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chartsheet+xml" PartName="/xl/chartsheets/sheet2.xml"/>
  <Override ContentType="application/vnd.openxmlformats-officedocument.spreadsheetml.chartsheet+xml" PartName="/xl/chartsheets/sheet3.xml"/>
  <Override ContentType="application/vnd.openxmlformats-officedocument.spreadsheetml.chartsheet+xml" PartName="/xl/chartsheets/sheet5.xml"/>
  <Override ContentType="application/vnd.openxmlformats-officedocument.spreadsheetml.chartsheet+xml" PartName="/xl/chartsheets/sheet4.xml"/>
  <Override ContentType="application/vnd.openxmlformats-officedocument.spreadsheetml.chartsheet+xml" PartName="/xl/chartsheets/sheet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tries" sheetId="1" r:id="rId3"/>
    <sheet state="visible" name="Locations" sheetId="2" r:id="rId4"/>
    <sheet state="visible" name="By year" sheetId="3" r:id="rId5"/>
    <sheet state="visible" name="By event" sheetId="4" r:id="rId6"/>
    <sheet state="visible" name="By event (live update)" sheetId="5" r:id="rId7"/>
    <sheet state="visible" name="Chart by Event" sheetId="6" r:id="rId8"/>
    <sheet state="visible" name="Chart by Event (live)" sheetId="7" r:id="rId9"/>
    <sheet state="visible" name="Chart by Year" sheetId="8" r:id="rId10"/>
    <sheet state="visible" name="Excluded from current analysis" sheetId="9" r:id="rId11"/>
    <sheet state="visible" name="by Presidency" sheetId="10" r:id="rId12"/>
    <sheet state="visible" name="Sheet3" sheetId="11" r:id="rId13"/>
    <sheet state="visible" name="Categorized deaths" sheetId="12" r:id="rId14"/>
    <sheet state="visible" name="C|State deaths by Pres" sheetId="13" r:id="rId15"/>
    <sheet state="visible" name="C2|State deaths by Pres" sheetId="14" r:id="rId16"/>
  </sheets>
  <definedNames>
    <definedName name="EventSPDeaths">'By event'!$C$2:$C$110</definedName>
    <definedName name="EventDeaths">'By event'!$B$2:$B$110</definedName>
    <definedName localSheetId="4" name="EventSPDeaths">'By event (live update)'!$E$2:$E$110</definedName>
    <definedName localSheetId="4" name="EventDeaths">'By event (live update)'!$D$2:$D$110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I142">
      <text>
        <t xml:space="preserve">Possibly at same site as Severo Mamani
	-Carwil Bjork-James</t>
      </text>
    </comment>
    <comment authorId="0" ref="K128">
      <text>
        <t xml:space="preserve">Per Mamani. Confirm not switched.
	-Carwil Bjork-James</t>
      </text>
    </comment>
    <comment authorId="0" ref="AY27">
      <text>
        <t xml:space="preserve">I think they were not targeted as individuals.
	-Carwil Bjork-James</t>
      </text>
    </comment>
    <comment authorId="0" ref="AY315">
      <text>
        <t xml:space="preserve">I feel confident about this assessment but it belongs in the definition of political assassination.
	-Carwil Bjork-James</t>
      </text>
    </comment>
    <comment authorId="0" ref="AH392">
      <text>
        <t xml:space="preserve">Presumed thrown from this location. Perhaps killed elsewhere.
	-Carwil Bjork-James</t>
      </text>
    </comment>
    <comment authorId="0" ref="AJ38">
      <text>
        <t xml:space="preserve">Not sure this was a municipality yet
	-Carwil Bjork-James</t>
      </text>
    </comment>
    <comment authorId="0" ref="R163">
      <text>
        <t xml:space="preserve">Navarro says "campesino" but cocaleros were the ones mobilized.
	-Carwil Bjork-James</t>
      </text>
    </comment>
    <comment authorId="0" ref="S167">
      <text>
        <t xml:space="preserve">Presumably because "conscript"
	-Carwil Bjork-James</t>
      </text>
    </comment>
    <comment authorId="0" ref="S166">
      <text>
        <t xml:space="preserve">Presumably because "conscript"
	-Carwil Bjork-James</t>
      </text>
    </comment>
    <comment authorId="0" ref="A1">
      <text>
        <t xml:space="preserve">Could be two different people. Being conservative here.
	-Carwil Bjork-James</t>
      </text>
    </comment>
    <comment authorId="0" ref="AK124">
      <text>
        <t xml:space="preserve">Some things in the Chapare region are not in the municipality
	-Carwil Bjork-James</t>
      </text>
    </comment>
    <comment authorId="0" ref="A190">
      <text>
        <t xml:space="preserve">Note that non-coca growers are actively involved and have own demands.
	-Carwil Bjork-James</t>
      </text>
    </comment>
    <comment authorId="0" ref="A67">
      <text>
        <t xml:space="preserve">Miranda: A policeman also died. But not clear if among these deaths.
	-Carwil Bjork-James</t>
      </text>
    </comment>
    <comment authorId="0" ref="C41">
      <text>
        <t xml:space="preserve">Mirando 2006 lists 1995 date. Check sources.
	-Carwil Bjork-James</t>
      </text>
    </comment>
    <comment authorId="0" ref="U16">
      <text>
        <t xml:space="preserve">Need to confirm with source. No cause listed in Mirando 2006.
	-Carwil Bjork-James</t>
      </text>
    </comment>
    <comment authorId="0" ref="AX237">
      <text>
        <t xml:space="preserve">Presumed
	-Carwil Bjork-James</t>
      </text>
    </comment>
    <comment authorId="0" ref="D385">
      <text>
        <t xml:space="preserve">Not sure that this one date is the right one.
	-Carwil Bjork-James</t>
      </text>
    </comment>
    <comment authorId="0" ref="X52">
      <text>
        <t xml:space="preserve">"No Está demostrado que los trabajadores mineros y campesinos utilizaron armas de fuego el primer día de las acciones, es decir el jueves 19 de diciembre de 1996."
	-Carwil Bjork-James</t>
      </text>
    </comment>
    <comment authorId="0" ref="E126">
      <text>
        <t xml:space="preserve">These three been listed as on 9/19. Any idea why?
	-Carwil Bjork-James</t>
      </text>
    </comment>
    <comment authorId="0" ref="AJ128">
      <text>
        <t xml:space="preserve">Huarina had not yet separated from Achacachi Municipality
	-Carwil Bjork-James</t>
      </text>
    </comment>
    <comment authorId="0" ref="E133">
      <text>
        <t xml:space="preserve">date of kidnapping
	-Carwil Bjork-James</t>
      </text>
    </comment>
    <comment authorId="0" ref="AG138">
      <text>
        <t xml:space="preserve">Effects of tear gas
	-Carwil Bjork-James</t>
      </text>
    </comment>
    <comment authorId="0" ref="K46">
      <text>
        <t xml:space="preserve">HRW: late 50s or early 60s
	-Carwil Bjork-James</t>
      </text>
    </comment>
    <comment authorId="0" ref="A398">
      <text>
        <t xml:space="preserve">Were they involved in protest?
	-Carwil Bjork-James
no
	-Chelsey Dyer</t>
      </text>
    </comment>
    <comment authorId="0" ref="A408">
      <text>
        <t xml:space="preserve">I don't have a source for this, so hard to categorize.
	-Carwil Bjork-James
On the summary sheet, this is what I have "One person dead and several injured in a confrontation over land settlements in the Soracachi locality of Oruro.  (Informe Defensorial a ALP, 2014)"...i see if  i can dig up the source
	-Chelsey Dyer</t>
      </text>
    </comment>
    <comment authorId="0" ref="A41">
      <text>
        <t xml:space="preserve">Plausibly political b/c environmentalist/lawyer investigating indigenous group
	-Carwil Bjork-James</t>
      </text>
    </comment>
    <comment authorId="0" ref="AX13">
      <text>
        <t xml:space="preserve">This is a best guess based on location
	-Carwil Bjork-James</t>
      </text>
    </comment>
    <comment authorId="0" ref="AW202">
      <text>
        <t xml:space="preserve">I'm not sure what to do with these variables for Feb 2003 so I'm leaving blank for now.
	-Carwil Bjork-James</t>
      </text>
    </comment>
    <comment authorId="0" ref="AJ196">
      <text>
        <t xml:space="preserve">Almost certainly this was in the Chapare and "in Cochabamba" refers to the department.
	-Carwil Bjork-James
So you think the Province is Chapare? I could only find that Siete Curvas was the town, but not where it was located exactly.
	-Chelsey Dyer
Siete Curvas appears to be here:
https://www.google.com/maps/dir/Plaza+14+de+Septiembre,+Cochabamba,+Cochabamba+Department,+Bolivia/-17.0150138,-65.547809/@-17.0051597,-65.7194112,11z/data=!4m9!4m8!1m5!1m1!1s0x93e373f71d56cae7:0x6c10aef8ade2f607!2m2!1d-66.1563759!2d-17.3942109!1m0!3e0
Some googling found that it is at km. 140, and major road distances are
measured outward from central squares of Bolivian capital cities. It's in
Villa Tunari Municipality, Chapare Province. The address should be "Siete
Curvas, Chapare Highway" unless it was clearly off the highway in which
case "near Siete Curvas…"
C
-- 
Carwil Bjork-James
Assistant Professor of Anthropology, Vanderbilt University
personal e-mail: carwil@falseignorance.info | academic e-mail:
c.bjork-james@vanderbilt.edu
	-Carwil Bjork-James</t>
      </text>
    </comment>
    <comment authorId="0" ref="A145">
      <text>
        <t xml:space="preserve">I eventually want these to be broken down into specific events, but this denotes that these people were listed as martyrs by the CSUTCB/MIP at http://www.payer.de/bolivien2/bolivien0232.htm
	-Carwil Bjork-James</t>
      </text>
    </comment>
    <comment authorId="0" ref="A148">
      <text>
        <t xml:space="preserve">Duplicate entry
	-Carwil Bjork-James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I2">
      <text>
        <t xml:space="preserve">This table from Ledebur in Drogas y democracia en América Latina
	-Carwil Bjork-James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Grey: Judged as non-conflict
Orange: Conflict Status TBD
Green: Non-protest coca-related death (Not checked sytematically yet)</t>
      </text>
    </comment>
    <comment authorId="0" ref="J48">
      <text>
        <t xml:space="preserve">This death looks an awful lot like Fernando Espinoza on April 1/2 1998 and only appears in Miranda's narrative section once. So probably the latter death is the correct one if we can't confirm this one.
	-Carwil Bjork-James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M16">
      <text>
        <t xml:space="preserve">I am going to list the disappeared that I've come across here. The Llorenti book mentions a handful as a result of Operation Condor. I can add them to the main database later if we decide to.
	-Chelsey Dyer</t>
      </text>
    </comment>
  </commentList>
</comments>
</file>

<file path=xl/comments5.xml><?xml version="1.0" encoding="utf-8"?>
<comments xmlns:r="http://schemas.openxmlformats.org/officeDocument/2006/relationships" xmlns="http://schemas.openxmlformats.org/spreadsheetml/2006/main">
  <authors>
    <author/>
  </authors>
  <commentList>
    <comment authorId="0" ref="G2">
      <text>
        <t xml:space="preserve">Check that this is updating.
	-Carwil Bjork-James</t>
      </text>
    </comment>
  </commentList>
</comments>
</file>

<file path=xl/sharedStrings.xml><?xml version="1.0" encoding="utf-8"?>
<sst xmlns="http://schemas.openxmlformats.org/spreadsheetml/2006/main" count="14136" uniqueCount="2493">
  <si>
    <t>Year</t>
  </si>
  <si>
    <t>Deaths</t>
  </si>
  <si>
    <t>State perpetrator deaths</t>
  </si>
  <si>
    <t>State perpetrator direct deaths</t>
  </si>
  <si>
    <t>Coca deaths</t>
  </si>
  <si>
    <t>Coca State perpetrator</t>
  </si>
  <si>
    <t>Coca State victim</t>
  </si>
  <si>
    <t>Event</t>
  </si>
  <si>
    <t>When</t>
  </si>
  <si>
    <t>(if died later)</t>
  </si>
  <si>
    <t>Victim</t>
  </si>
  <si>
    <t>How</t>
  </si>
  <si>
    <t>Perpetrator</t>
  </si>
  <si>
    <t>During the Catastrophic Stalemate 2006-2009</t>
  </si>
  <si>
    <t>Intentionality</t>
  </si>
  <si>
    <t>Where</t>
  </si>
  <si>
    <t>Highest Source</t>
  </si>
  <si>
    <t>Level of Certainty re Perpetrator</t>
  </si>
  <si>
    <t>Accountability Process</t>
  </si>
  <si>
    <t>Analytical Variables</t>
  </si>
  <si>
    <t>Uncodable features</t>
  </si>
  <si>
    <t>Brief identifier</t>
  </si>
  <si>
    <t>Exclude</t>
  </si>
  <si>
    <t>Month</t>
  </si>
  <si>
    <t>Day</t>
  </si>
  <si>
    <t>DeceasedFirstName</t>
  </si>
  <si>
    <t>DeceasedSurnames</t>
  </si>
  <si>
    <t>DeceasedAge</t>
  </si>
  <si>
    <t>AltAge</t>
  </si>
  <si>
    <t>DeceasedGender</t>
  </si>
  <si>
    <t>DeceasedEthnicID</t>
  </si>
  <si>
    <t>DeceasedPlaceOfOrigin</t>
  </si>
  <si>
    <t>DeceasedNationality</t>
  </si>
  <si>
    <t>DeceasedAffiliation</t>
  </si>
  <si>
    <t>Specific Affliation</t>
  </si>
  <si>
    <t>DeceasedTitle</t>
  </si>
  <si>
    <t>Cause of Death</t>
  </si>
  <si>
    <t>Live Ammunition</t>
  </si>
  <si>
    <t>Weapon</t>
  </si>
  <si>
    <t>VictimArmed?</t>
  </si>
  <si>
    <t>Individual | Group | None</t>
  </si>
  <si>
    <t>Group involved in killing</t>
  </si>
  <si>
    <t>Perpetrator First Names</t>
  </si>
  <si>
    <t>Perpetrator Surname</t>
  </si>
  <si>
    <t>Perpetrator Political Affliation</t>
  </si>
  <si>
    <t>Victim Political Affilation</t>
  </si>
  <si>
    <t>PerpetratorGender</t>
  </si>
  <si>
    <t>Pereptrator Affiliation</t>
  </si>
  <si>
    <t>Address/Intersection/Place</t>
  </si>
  <si>
    <t>Community/Neighborhood</t>
  </si>
  <si>
    <t>Municipality</t>
  </si>
  <si>
    <t>Province</t>
  </si>
  <si>
    <t>Department</t>
  </si>
  <si>
    <t>Complete Location</t>
  </si>
  <si>
    <t>Level</t>
  </si>
  <si>
    <t>Denial?</t>
  </si>
  <si>
    <t>Denied by</t>
  </si>
  <si>
    <t>Disciplinary?</t>
  </si>
  <si>
    <t>Judicial?</t>
  </si>
  <si>
    <t>Human Rights Reporting</t>
  </si>
  <si>
    <t>Victims Compensated?</t>
  </si>
  <si>
    <t>Presidential Administration</t>
  </si>
  <si>
    <t>Protest Campaign' specific</t>
  </si>
  <si>
    <t>Protest Domain' broad</t>
  </si>
  <si>
    <t>Political Assassination</t>
  </si>
  <si>
    <t>State perpetrator?</t>
  </si>
  <si>
    <t>State responsibility</t>
  </si>
  <si>
    <t>State failure</t>
  </si>
  <si>
    <t>Complications</t>
  </si>
  <si>
    <t>Notes</t>
  </si>
  <si>
    <t>Refs</t>
  </si>
  <si>
    <t>See also</t>
  </si>
  <si>
    <t>Navarro 2006 Number</t>
  </si>
  <si>
    <t>Businessman murdered</t>
  </si>
  <si>
    <t>Gonzalo</t>
  </si>
  <si>
    <t>Iturralde Monje</t>
  </si>
  <si>
    <t>M</t>
  </si>
  <si>
    <t>Bolivia</t>
  </si>
  <si>
    <t>Civilian</t>
  </si>
  <si>
    <t>Hacienda Collana</t>
  </si>
  <si>
    <t>Owner</t>
  </si>
  <si>
    <t>Gunshot</t>
  </si>
  <si>
    <t>Yes</t>
  </si>
  <si>
    <t>bullet</t>
  </si>
  <si>
    <t>Individual</t>
  </si>
  <si>
    <t>Oscar</t>
  </si>
  <si>
    <t>Mamani Paco</t>
  </si>
  <si>
    <t>Worker, Hacienda Collana</t>
  </si>
  <si>
    <t>Direct</t>
  </si>
  <si>
    <t>[Hacienda Collana?]</t>
  </si>
  <si>
    <t>Ayo Ayo</t>
  </si>
  <si>
    <t>Aroma</t>
  </si>
  <si>
    <t>La Paz</t>
  </si>
  <si>
    <t>Convicted</t>
  </si>
  <si>
    <t>No</t>
  </si>
  <si>
    <t>Hernán Siles Zuazo</t>
  </si>
  <si>
    <t>Peasant</t>
  </si>
  <si>
    <t>Separate from State</t>
  </si>
  <si>
    <t xml:space="preserve">The killer claimed, "Lo maté porque éramos esclavizados y maltratados como animales" </t>
  </si>
  <si>
    <t>The CEPB campaigned against the killing as a harbinger of a "premeditado plan revolucionario en aras de la sovietización del país" (Fernando Illanes) through violence.</t>
  </si>
  <si>
    <t>https://www.aporrea.org/actualidad/a10075.html</t>
  </si>
  <si>
    <t>Benjamin Altimirano, killed in Ayo Ayo 2004</t>
  </si>
  <si>
    <t>Huanchaca narco-killings</t>
  </si>
  <si>
    <t>Frequency</t>
  </si>
  <si>
    <t>Noel</t>
  </si>
  <si>
    <t>Kempff Mercado</t>
  </si>
  <si>
    <t>Santa Cruz de la Sierra</t>
  </si>
  <si>
    <t>Cochabamba</t>
  </si>
  <si>
    <t>Naturalist</t>
  </si>
  <si>
    <t>Chapare</t>
  </si>
  <si>
    <t>Oruro</t>
  </si>
  <si>
    <t>Cercado</t>
  </si>
  <si>
    <t>Challapata</t>
  </si>
  <si>
    <t>Santa Cruz</t>
  </si>
  <si>
    <t>Edurado Avaroa</t>
  </si>
  <si>
    <t>Huanuni</t>
  </si>
  <si>
    <t>Pando</t>
  </si>
  <si>
    <t>Pantaléon Dalence</t>
  </si>
  <si>
    <t>Villa Tunari</t>
  </si>
  <si>
    <t>Tarija</t>
  </si>
  <si>
    <t>Nicolás Suárez</t>
  </si>
  <si>
    <t>Chuquisaca</t>
  </si>
  <si>
    <t>Group</t>
  </si>
  <si>
    <t>Omasuyos</t>
  </si>
  <si>
    <t>Huanchaca Narcotraffickers</t>
  </si>
  <si>
    <t>Achacachi</t>
  </si>
  <si>
    <t>Potosí</t>
  </si>
  <si>
    <t>Carrasco</t>
  </si>
  <si>
    <t>Huanchaca National Park</t>
  </si>
  <si>
    <t>Porvenir</t>
  </si>
  <si>
    <t>Beni</t>
  </si>
  <si>
    <t>Rafael Bustillo</t>
  </si>
  <si>
    <t>Chayanta</t>
  </si>
  <si>
    <t>Cochabamba?</t>
  </si>
  <si>
    <t>Quillacollo</t>
  </si>
  <si>
    <t>Sipe Sipe</t>
  </si>
  <si>
    <t>Víctor Paz Estenssoro</t>
  </si>
  <si>
    <t>Huanchaca</t>
  </si>
  <si>
    <t>Drug trade</t>
  </si>
  <si>
    <t>Banzer connection? CIA narcos?</t>
  </si>
  <si>
    <t>Andrés Ibañez</t>
  </si>
  <si>
    <t>http://www.lostiempos.com/oh/actualidad/20161003/huanchaca-30-anos-mayor-narco-crisis-boliviana</t>
  </si>
  <si>
    <t>Shinahota</t>
  </si>
  <si>
    <t>Ichilo</t>
  </si>
  <si>
    <t>Sacaba</t>
  </si>
  <si>
    <t>Tiraque</t>
  </si>
  <si>
    <t>Los Andes</t>
  </si>
  <si>
    <t>Patacamaya</t>
  </si>
  <si>
    <t>Oropeza</t>
  </si>
  <si>
    <t>Puerto Villarroel</t>
  </si>
  <si>
    <t>Nor Yungas</t>
  </si>
  <si>
    <t>Yapacaní</t>
  </si>
  <si>
    <t>Sucre</t>
  </si>
  <si>
    <t>Chapare?</t>
  </si>
  <si>
    <t>Caranavi</t>
  </si>
  <si>
    <t>Tomas Frias</t>
  </si>
  <si>
    <t>San Andrés</t>
  </si>
  <si>
    <t>Marbán</t>
  </si>
  <si>
    <t>Bolivar</t>
  </si>
  <si>
    <t>Cordillera</t>
  </si>
  <si>
    <t>Buena Vista</t>
  </si>
  <si>
    <t>Arque</t>
  </si>
  <si>
    <t>Laja</t>
  </si>
  <si>
    <t>Bautista Saavedra</t>
  </si>
  <si>
    <t>Pucarani</t>
  </si>
  <si>
    <t>Ingavi</t>
  </si>
  <si>
    <t>Colomi</t>
  </si>
  <si>
    <t>Dalence</t>
  </si>
  <si>
    <t>Cobija</t>
  </si>
  <si>
    <t>Franklin</t>
  </si>
  <si>
    <t>Sara</t>
  </si>
  <si>
    <t>Boyuibe</t>
  </si>
  <si>
    <t>Moxos</t>
  </si>
  <si>
    <t>Juan José Pérez</t>
  </si>
  <si>
    <t>Mojocoya/Yamparáez</t>
  </si>
  <si>
    <t>Isiboro Secure</t>
  </si>
  <si>
    <t>Gran Choco</t>
  </si>
  <si>
    <t>Entre Ríos</t>
  </si>
  <si>
    <t>Parada Auclo</t>
  </si>
  <si>
    <t>Arani</t>
  </si>
  <si>
    <t>Jesús de Machaca</t>
  </si>
  <si>
    <t>Inquisvi</t>
  </si>
  <si>
    <t>Vinto</t>
  </si>
  <si>
    <t>Vaca Díez</t>
  </si>
  <si>
    <t>Guide</t>
  </si>
  <si>
    <t>Pukarani</t>
  </si>
  <si>
    <t>Alonso de Ibañez</t>
  </si>
  <si>
    <t>Chimore</t>
  </si>
  <si>
    <t>Lahuachaca</t>
  </si>
  <si>
    <t>Yapacani</t>
  </si>
  <si>
    <t>Eliodoro Camacho</t>
  </si>
  <si>
    <t>Entre Rios</t>
  </si>
  <si>
    <t>Antonio Quijarro</t>
  </si>
  <si>
    <t xml:space="preserve">Ñuflo de Chavez </t>
  </si>
  <si>
    <t>Larecaja</t>
  </si>
  <si>
    <t>Eterazama</t>
  </si>
  <si>
    <t>Caracollo</t>
  </si>
  <si>
    <t>Andrés Ibáñez</t>
  </si>
  <si>
    <t>Santa Rosa</t>
  </si>
  <si>
    <t>San Ignacio de Moxos</t>
  </si>
  <si>
    <t>Villamontes</t>
  </si>
  <si>
    <t>Vacas</t>
  </si>
  <si>
    <t>La Guardia</t>
  </si>
  <si>
    <t>Guayaramerín</t>
  </si>
  <si>
    <t>Mallku Khota</t>
  </si>
  <si>
    <t>Juan</t>
  </si>
  <si>
    <t>Cochamanidis</t>
  </si>
  <si>
    <t>Pilot</t>
  </si>
  <si>
    <t>Deputy assassinated</t>
  </si>
  <si>
    <t>Edmundo</t>
  </si>
  <si>
    <t>Salazar</t>
  </si>
  <si>
    <t>Politician</t>
  </si>
  <si>
    <t>FRI</t>
  </si>
  <si>
    <t>Deputy in National Congress</t>
  </si>
  <si>
    <t>Presumed narcotraffickers</t>
  </si>
  <si>
    <t>No.</t>
  </si>
  <si>
    <t>State victim</t>
  </si>
  <si>
    <t>http://eju.tv/2011/09/a-los-25-aos-de-huanchaca-la-primera-herida-del-narcotrfico/</t>
  </si>
  <si>
    <t>Parotani UMOPAR clash</t>
  </si>
  <si>
    <t>Rural Mobile Patrol Units(UMOPAR)</t>
  </si>
  <si>
    <t>Parotani</t>
  </si>
  <si>
    <t>Law 1008</t>
  </si>
  <si>
    <t>Coca</t>
  </si>
  <si>
    <t>State perpetrator</t>
  </si>
  <si>
    <t xml:space="preserve">Unionists were denied participation in talks surronding the Trienal Plan and law 1008. Confrontations ensued. 10 indivduals were also disappeared. A new agreement PIDYS followed in June 1987 </t>
  </si>
  <si>
    <t>http://www.ugr.es/~pwlac/G20_35Mayari_Castillo_Gallardo.pdf</t>
  </si>
  <si>
    <t>Unionists were denied participation in talks surronding the Trienal Plan and law 1008. Confrontations ensued. 10 indivduals were also disappeared. A new agreement PIDYS followed in June 1988</t>
  </si>
  <si>
    <t>Murillo</t>
  </si>
  <si>
    <t>Unionists were denied participation in talks surronding the Trienal Plan and law 1008. Confrontations ensued. 10 indivduals were also disappeared. A new agreement PIDYS followed in June 1990</t>
  </si>
  <si>
    <t>Unionists were denied participation in talks surronding the Trienal Plan and law 1008. Confrontations ensued. 10 indivduals were also disappeared. A new agreement PIDYS followed in June 1989</t>
  </si>
  <si>
    <t>Potentially 8 (per Navarro 2006:107), but most reports say 5</t>
  </si>
  <si>
    <t>Unionists were denied participation in talks surronding the Trienal Plan and law 1008. Confrontations ensued. 10 indivduals were also disappeared. A new agreement PIDYS followed in June 1991</t>
  </si>
  <si>
    <t>Huatajata protest death</t>
  </si>
  <si>
    <t>Bolivian Navy</t>
  </si>
  <si>
    <t>Huatajata</t>
  </si>
  <si>
    <t>"Informe de este sector que en Huatajata se produjeron enfrentamientos con efec- tivos de Armada que dejaron saldo de un muerto y varios heridos."</t>
  </si>
  <si>
    <t>https://www.google.com/search?q=armada+Huatajata+1987&amp;hl=en&amp;source=lnms&amp;tbm=bks&amp;biw=1075&amp;bih=598</t>
  </si>
  <si>
    <t>Student protest death</t>
  </si>
  <si>
    <t>Marco</t>
  </si>
  <si>
    <t>Antonio Uria</t>
  </si>
  <si>
    <t>Urban protester</t>
  </si>
  <si>
    <t>Student</t>
  </si>
  <si>
    <t>Police</t>
  </si>
  <si>
    <t>Confrontation over budget</t>
  </si>
  <si>
    <t>Protesters were demanding a larger university budget</t>
  </si>
  <si>
    <t>Villa Tunari Massacre</t>
  </si>
  <si>
    <t>Eusebio</t>
  </si>
  <si>
    <t>Tórrez Condori</t>
  </si>
  <si>
    <t>**</t>
  </si>
  <si>
    <t>Cocalero</t>
  </si>
  <si>
    <t>Rural Mobile Patrol Units(UMOPAR)and DEA military trainers</t>
  </si>
  <si>
    <t>Investigated</t>
  </si>
  <si>
    <t>State attack against the cocalera movement. The cocalero movement had mobilized since late May 1988 in opposition to coca eradication under Law 1008, then on the verge of becoming law.The attack killed 12 people and injured over a hundred. Bolivian president Evo Morales recalls being present at the confrontation: "I was a witness to how the gringos from the DEA fired upon us and the Villa Tunari massacre was made. Later, we recovered cadavers drowned in the river and others with bullet wounds. It was all for the defense of the coca leaf against Law 1008.</t>
  </si>
  <si>
    <t>https://elpais.com/diario/1988/06/30/internacional/583624817_850215.html</t>
  </si>
  <si>
    <t>El Alto</t>
  </si>
  <si>
    <t xml:space="preserve">Felicidad </t>
  </si>
  <si>
    <t>Mendoza de Peredo</t>
  </si>
  <si>
    <t>Presumed Yes</t>
  </si>
  <si>
    <t>Mario</t>
  </si>
  <si>
    <t>Sipe</t>
  </si>
  <si>
    <t>Drowned</t>
  </si>
  <si>
    <t>Luis</t>
  </si>
  <si>
    <t>Mollo</t>
  </si>
  <si>
    <t>Sabino</t>
  </si>
  <si>
    <t>Arce</t>
  </si>
  <si>
    <t>Emigdio</t>
  </si>
  <si>
    <t>Vera Lopez</t>
  </si>
  <si>
    <t>Tritón</t>
  </si>
  <si>
    <t>Villarroel</t>
  </si>
  <si>
    <t>Tiburcio</t>
  </si>
  <si>
    <t>Alanca</t>
  </si>
  <si>
    <t>ZW Assasination of Mormons</t>
  </si>
  <si>
    <t>Jeffrey</t>
  </si>
  <si>
    <t>Brent Ball</t>
  </si>
  <si>
    <t>United States</t>
  </si>
  <si>
    <t>Mormon Missionary</t>
  </si>
  <si>
    <t>Fuerzas Armadas de Liberación-Zarate Willka</t>
  </si>
  <si>
    <t xml:space="preserve"> Fuerzas Armadas de Liberación-Zarate Willka</t>
  </si>
  <si>
    <t xml:space="preserve">Santa Cruz de la Sierra </t>
  </si>
  <si>
    <t>Reported</t>
  </si>
  <si>
    <t>FALZW Assassination</t>
  </si>
  <si>
    <t>Guerrilla</t>
  </si>
  <si>
    <t>Probably No</t>
  </si>
  <si>
    <t>Separate from state</t>
  </si>
  <si>
    <t>https://en.wikipedia.org/wiki/Assassinations_of_Jeffrey_Brent_Ball_and_Todd_Ray_Wilson</t>
  </si>
  <si>
    <t>Coripata</t>
  </si>
  <si>
    <t>Ororo</t>
  </si>
  <si>
    <t>Uyuni</t>
  </si>
  <si>
    <t>Todd Ray</t>
  </si>
  <si>
    <t>Wilson</t>
  </si>
  <si>
    <t>Tacacoma</t>
  </si>
  <si>
    <t>Sica Sica</t>
  </si>
  <si>
    <t>FAL-ZW Confrontation</t>
  </si>
  <si>
    <t>Juan Domingo</t>
  </si>
  <si>
    <t>Peralta Espinoza</t>
  </si>
  <si>
    <t>State perpetrator deaths (excluding coca, guerrilla, paramilitary)</t>
  </si>
  <si>
    <t>State perpetrator direct or bystander deaths (excluding coca, guerrilla, paramilitary)</t>
  </si>
  <si>
    <t>Universidad Mayor de San Andrés</t>
  </si>
  <si>
    <t>% of total</t>
  </si>
  <si>
    <t>Anti-Terrorist Unit of the Police</t>
  </si>
  <si>
    <t>State Victim deaths</t>
  </si>
  <si>
    <t>Presidency</t>
  </si>
  <si>
    <t>Jaime Paz Zamora</t>
  </si>
  <si>
    <t>Anti-FAZLW</t>
  </si>
  <si>
    <t>The ministry of the interior claimed that the victim was a member of the Armed Forces of National
Liberation Zárate Willka (FAL-ZW) and was killed while resisting arrest. However, his family denies this claim.</t>
  </si>
  <si>
    <t>CNPZ US Embassy attack</t>
  </si>
  <si>
    <t>[police officer]</t>
  </si>
  <si>
    <t>National Police</t>
  </si>
  <si>
    <t>Bullet</t>
  </si>
  <si>
    <t>CNPZ</t>
  </si>
  <si>
    <t>US Ambassador's Residence</t>
  </si>
  <si>
    <t>Sep-Oct 2003</t>
  </si>
  <si>
    <t>CNPZ Attack on US Embassy</t>
  </si>
  <si>
    <t xml:space="preserve">CNPZ set off two bombs at the Embassy, and performed a drive by shooting at the Ambassador's residence </t>
  </si>
  <si>
    <t>http://www.eltiempo.com/archivo/documento/MAM-15336</t>
  </si>
  <si>
    <t>CNPZ raid</t>
  </si>
  <si>
    <t>Miguel</t>
  </si>
  <si>
    <t>Gonzalo Sanchez de Lozada</t>
  </si>
  <si>
    <t>Northfuster Kerer</t>
  </si>
  <si>
    <t>Italy</t>
  </si>
  <si>
    <t>Guerilla</t>
  </si>
  <si>
    <t>Comisión Néstor Paz Zamora</t>
  </si>
  <si>
    <t>State Security</t>
  </si>
  <si>
    <t>calle Abdón Saavedra</t>
  </si>
  <si>
    <t xml:space="preserve">Human Rights Commission of the Chamber of Deputies </t>
  </si>
  <si>
    <t>CNPZ Kidnapping</t>
  </si>
  <si>
    <t>The CNPZ rebel forces kidnapped coca-cola tycoon Jorge Lonsdale and demanded millions for his release. This victim was apprehended alive and taken and shot in the operation to find Lonsdale.</t>
  </si>
  <si>
    <t>http://www.derechos.org/nizkor/bolivia/cdh/3.html; http://www.semanarioaqui.com/index.php/lectura/4073-asesinados-por-funcionarios-del-estado-nunca-callaran</t>
  </si>
  <si>
    <t>Feb 2003 La Paz Riot</t>
  </si>
  <si>
    <t>Caballero Inclán</t>
  </si>
  <si>
    <t>Osvaldo</t>
  </si>
  <si>
    <t>Espinoza Gemio</t>
  </si>
  <si>
    <t>Shot in the back; possibly after capture</t>
  </si>
  <si>
    <t>Jorge</t>
  </si>
  <si>
    <t>Lonsdale</t>
  </si>
  <si>
    <t>Business man</t>
  </si>
  <si>
    <t>Coca Cola Company</t>
  </si>
  <si>
    <t>Unclear</t>
  </si>
  <si>
    <t>State involved</t>
  </si>
  <si>
    <t>Hard to confirm reported admission by guerrillas that Northfuster shot Lonsdale; CNPZ disputes</t>
  </si>
  <si>
    <t>http://www.nytimes.com/1990/12/06/world/kidnapped-executive-slain-by-bolivia-rebels.html</t>
  </si>
  <si>
    <t>Laymi-Qaqachaka 2000</t>
  </si>
  <si>
    <t>Torture after CNPZ raid</t>
  </si>
  <si>
    <t>(before 21)</t>
  </si>
  <si>
    <t>Alejandro</t>
  </si>
  <si>
    <t>Escobar Gutierrez</t>
  </si>
  <si>
    <t>Peru</t>
  </si>
  <si>
    <t>Torture</t>
  </si>
  <si>
    <t>N/A</t>
  </si>
  <si>
    <t>Christian Science Monitor</t>
  </si>
  <si>
    <t>Captured in Lonsdale raid; then found executed and tortured. Alias: Evaristo Salazar</t>
  </si>
  <si>
    <t>https://www.csmonitor.com/1990/1221/oboli.html</t>
  </si>
  <si>
    <t>Hugo Banzer (2nd)</t>
  </si>
  <si>
    <t xml:space="preserve">Santa Fe Coca Eradication/Confrontation </t>
  </si>
  <si>
    <t>Sindicato Santa Fe, Central Valle Sajta</t>
  </si>
  <si>
    <t>http://biblioteca.clacso.edu.ar/clacso/clacso-crop/20120710080915/05tres.pdf</t>
  </si>
  <si>
    <t>UMOPAR May 1992</t>
  </si>
  <si>
    <t xml:space="preserve">Emilio </t>
  </si>
  <si>
    <t>Flores Corpos</t>
  </si>
  <si>
    <t>UMOPAR</t>
  </si>
  <si>
    <t>San Pedro</t>
  </si>
  <si>
    <t>U.S. Embassy</t>
  </si>
  <si>
    <t>Andean Information Network</t>
  </si>
  <si>
    <t>Huanuni clashes</t>
  </si>
  <si>
    <t>"There is considerable disagreement, however, over the circumstances of his death. According to the results of the investigation conducted by the Andean Information Network, Flores and his sister were walking on the road in San Pedro when an UMOPAR vehicle passed them, came to a stop and reversed toward them. Flores began to run into the woods, was ordered to halt by an UMOPAR officer, started to turn around and was shot three times. A DEA officer was riding with the patrol vehicle and allegedly reprimanded the officer who shot Flores. The UMOPAR agents then put his body in their vehicle and drove off. The next day Flores's remains were found in a body bag on the road close to where he had been shot. A medical report indicated that Flores had been shot in the foot, knee and upper arm. According to AIN, no one has yet been formally accused or disciplined for Flores's death, and no investigation appears to be underway.[109]
The U.S. Embassy's investigation yields a quite different story: During an UMOPAR sweep of an area searching for maceration pits, a patrol consisting of three UMOPAR members and a DEA adviser went to an area where they believed they would find a mobile walkie-talkie transmitter used by the pit operators. The DEA advisor remained in the vehicle while the UMOPAR followed three persons who entered an isolated building. Two of these persons fled from the rear of the building, and one of them fired with a handgun at the UMOPAR agent who was chasing them. He returned fire with his rifle. The DEA advisor claims he heard both handgun shots and shots from an M-16 rifle. He went to the scene and found the UMOPAR police with the wounded Flores. He then went and got medical personnel; by the time they arrived, Flores was dead. The body was taken to the Chimoré base camp and claimed, in a body bag, by his family. The Bolivian authorities considered the shooting to be justifiable"</t>
  </si>
  <si>
    <t>http://www.refworld.org/country,,,,BOL,,3ae6a7e64,0.html</t>
  </si>
  <si>
    <t>Caranavi assassination</t>
  </si>
  <si>
    <t>Ramiro</t>
  </si>
  <si>
    <t>Revuelta</t>
  </si>
  <si>
    <t>Acción Democrática Nacionalista</t>
  </si>
  <si>
    <t>Unknown</t>
  </si>
  <si>
    <t>Possibly</t>
  </si>
  <si>
    <t>State victim = local elected official</t>
  </si>
  <si>
    <t>Victim campaigned for territorial reorganization. EGTK pamphlets found on body, but investigators thought they were a diversion.</t>
  </si>
  <si>
    <t>http://www.eltiempo.com/archivo/documento/MAM-249850 http://www.eldiario.net/noticias/2014/2014_12/nt141216/nuevoshorizontes.php?n=107&amp;-caranavi-de-tercera-seccion-a-provincia</t>
  </si>
  <si>
    <t>Cocalero Death/UMOPAR</t>
  </si>
  <si>
    <t>Evo Morales</t>
  </si>
  <si>
    <t>Sebastian</t>
  </si>
  <si>
    <t>Melgar</t>
  </si>
  <si>
    <t>Mulitple lesions</t>
  </si>
  <si>
    <t>Chapare Tropical</t>
  </si>
  <si>
    <t>Navarro 2006 chart</t>
  </si>
  <si>
    <t>Potosí Economic Protest</t>
  </si>
  <si>
    <t>Javier</t>
  </si>
  <si>
    <t>Ramirez Melchor</t>
  </si>
  <si>
    <t>Blunt force Trauma</t>
  </si>
  <si>
    <t>Tear gas canister</t>
  </si>
  <si>
    <t>Amnesty International</t>
  </si>
  <si>
    <t>Anti-Government</t>
  </si>
  <si>
    <t>Economic policies</t>
  </si>
  <si>
    <t>Victim was hit with a tear gas canister in the middle of clashes between unionists, students, and police.</t>
  </si>
  <si>
    <t>http://www.refworld.org/docid/3ae6a9fe18.html</t>
  </si>
  <si>
    <t>Cocaine production/eradication 1994</t>
  </si>
  <si>
    <t>Felipe</t>
  </si>
  <si>
    <t>Pérez Ortíz</t>
  </si>
  <si>
    <t>UMOPAR/Mobile Rural Patrol Unit</t>
  </si>
  <si>
    <t>8 of the 9 agents responsible were suspended from duty</t>
  </si>
  <si>
    <t>Gonzalo Sanchez de Lozada (1st)</t>
  </si>
  <si>
    <t>"a 23-year-old peasant farmer living in the El Chapare region, died in suspicious circumstances at the hands of UMOPAR agents while they were carrying out a house-to-house search for illegal cocaine production (pozas de maceración) in the area. Representatives of the Parliamentary Human Rights Commission visited El Chapare to investigate the death. A post-mortem examination showed that he was badly beaten before his death and then shot in the mouth. Eight of the nine agents implicated in the killing were reportedly suspended from duty and detained pending further investigations. The ninth agent implicated, reported to be the one who fired the fatal shot, escaped. There is no information on the progress or outcome of the investigation"</t>
  </si>
  <si>
    <t>https://www.amnesty.org/download/Documents/156000/amr180051997en.pdf  http://www.refworld.org/country,,,,BOL,,3ae6a7e64,0.html</t>
  </si>
  <si>
    <t>Death of Professor</t>
  </si>
  <si>
    <t>Roberto</t>
  </si>
  <si>
    <t>Porvenir Massacre</t>
  </si>
  <si>
    <t>Sixto Mamani</t>
  </si>
  <si>
    <t>Professor</t>
  </si>
  <si>
    <t>no</t>
  </si>
  <si>
    <t>stone</t>
  </si>
  <si>
    <t>Military/Police</t>
  </si>
  <si>
    <t>Chunavi</t>
  </si>
  <si>
    <t>UMOPAR detention van grenade attack</t>
  </si>
  <si>
    <t>Juan Carlos / Corado</t>
  </si>
  <si>
    <t>Ventura / Vilca</t>
  </si>
  <si>
    <t>Cocalero? (UMOPAR's detainee)</t>
  </si>
  <si>
    <t>Explosion</t>
  </si>
  <si>
    <t>Homemade Grenade? Or injured in prison?</t>
  </si>
  <si>
    <t>Near Aroma</t>
  </si>
  <si>
    <t>Human Rights Watch</t>
  </si>
  <si>
    <t>"On July 15 near Aroma, unknown people hurled three charges of dynamite packed into tin cans at an UMOPAR truck transporting detainees, causing serious injury to six UMOPAR police, two DINACO9 agents and twelve peasants, one of whom, Juan Carlos Ventura, later died in the hospital."</t>
  </si>
  <si>
    <t>https://www.hrw.org/legacy/reports/1996/Bolivia.htm Navorro 2006:114</t>
  </si>
  <si>
    <t>Coca production/eradication 1995b</t>
  </si>
  <si>
    <t>Willam Castro</t>
  </si>
  <si>
    <t>Poma Novillo</t>
  </si>
  <si>
    <t>Ibuelo</t>
  </si>
  <si>
    <t>Coca production/eradication 1995a</t>
  </si>
  <si>
    <t>Ortíz Díaz</t>
  </si>
  <si>
    <t>[Ayopaya?]</t>
  </si>
  <si>
    <t>member of the Peasants' Union of Ayopaya</t>
  </si>
  <si>
    <t>an eight-person UMOPAR patrol, commanded by Lt. Eduardo Soliz Tordoya</t>
  </si>
  <si>
    <t>Ichoa / Ayopaya</t>
  </si>
  <si>
    <t>Amayapampa, Capasirca, Llallagua</t>
  </si>
  <si>
    <t xml:space="preserve">Shot during a coca-eradication effort </t>
  </si>
  <si>
    <t>http://www.refworld.org/country,,,,BOL,,3ae6aa064c,0.html https://www.hrw.org/legacy/reports/1996/Bolivia.htm</t>
  </si>
  <si>
    <t xml:space="preserve">José </t>
  </si>
  <si>
    <t>Mejía Pizo</t>
  </si>
  <si>
    <t>(unclear whether still armed when shot)</t>
  </si>
  <si>
    <t>San Gabriel</t>
  </si>
  <si>
    <t>Isiboro Sécure National Reserve Park</t>
  </si>
  <si>
    <t>Victim reportedly fired Mauser rifle at UMOPAR. Possiby executed after being disarmed.</t>
  </si>
  <si>
    <t>Victim "was reported to have been deliberately killed by UMOPAR members while lying wounded and defenceless on the ground. He had been wounded by UMOPAR after firing a shot at them with a rifle"</t>
  </si>
  <si>
    <t>http://www.refworld.org/country,,,,BOL,,3ae6aa064c,0.html</t>
  </si>
  <si>
    <t>Coca production/eradication 1995c</t>
  </si>
  <si>
    <t xml:space="preserve">Ramón </t>
  </si>
  <si>
    <t>Crespo Condori</t>
  </si>
  <si>
    <t>Ayopaya</t>
  </si>
  <si>
    <t>No (carrying slingsshot)</t>
  </si>
  <si>
    <t>State Security Forces (UMOPAR, Ecological Police, others were present)</t>
  </si>
  <si>
    <t>Presumed Direct</t>
  </si>
  <si>
    <t>Colonia Gualberto</t>
  </si>
  <si>
    <t>La Chacandora</t>
  </si>
  <si>
    <t>State forces / Police claim another cocalero shot him; HRW report compelling refutes</t>
  </si>
  <si>
    <t>PTJ investigation</t>
  </si>
  <si>
    <t>Victim "was shooting stones at police with a slingshot"</t>
  </si>
  <si>
    <t>https://www.hrw.org/legacy/reports/1996/Bolivia.htm</t>
  </si>
  <si>
    <t>Shinahota Mass Gathering</t>
  </si>
  <si>
    <t>Roxana Janeth</t>
  </si>
  <si>
    <t>Veliz Vargas</t>
  </si>
  <si>
    <t>F</t>
  </si>
  <si>
    <t>(road blockade)</t>
  </si>
  <si>
    <t>Mixed</t>
  </si>
  <si>
    <t>Prefect</t>
  </si>
  <si>
    <t>Effectively no</t>
  </si>
  <si>
    <t>Clearly a political gathering (3,000 people) despite UMOPAR claims it was an erradication incident</t>
  </si>
  <si>
    <t>Sacaba Coca War</t>
  </si>
  <si>
    <t>Entre Rios Blockade</t>
  </si>
  <si>
    <t>Remberto</t>
  </si>
  <si>
    <t>García Agreda</t>
  </si>
  <si>
    <t>Tear gas inhalation</t>
  </si>
  <si>
    <t>Bystander</t>
  </si>
  <si>
    <t>Death around 1am; clash began on 11/16</t>
  </si>
  <si>
    <t>Blockade. Victim killed at home. Mother: we had nowhere else to go.</t>
  </si>
  <si>
    <t>Confrontation between police and miners</t>
  </si>
  <si>
    <t>Maximo</t>
  </si>
  <si>
    <t>Cari Choque</t>
  </si>
  <si>
    <t>Miner</t>
  </si>
  <si>
    <t>Huanuni Mine</t>
  </si>
  <si>
    <t>Mining</t>
  </si>
  <si>
    <t>A confrontation occured between miners and police.</t>
  </si>
  <si>
    <t>INRA Reform March</t>
  </si>
  <si>
    <t>Sabina</t>
  </si>
  <si>
    <t>Sirpa</t>
  </si>
  <si>
    <t>Union leader</t>
  </si>
  <si>
    <t>asphyxiation</t>
  </si>
  <si>
    <t>Incidental</t>
  </si>
  <si>
    <t>INRA (Instituto Nacional de Reforma Agraria</t>
  </si>
  <si>
    <t>This death occurred during a march in which campesinos were protesting the government and reclaiming the protection of the INRA. The union leader suffocated on tear gas the police released on the marchers.</t>
  </si>
  <si>
    <t>Plan Dignity 1998</t>
  </si>
  <si>
    <t>Galo</t>
  </si>
  <si>
    <t>Luna Salinas</t>
  </si>
  <si>
    <t>Secretary of Education and Culture of the Mining Federation, and Director of Political-Trade Union Education at the Universidad Siglo XX</t>
  </si>
  <si>
    <t>yes</t>
  </si>
  <si>
    <t>No (per CIDH)</t>
  </si>
  <si>
    <t>Military and Police</t>
  </si>
  <si>
    <t>Police/Military</t>
  </si>
  <si>
    <t>Amayapampa</t>
  </si>
  <si>
    <t>IACHR</t>
  </si>
  <si>
    <t>Da Capo Resources mining company, a Canadian company bought out Bolivian owned mines</t>
  </si>
  <si>
    <t xml:space="preserve">Miners took control of the Amayampa mine on December 17th  to protest poor working conditions and the foreign control of the mine. On the 19th as police entered the town to retake the mine with rubber bullets and tear gas, the confrontations resulted in deaths. </t>
  </si>
  <si>
    <t>http://www.la-razon.com/index.php?_url=/suplementos/informe/Masacre-Navidad-lleva-decadas-impunidad_0_2470552991.html</t>
  </si>
  <si>
    <t>Angel Choque</t>
  </si>
  <si>
    <t xml:space="preserve">yes </t>
  </si>
  <si>
    <t>Rigorio</t>
  </si>
  <si>
    <t>Cortez</t>
  </si>
  <si>
    <t>Amayapampa and Capacirca</t>
  </si>
  <si>
    <t>Santos</t>
  </si>
  <si>
    <t>Ossio Padilla</t>
  </si>
  <si>
    <t>Multiple traumas</t>
  </si>
  <si>
    <t>beating</t>
  </si>
  <si>
    <t>Ambush by cocaleros Sep 2000</t>
  </si>
  <si>
    <t>Marcial</t>
  </si>
  <si>
    <t>Calla Fiesta</t>
  </si>
  <si>
    <t>Laime ayllu</t>
  </si>
  <si>
    <t>The victim was shot while running in fear from a military patrol. Victim was shot in the back.</t>
  </si>
  <si>
    <t>Marcelino</t>
  </si>
  <si>
    <t>Calle</t>
  </si>
  <si>
    <t>Santa Fe Coca Eradication/Confrontation</t>
  </si>
  <si>
    <t>Deaths occured following the occupation of two mining centers</t>
  </si>
  <si>
    <t>Eduardo</t>
  </si>
  <si>
    <t>Rivas Rojas</t>
  </si>
  <si>
    <t>Special Security Group of La Paz and Potosí</t>
  </si>
  <si>
    <t>Colonel</t>
  </si>
  <si>
    <t xml:space="preserve">MIners </t>
  </si>
  <si>
    <t xml:space="preserve">Walter/ Mario </t>
  </si>
  <si>
    <t>Romero/Mancilla</t>
  </si>
  <si>
    <t>Miners</t>
  </si>
  <si>
    <t>Yes: Walter Romero and Mario Mansilla sentenced to 15 years in jail</t>
  </si>
  <si>
    <t>Following the retake of the mine, police and military forces were in a caravan to "remove the wounded, to transfer the civilians' corpses, to pick up provisions, and to receive operational support". Shortly into their journey, they were ambushed by peasants and miners.</t>
  </si>
  <si>
    <t>Jan 2003 coca clashes</t>
  </si>
  <si>
    <t>"In late May [2001], the Potosí District Court sentenced mining sector labor leaders Walter Romero and Mario Mansilla to 15 years in jail for their involvement in the 1996 death of National Police Colonel Eddy Rivas. The case addressed their involvement in organizing the violent protests during which Rivas and nine civilians died, with no apparent evidence linking them directly to the death of Rivas. A lower court judge already had sentenced the two to 2 years in jail. Human rights organizations and mining unions protested the decision and called for then-President Gonzalo Sanchez de Lozada, then-Minister of Government Franklin Anaya, then-Minister of Defense Alfonso Kreidler, then-Commanding General of the National Police Willy Arriaza and others to be tried for alleged responsibility for the civilian deaths. The cases against the officers accused of being responsible for the violence remained pending in the military justice system at year's end. According to the Government, in 2000 the five officers were reassigned to nonoperational units pending the outcome of their legal cases." https://www.state.gov/j/drl/rls/hrrpt/2001/wha/8299.htm</t>
  </si>
  <si>
    <t>Wilmer</t>
  </si>
  <si>
    <t>Gonzales Cazano</t>
  </si>
  <si>
    <t>San Agustín high school in Cochabamba</t>
  </si>
  <si>
    <t>bulltet</t>
  </si>
  <si>
    <t>Braun Regiment of the military</t>
  </si>
  <si>
    <t>Bolivian Army</t>
  </si>
  <si>
    <t>Kéllo Kása hill (5km from Amayapampa towards Uncía)</t>
  </si>
  <si>
    <t>Llallagua</t>
  </si>
  <si>
    <t>CIDH found him to be unarmed</t>
  </si>
  <si>
    <t>Military forces attempted to take the town of Llallagua and residents were alerted to defend their city. Confrontations ensured/</t>
  </si>
  <si>
    <t>José Luis</t>
  </si>
  <si>
    <t>Espinoza Mercado</t>
  </si>
  <si>
    <t>Mechanic</t>
  </si>
  <si>
    <t>Ercila</t>
  </si>
  <si>
    <t>López Condori</t>
  </si>
  <si>
    <t>Nursing Assistant</t>
  </si>
  <si>
    <t>Cataví mining company</t>
  </si>
  <si>
    <t xml:space="preserve">Amayapampa </t>
  </si>
  <si>
    <t>Raid on MST at Pananti</t>
  </si>
  <si>
    <t>CIDH: allowed to bleed to death for hours while in military custody</t>
  </si>
  <si>
    <t>The victim went to assist those injured from earlier confrontations. However, when another confrontation ensured. she herself was injured. The military then stole her belongings.</t>
  </si>
  <si>
    <t>Gregorio</t>
  </si>
  <si>
    <t>Carlo Estalla</t>
  </si>
  <si>
    <t>Campesino or Miner</t>
  </si>
  <si>
    <t>http://www.la-razon.com/index.php?_url=/suplementos/informe/Masacre-Navidad-lleva-decadas-impunidad_0_2470552991.html http://www.mintrabajo.gob.bo/PrincipalPublicaciones.asp?target=1954 http://www.derechos.org/nizkor/bolivia/doc/sacaron.txt</t>
  </si>
  <si>
    <t>Coca Death in Custody</t>
  </si>
  <si>
    <t>Ciprian</t>
  </si>
  <si>
    <t>Blunt force trauma</t>
  </si>
  <si>
    <t>Death in custody</t>
  </si>
  <si>
    <t>state perpetrator</t>
  </si>
  <si>
    <t>Date of event (the lethal beating) is earlier but unknown.</t>
  </si>
  <si>
    <t>A campesino captured by UMOPAR (December 15, 1996), later beaten, dies in custody.</t>
  </si>
  <si>
    <t>Navarro 2006:115</t>
  </si>
  <si>
    <t>Etarazama eradication resistance</t>
  </si>
  <si>
    <t>Albertina (Alberta)</t>
  </si>
  <si>
    <t>Garcia</t>
  </si>
  <si>
    <t>Etarazama</t>
  </si>
  <si>
    <t>Cooperative Miner 2016 Strike</t>
  </si>
  <si>
    <t>Resist Eradication</t>
  </si>
  <si>
    <t>Felix</t>
  </si>
  <si>
    <t>Aneiva</t>
  </si>
  <si>
    <t>Elio</t>
  </si>
  <si>
    <t xml:space="preserve">Escobar </t>
  </si>
  <si>
    <t>Ernesto</t>
  </si>
  <si>
    <t>Quispe Vilica</t>
  </si>
  <si>
    <t xml:space="preserve">Freddy </t>
  </si>
  <si>
    <t>Rojas</t>
  </si>
  <si>
    <t>Asphysiation</t>
  </si>
  <si>
    <t>Tear gas</t>
  </si>
  <si>
    <t>4 de Abril Eradication resistance</t>
  </si>
  <si>
    <t>Quispe Morales</t>
  </si>
  <si>
    <t>Gregorio Nina</t>
  </si>
  <si>
    <t>Rodríguez</t>
  </si>
  <si>
    <t>Central 4 de Abril</t>
  </si>
  <si>
    <t>Arrested</t>
  </si>
  <si>
    <t>Perpetrator arrested and mistreated</t>
  </si>
  <si>
    <t>Navarro 2006:118-119</t>
  </si>
  <si>
    <t>Bernardo</t>
  </si>
  <si>
    <t>Huananca</t>
  </si>
  <si>
    <t xml:space="preserve">Fernando </t>
  </si>
  <si>
    <t>Espinoza</t>
  </si>
  <si>
    <t>tear gas</t>
  </si>
  <si>
    <t>Navarro 2006:119</t>
  </si>
  <si>
    <t>Lorenzo</t>
  </si>
  <si>
    <t>Calusia</t>
  </si>
  <si>
    <t>Cruz</t>
  </si>
  <si>
    <t>Benito</t>
  </si>
  <si>
    <t>Mamani</t>
  </si>
  <si>
    <t>Agapito</t>
  </si>
  <si>
    <t>Chaca</t>
  </si>
  <si>
    <t>CSUTCB April 2000</t>
  </si>
  <si>
    <t>Ramigildo</t>
  </si>
  <si>
    <t>Cori</t>
  </si>
  <si>
    <t>State victim deaths</t>
  </si>
  <si>
    <t>Cumulative % of total deaths</t>
  </si>
  <si>
    <t>Cumulative % of state perpetrator deaths</t>
  </si>
  <si>
    <t>Cumulative % of state victim deaths</t>
  </si>
  <si>
    <t>Raul</t>
  </si>
  <si>
    <t>Diaz Camacho</t>
  </si>
  <si>
    <t>13 or 16</t>
  </si>
  <si>
    <t>Agustin</t>
  </si>
  <si>
    <t>Gutierrez Coca</t>
  </si>
  <si>
    <t>Cocaine production/eradication 1995a</t>
  </si>
  <si>
    <t>Sindicato Porvenir</t>
  </si>
  <si>
    <t>Plan Dignity</t>
  </si>
  <si>
    <t>"Con tres impactos de bala en Ia frente, muere el campesino" (Miranda 120) Various organizations declared a national strike as massive mobilizations against the militarization of the Chapare ensued. 10 individuals were also disappeared.</t>
  </si>
  <si>
    <t>http://www.ugr.es/~pwlac/G20_35Mayari_Castillo_Gallardo.pdf http://biblioteca.clacso.edu.ar/clacso/clacso-crop/20120710080915/05tres.pdf Mirando 2006:120</t>
  </si>
  <si>
    <t>Various organizations declared a national strike as massive mobilizations against the militarization of the Chapare ensued. 10 individuals were also disappeared.</t>
  </si>
  <si>
    <t>http://www.ugr.es/~pwlac/G20_35Mayari_Castillo_Gallardo.pdf http://biblioteca.clacso.edu.ar/clacso/clacso-crop/20120710080915/05tres.pdf</t>
  </si>
  <si>
    <t>CSUTCB September 2000</t>
  </si>
  <si>
    <t>Sharpshooter / Cocalero</t>
  </si>
  <si>
    <t>FTC Convoy</t>
  </si>
  <si>
    <t>Chapare region</t>
  </si>
  <si>
    <t>[baby]</t>
  </si>
  <si>
    <t>Asphyxiation</t>
  </si>
  <si>
    <t>Cuarenta Arroyos y Cristal Mayu</t>
  </si>
  <si>
    <t>Cocaine production/eradication 1995b</t>
  </si>
  <si>
    <t>Benedicto</t>
  </si>
  <si>
    <t>Martinez Mollo</t>
  </si>
  <si>
    <t>Sindicato San Salvador</t>
  </si>
  <si>
    <t>"Ataque militar contra la población, robo y desplazamiento forzado de la población en Sindicato San Salvador, un muerto, cuatro heridos y varios detenidos y flagelados (19 de mayo de 1998)."</t>
  </si>
  <si>
    <t>Federation of Colonizers Building Invasion</t>
  </si>
  <si>
    <t>Jhonny</t>
  </si>
  <si>
    <t>Ortiz Jalmes</t>
  </si>
  <si>
    <t>Cristal Mayu</t>
  </si>
  <si>
    <t>Cocaine production/eradication 1995c</t>
  </si>
  <si>
    <t>Donaciano Parra</t>
  </si>
  <si>
    <t>Mejia</t>
  </si>
  <si>
    <t>Beating</t>
  </si>
  <si>
    <t>FTC Patrol</t>
  </si>
  <si>
    <t>Late 2004 Coca deaths</t>
  </si>
  <si>
    <t>Laymi</t>
  </si>
  <si>
    <t>Campesino</t>
  </si>
  <si>
    <t>Sora Sora</t>
  </si>
  <si>
    <t>Rural Land</t>
  </si>
  <si>
    <t>Lack of state involvement</t>
  </si>
  <si>
    <t>Confrontations between two communities</t>
  </si>
  <si>
    <t>http://www.defensoria.gob.bo/archivos/II%20Informe%20al%20Congreso.pdf</t>
  </si>
  <si>
    <t>CIDOB March Incidental Death</t>
  </si>
  <si>
    <t>Pensioner blockade</t>
  </si>
  <si>
    <t>Retiree Bus Crash</t>
  </si>
  <si>
    <t>Qaqachaka</t>
  </si>
  <si>
    <t>Qaqachaca</t>
  </si>
  <si>
    <t>CSUTCB Sep 2001</t>
  </si>
  <si>
    <t>Senda 6 coca blockade</t>
  </si>
  <si>
    <t>Cochabamba Water War</t>
  </si>
  <si>
    <t>Víctor Hugo</t>
  </si>
  <si>
    <t>Daza Argandoña</t>
  </si>
  <si>
    <t>Bolivian National Police</t>
  </si>
  <si>
    <t>Robinson</t>
  </si>
  <si>
    <t>Iriarte</t>
  </si>
  <si>
    <t>Calle Brazil &amp; Calle Esteban Arze</t>
  </si>
  <si>
    <t>Centro</t>
  </si>
  <si>
    <t>Reported [Investigated?]</t>
  </si>
  <si>
    <t>Miner suicide over pensions</t>
  </si>
  <si>
    <t>Juan Carlos</t>
  </si>
  <si>
    <t>Urban Protestor</t>
  </si>
  <si>
    <t>Water Warrior</t>
  </si>
  <si>
    <t>Hanging</t>
  </si>
  <si>
    <t>Privatization</t>
  </si>
  <si>
    <t>Possible state involvement</t>
  </si>
  <si>
    <t>Victim found hanging lifeless on a beam in a catedral</t>
  </si>
  <si>
    <t>Rogelio</t>
  </si>
  <si>
    <t>Calisaya Tinyaya</t>
  </si>
  <si>
    <t>Teacher</t>
  </si>
  <si>
    <t>Magisterio rural</t>
  </si>
  <si>
    <t>People's Spokesperson and a teacher</t>
  </si>
  <si>
    <t>Coca eradication/invasion</t>
  </si>
  <si>
    <t>Security Forces</t>
  </si>
  <si>
    <t>La Paz-Oruro Highway</t>
  </si>
  <si>
    <t>Luhuachaca</t>
  </si>
  <si>
    <t>Cocalero kidnapping 2000</t>
  </si>
  <si>
    <t>Oscar Gómez, Battalion commander claims "heart attack" on site despite bullet wounds</t>
  </si>
  <si>
    <t>In Llorenti (2009) author notes that his death was targeted because he was elected as a voice of the movement and his death would be demoralizing.</t>
  </si>
  <si>
    <t xml:space="preserve">Mamani, Wiphalas y fusiles 94-100 http://www.jornada.com.mx/2000/04/11/miguel.html </t>
  </si>
  <si>
    <t>Quispe Chambi</t>
  </si>
  <si>
    <t>likely Aymara</t>
  </si>
  <si>
    <t>CSUTCB</t>
  </si>
  <si>
    <t>Cotel antenna hill</t>
  </si>
  <si>
    <t>Clash occurred between peasants and soldiers who were trying to break a road block set up by the Unified Syndical Confederation of Rural workers of Bolivia (CSTUTCB); died in ambulance en route to La Paz on same day.</t>
  </si>
  <si>
    <t>Mamani, Rugir, p 48 Mamani, Wiphalas y fusiles 94-100</t>
  </si>
  <si>
    <t>Hugo</t>
  </si>
  <si>
    <t>Aruquipa</t>
  </si>
  <si>
    <t>Kocani Ajllata / Ququan Axllata</t>
  </si>
  <si>
    <t>CSUTCB, Subcentral Quqani Axlatta</t>
  </si>
  <si>
    <t>east of the Qalachaka pamap</t>
  </si>
  <si>
    <t>Beni highway blockade</t>
  </si>
  <si>
    <t xml:space="preserve">Clash occurred between peasants and soldiers who were trying to break a road block set up by the Unified Syndical Confederation of Rural workers of Bolivia (CSTUTCB); </t>
  </si>
  <si>
    <t>El Alto Municipal Arson</t>
  </si>
  <si>
    <t>Omar Jesús</t>
  </si>
  <si>
    <t>Téllez Arancibia</t>
  </si>
  <si>
    <t>Security Force</t>
  </si>
  <si>
    <t>Captain</t>
  </si>
  <si>
    <t>United Confederation of Campesinos of Bolivia</t>
  </si>
  <si>
    <t>Hospital patio</t>
  </si>
  <si>
    <t>Clash occurred between peasants and soldiers who were trying to break a road block set up by the Unified Syndical Confederation of Rural workers of Bolivia (CSTUTCB). Victim was taken to the hopital were he was further beaten by peasants. http://www.lanacion.com.ar/12492-otros-cinco-muertos-en-bolivia</t>
  </si>
  <si>
    <t>Mamani, Wiphalas y fusiles 94-100</t>
  </si>
  <si>
    <t>Laimi-Qaqachaka 2000</t>
  </si>
  <si>
    <t>Modesto</t>
  </si>
  <si>
    <t>Regimiento Lanza V de Caballería</t>
  </si>
  <si>
    <t>Guaqui</t>
  </si>
  <si>
    <t>CSUTCB Sep 2000</t>
  </si>
  <si>
    <t>Reportedly shot while ascending a hill to notify others of military presence</t>
  </si>
  <si>
    <t xml:space="preserve">Military intervention in blockade at Waki/Guaqui.  </t>
  </si>
  <si>
    <t>http://repositorio.flacsoandes.edu.ec/bitstream/10469/101/8/TFLACSO-04-2005PMR.pdf (p. 15)</t>
  </si>
  <si>
    <t xml:space="preserve">Fuente </t>
  </si>
  <si>
    <t>Zalco (Zacaico)</t>
  </si>
  <si>
    <t>Bolivian Military</t>
  </si>
  <si>
    <t>Cochabamba-Oruro highway</t>
  </si>
  <si>
    <t>11 de Enero clashes</t>
  </si>
  <si>
    <t>Military intervention in blockade. 14 others injured by gunshots. 7 arrested.</t>
  </si>
  <si>
    <t>Navarro 2006:261</t>
  </si>
  <si>
    <t>Pedro</t>
  </si>
  <si>
    <t>Vasquez</t>
  </si>
  <si>
    <t>Camponovo</t>
  </si>
  <si>
    <t>Crushed</t>
  </si>
  <si>
    <t>Unclear; some reports blame protesters</t>
  </si>
  <si>
    <t>Bystander or Accidental</t>
  </si>
  <si>
    <t>Yungas road</t>
  </si>
  <si>
    <t>Calahuajira</t>
  </si>
  <si>
    <t>Conflicting reports</t>
  </si>
  <si>
    <t>"Died smothered by a rock on the Yungas road… either thrown or dislodged from above"</t>
  </si>
  <si>
    <t>Rene</t>
  </si>
  <si>
    <t xml:space="preserve">Colque </t>
  </si>
  <si>
    <t>High school student</t>
  </si>
  <si>
    <t>Puente Rojo</t>
  </si>
  <si>
    <t>Cesarzama</t>
  </si>
  <si>
    <t>Peasant / Coca</t>
  </si>
  <si>
    <t>CSUTCB and Cocalero mobilization</t>
  </si>
  <si>
    <t xml:space="preserve">Bullet to the neck. "was shot to death by a military unit that was trying to clear a highway" </t>
  </si>
  <si>
    <t>Navarro 2006:261 https://www.nadir.org/nadir/initiativ/agp/free/imf/bolivia/1002reports.htm https://www.hrw.org/legacy/spanish/cartas/2000/banzer.html</t>
  </si>
  <si>
    <t>Basilio / Benito</t>
  </si>
  <si>
    <t>Espinoza Cuba / Espinoza Saravia</t>
  </si>
  <si>
    <t>Uchi Ocho</t>
  </si>
  <si>
    <t>Constitution Clash, Sucre</t>
  </si>
  <si>
    <t>Taxi driver</t>
  </si>
  <si>
    <t>Security forces</t>
  </si>
  <si>
    <t>Puente Qhora</t>
  </si>
  <si>
    <t>HRW</t>
  </si>
  <si>
    <t>"Bullet impact to the head"</t>
  </si>
  <si>
    <t>Navarro 2006:269 https://www.hrw.org/legacy/spanish/cartas/2000/banzer.html</t>
  </si>
  <si>
    <t>Joaquin</t>
  </si>
  <si>
    <t>Morales</t>
  </si>
  <si>
    <t>Magisterio Rural</t>
  </si>
  <si>
    <t>Teacher, Copacabana</t>
  </si>
  <si>
    <t>Huarina</t>
  </si>
  <si>
    <t>10,000 blockading campesinos confronted by Batallión Independencia, based in Chua.</t>
  </si>
  <si>
    <t>Navarro 2006:266 Mamani/FLACSO 99-103</t>
  </si>
  <si>
    <t>Toribio</t>
  </si>
  <si>
    <t>Chui</t>
  </si>
  <si>
    <t>Portero, Utavi School</t>
  </si>
  <si>
    <t>30-50m from the blockaded highway</t>
  </si>
  <si>
    <t>Per his also wounded wife, they were eating a midday snack away from the blockade when shot.</t>
  </si>
  <si>
    <t>Cirilo (Severo, Cipriano)</t>
  </si>
  <si>
    <t>Choquehuanca</t>
  </si>
  <si>
    <t>comunarlo de Antaqullu</t>
  </si>
  <si>
    <t>Sarg. Silvano</t>
  </si>
  <si>
    <t>Arroyo</t>
  </si>
  <si>
    <t>Sargent</t>
  </si>
  <si>
    <t>Kidnapped, found dead</t>
  </si>
  <si>
    <t>"Crisóstomo Rodríguez (32) y Marcelino Vargas Revollo (27), detenidos, además de Wilson Ramos, Florián Nina, Guido Vargas, una persona de apellido Almanza y Marcelo apodado Mokotaki"</t>
  </si>
  <si>
    <t>Cocaleros</t>
  </si>
  <si>
    <t>Confessions to PTJ</t>
  </si>
  <si>
    <t>Partial</t>
  </si>
  <si>
    <t>Some participants blamed others for deaths</t>
  </si>
  <si>
    <t>Anti-eradication</t>
  </si>
  <si>
    <t>Rosza paramilitary raid</t>
  </si>
  <si>
    <t>Date of capture: September 25. Found dead: October 12</t>
  </si>
  <si>
    <t xml:space="preserve">http://tierraplus.com/Bolivia/Politica1/Filemn-Escobar-Evo-presidi-reunin-en-la-que-se-resolvi-la-muerte-de-esposos-Andrade/ https://www.nadir.org/nadir/initiativ/agp/free/imf/bolivia/txt/2003/0723asesinatos.htm </t>
  </si>
  <si>
    <t>Sarg. Gabriel</t>
  </si>
  <si>
    <t>Chambi Jerez / Perez</t>
  </si>
  <si>
    <t>Kidnapped, found dead after torture</t>
  </si>
  <si>
    <t>Sof. Juan</t>
  </si>
  <si>
    <t>Lazarte Alvarado</t>
  </si>
  <si>
    <t>~40</t>
  </si>
  <si>
    <t>Gunshot after torture</t>
  </si>
  <si>
    <t>Bullet, torture</t>
  </si>
  <si>
    <t>Date of capture: September 29. Date bodies discovered: November 12.</t>
  </si>
  <si>
    <t xml:space="preserve">http://tierraplus.com/Bolivia/Politica1/Filemn-Escobar-Evo-presidi-reunin-en-la-que-se-resolvi-la-muerte-de-esposos-Andrade/ https://www.nadir.org/nadir/initiativ/agp/free/imf/bolivia/txt/2003/0723asesinatos.htm http://www.amaliapandocabildeo.com/2016/08/caso-esposos-andrade-veramendi-otra.html http://eju.tv/2016/08/me-arrodille-ante-evo-le-rogue-esposo-igual-cocaleros-lo-mataron-viuda-veramendi/ </t>
  </si>
  <si>
    <t xml:space="preserve">Julio Alberto </t>
  </si>
  <si>
    <t>Veramendi Torrico</t>
  </si>
  <si>
    <t>Bolivian Air Force</t>
  </si>
  <si>
    <t>Sargeant 1st Class</t>
  </si>
  <si>
    <t>Ten. David</t>
  </si>
  <si>
    <t xml:space="preserve">Andrade López </t>
  </si>
  <si>
    <t>Bolivian Police</t>
  </si>
  <si>
    <t>Lieutenant</t>
  </si>
  <si>
    <t>Yapacaní Mayoral Dispute</t>
  </si>
  <si>
    <t>Date of capture: October 10. Found dead: October</t>
  </si>
  <si>
    <t>http://tierraplus.com/Bolivia/Politica1/Filemn-Escobar-Evo-presidi-reunin-en-la-que-se-resolvi-la-muerte-de-esposos-Andrade/ https://www.nadir.org/nadir/initiativ/agp/free/imf/bolivia/txt/2003/0723asesinatos.htm http://www.bolivia.com/Sociedad/Sociedad_copia(10).htm</t>
  </si>
  <si>
    <t>Graciela</t>
  </si>
  <si>
    <t>Alfaro</t>
  </si>
  <si>
    <t>Wife of David Andrade</t>
  </si>
  <si>
    <t>Killed after torture and rape</t>
  </si>
  <si>
    <t>State victim *</t>
  </si>
  <si>
    <t>Cocalero ambush Oct 2000</t>
  </si>
  <si>
    <t>Justo</t>
  </si>
  <si>
    <t>Antacagua Gutiérrez</t>
  </si>
  <si>
    <t>Bolivian Security Forces</t>
  </si>
  <si>
    <t>Ambushed/Kidnapped by cocaleros Sep 2000</t>
  </si>
  <si>
    <t>Gunshot, fatally wounded</t>
  </si>
  <si>
    <t>Cocalero sharpshooters</t>
  </si>
  <si>
    <t xml:space="preserve">Died of Hemmorage in Santa Maria clinic, Santa Cruz de la Sierra </t>
  </si>
  <si>
    <t>Mercado Ochoa</t>
  </si>
  <si>
    <t>Late 2003 Coca deaths</t>
  </si>
  <si>
    <t>Transport Worker Strike</t>
  </si>
  <si>
    <t>24 or 25</t>
  </si>
  <si>
    <t>Daniel</t>
  </si>
  <si>
    <t>Vela Cuba</t>
  </si>
  <si>
    <t>Protester</t>
  </si>
  <si>
    <t>Transport Worker</t>
  </si>
  <si>
    <t>Driver</t>
  </si>
  <si>
    <t>Tear Gas Canister</t>
  </si>
  <si>
    <t>Cruz del Sur mine 2015</t>
  </si>
  <si>
    <t>Bolivian State Department</t>
  </si>
  <si>
    <t>Labor</t>
  </si>
  <si>
    <t>Confrontations between striking transport workers and state security forces</t>
  </si>
  <si>
    <t>https://www.state.gov/j/drl/rls/hrrpt/2001/wha/8299.htm</t>
  </si>
  <si>
    <t>Antonia</t>
  </si>
  <si>
    <t>Mamani de Apaza</t>
  </si>
  <si>
    <t>Tear Gas</t>
  </si>
  <si>
    <t>Direct/Incidental</t>
  </si>
  <si>
    <t>Coca death in detention</t>
  </si>
  <si>
    <t>Isaac</t>
  </si>
  <si>
    <t>Mejía Arce</t>
  </si>
  <si>
    <t>carceleta</t>
  </si>
  <si>
    <t>Chimoré</t>
  </si>
  <si>
    <t>UMOPAR detention</t>
  </si>
  <si>
    <t>Held in detentions since Sep 2000</t>
  </si>
  <si>
    <t>CSUTCB internal fight</t>
  </si>
  <si>
    <t>Francisco</t>
  </si>
  <si>
    <t>Miranda</t>
  </si>
  <si>
    <t>CSUTCB (Veliz faction)</t>
  </si>
  <si>
    <t>CSUTCB (Evo Morales faction)</t>
  </si>
  <si>
    <t>CSUTCB internal dispute</t>
  </si>
  <si>
    <t>Pueblos indios en la política, Xavier Albó, p. 86; Sociologio de movimientos, p. 124.</t>
  </si>
  <si>
    <t>Miners Pension Hunger Strike 2000</t>
  </si>
  <si>
    <t>Vicente Bautista</t>
  </si>
  <si>
    <t>Flores</t>
  </si>
  <si>
    <t>Llallagua ?</t>
  </si>
  <si>
    <t>Retired Miners of Llallagua</t>
  </si>
  <si>
    <t>Hunger Strike</t>
  </si>
  <si>
    <t>None</t>
  </si>
  <si>
    <t>Self-sacrifice</t>
  </si>
  <si>
    <t>Federación Fabriles, Plaza 14 de Septiembre</t>
  </si>
  <si>
    <t>Authorities launched investigation to show death not caused by hunger strike</t>
  </si>
  <si>
    <t>Demanding La 2197</t>
  </si>
  <si>
    <t>Pension</t>
  </si>
  <si>
    <t xml:space="preserve">Part of a national hunger strike wave of up to 3500 pensioners </t>
  </si>
  <si>
    <t>https://www.cedla.org/sites/default/files/Alerta%20Laboral%2015%20-%20Junio%202001.pdf (p. 8)</t>
  </si>
  <si>
    <t>Blockade confrontation to end coca eradication</t>
  </si>
  <si>
    <t>Isabel</t>
  </si>
  <si>
    <t>Quipse Machaca</t>
  </si>
  <si>
    <t>Bolivian Police and Army</t>
  </si>
  <si>
    <t>Patamanta</t>
  </si>
  <si>
    <t>Reported/Investigated</t>
  </si>
  <si>
    <t>CSUTCB Jun 2001</t>
  </si>
  <si>
    <t>Protesters formed blockades, the government reacted violently</t>
  </si>
  <si>
    <t>Severo (Severino)</t>
  </si>
  <si>
    <t>Mamani Poma</t>
  </si>
  <si>
    <t>Punamaya</t>
  </si>
  <si>
    <t>camino a Desaguadero</t>
  </si>
  <si>
    <t>Quella Quella</t>
  </si>
  <si>
    <t>Blockade was formed at that point, but peasants were shot away from the road.</t>
  </si>
  <si>
    <t>Mamani, Wiphalas y Fusiles, 183</t>
  </si>
  <si>
    <t>Journalist shot in cooperative mining conflict</t>
  </si>
  <si>
    <t>Carlos Encinas</t>
  </si>
  <si>
    <t>Reporter</t>
  </si>
  <si>
    <t>Free lance Reporter</t>
  </si>
  <si>
    <t>mining cooperative Marmolera Comunitaria Ltda</t>
  </si>
  <si>
    <t>Mining Cooperativa Multiactiva Catavi Ltda and  mining cooperative Marmolera Comunitaria Ltda</t>
  </si>
  <si>
    <t>Mining Cooperative</t>
  </si>
  <si>
    <t>Catavi</t>
  </si>
  <si>
    <t>Land conflict</t>
  </si>
  <si>
    <t>conflict between mining cooperatives</t>
  </si>
  <si>
    <t>Attackers refused to let wounded leave the scene.</t>
  </si>
  <si>
    <t>The victim was shot, treated at a local medical facility but died later the same day on the way to a hospital in El Alto. Munitions reports show that the bullet could have come from army weapons. Two air force officials were reported by some to provide the attackers with arms.</t>
  </si>
  <si>
    <t>https://cpj.org/2002/03/attacks-on-the-press-2001-bolivia.php, https://www.ifex.org/bolivia/2001/08/15/army_members_implicated_in_the/</t>
  </si>
  <si>
    <t>Fuentes</t>
  </si>
  <si>
    <t>Facts watered down by the Prefect of Cochabamba, Jose' Ori'as. He said the protesters were drunk</t>
  </si>
  <si>
    <t>Jorge Quiroga</t>
  </si>
  <si>
    <t>CSUTCB 2001</t>
  </si>
  <si>
    <t>Wanted the approval of Law 2066 (Potable Water) and a modification to INRA</t>
  </si>
  <si>
    <t>Protestors formed blockades and despite talks between protest leaders and government officials that a government caravan of supplies could pass the blockades if they were non-violent, 2 marchers were killed</t>
  </si>
  <si>
    <t>Indigenous rebellion</t>
  </si>
  <si>
    <t>Cocalero Sep-Oct 2001</t>
  </si>
  <si>
    <t>Ramón</t>
  </si>
  <si>
    <t>Pérez</t>
  </si>
  <si>
    <t>Cocalero/Guide for Journalists</t>
  </si>
  <si>
    <t>The Fuerza de Tarea Conjunta/ Military Police Forces</t>
  </si>
  <si>
    <t>Loma Alta Military Camp</t>
  </si>
  <si>
    <t>Reporting</t>
  </si>
  <si>
    <t>Military shot at group of journalists and peasants on their way to support the peasant seige of the Loma Alta Military Camp</t>
  </si>
  <si>
    <t>Espinoza Saravia</t>
  </si>
  <si>
    <t>Nilda</t>
  </si>
  <si>
    <t>Escobar Aguilar</t>
  </si>
  <si>
    <t>Tear gas canister to head</t>
  </si>
  <si>
    <t>Isarzama</t>
  </si>
  <si>
    <t>Yes/ Amnesty International</t>
  </si>
  <si>
    <t>Cochabamba coca eradication</t>
  </si>
  <si>
    <t>Military police were trying to break up a protest trying to block coca eradication</t>
  </si>
  <si>
    <t>Pablo Javier</t>
  </si>
  <si>
    <t>Velásquez P.</t>
  </si>
  <si>
    <t>MST</t>
  </si>
  <si>
    <t>Likely gunshot</t>
  </si>
  <si>
    <t>Cattle Ranchers</t>
  </si>
  <si>
    <t>Los Sotos/Pananti</t>
  </si>
  <si>
    <t>5 landowners and 9 landless farmers were arrested</t>
  </si>
  <si>
    <t>Shinahota Coca blockade</t>
  </si>
  <si>
    <t>Land Occupation</t>
  </si>
  <si>
    <t>"Assailants hired by estate owners entered the settlement of Los Sotos and burned MST houses, destroyed everything inside of the houses, and injured several people" (Fabricant 42) Landless farmers killed one of the intruders in response.INRA, the subprefect of Gran Choco, the Prefect of Tarija, the National Police, and the minister of Government were all warned of an impending massacre and did nothing. Also known as the Pananti Massacre.</t>
  </si>
  <si>
    <t>http://www.elpaisonline.com/index.php/2013-01-15-14-16-26/local/item/227435-la-matanza-de-pananti-una-masacre-en-el-olvido</t>
  </si>
  <si>
    <t>Gerado</t>
  </si>
  <si>
    <t>Aleman</t>
  </si>
  <si>
    <t>Assailants hired by estate owners entered the settlement of Los Sotos and burned MST houses, destroyed everything inside of the houses, and injured several people (Fabricant 42) Landless farmers killed one of the intruders in response.INRA, the subprefect of Gran Choco, the Prefect of Tarija, the National Police, and the minister of Government were all warned of an impending massacre and did nothing. Also known as the Pananti Massacre.</t>
  </si>
  <si>
    <t>Sandalio (Sabello)</t>
  </si>
  <si>
    <t>Escobar</t>
  </si>
  <si>
    <t>"Assailants hired by estate owners entered the settlement of Los Sotos and burned MST houses, destroyed everything inside of the houses, and injured several people" (Fabricant 42) Landless farmers killed one of the intruders in response. Also known as the Pananti Massacre.</t>
  </si>
  <si>
    <t>Pablo</t>
  </si>
  <si>
    <t>Lopez</t>
  </si>
  <si>
    <t>Benigno</t>
  </si>
  <si>
    <t>Arancibia</t>
  </si>
  <si>
    <t>Vidal (Israel)</t>
  </si>
  <si>
    <t>Vargas Palacios</t>
  </si>
  <si>
    <t>Teofilo</t>
  </si>
  <si>
    <t>Urzagasti</t>
  </si>
  <si>
    <t>Hired Assailant</t>
  </si>
  <si>
    <t>MST: Movimiento Socialista de los Trabajadores</t>
  </si>
  <si>
    <t>Abel</t>
  </si>
  <si>
    <t>Torrico (Orozco)</t>
  </si>
  <si>
    <t>Ivirgarzama</t>
  </si>
  <si>
    <t>2001 Coca protest</t>
  </si>
  <si>
    <t>Shot in the Back per Ledebur in Drogas y democracia en América Latina, p. 214</t>
  </si>
  <si>
    <t>Taken from the US State department website "According to the Government, the incident began when an army vehicle stopped due to a blockade on the main road. After the security forces dismounted they allegedly were attacked by a sniper (which had happened several times in the previous few weeks). A crowd of demonstrators formed around the security forces. Because of adverse wind conditions, the security forces fired warning shots into the air instead of tear gas. The warning shots apparently failed to dissuade the demonstrators, who moved closer to the troops and, in one case, attempted to wrestle a rifle from a soldier. The security forces, following training doctrine, then fired at the protesters' feet. The Government believes that several bullets may have ricocheted and struck the demonstrators, causing the deaths and injuries. Human rights organizations disputed the Government's version of events, and investigations continued at year's end."</t>
  </si>
  <si>
    <t>Coca conflict- bofh sides took hostage. Two cocaleros were killed</t>
  </si>
  <si>
    <t>Shot in the Back per Ledebur in Drogas y democracia en América Latina, p. 215</t>
  </si>
  <si>
    <t>Claudio</t>
  </si>
  <si>
    <t xml:space="preserve">Quiroga Ordóñez </t>
  </si>
  <si>
    <t>Shot in the Back per Ledebur in Drogas y democracia en América Latina, p. 216</t>
  </si>
  <si>
    <t>Andres</t>
  </si>
  <si>
    <t>Aguilar Condori</t>
  </si>
  <si>
    <t>Taken from the US State department website: security forces and demonstrators trying to establish roadblocks engaged in a major confrontation in the town of Sinahota in the Chapare. Soldiers reportedly first fired in the air as demonstrators approached throwing stones and then surrounding the military contingent. A member of the crowd allegedly tried to take a soldier's weapon. Some soldiers then apparently fired at the demonstrators, hitting one demonstrator in the leg and fatally wounding a second, Andres Aguilar Condori.</t>
  </si>
  <si>
    <t>Cocalero leader killed</t>
  </si>
  <si>
    <t>Casimiro</t>
  </si>
  <si>
    <t>Huanca</t>
  </si>
  <si>
    <t>Chimore Federation</t>
  </si>
  <si>
    <t>Cocalero leader</t>
  </si>
  <si>
    <t>Eladio Bora</t>
  </si>
  <si>
    <t>Santa María Mining clash</t>
  </si>
  <si>
    <t>"On December 6, a group of campesinos belonging to the Chimore Coca Growers Federation attempted to block the main road in Chimore (the Cochabamba/Santa Cruz highway). Members of the army's Chapare Expeditionary Force attempted to clear the road. As the crowd grew larger, additional security forces were called in, and police supporting the operation used tear gas in an effort to disperse the crowd. In an ensuing confrontation, a soldier shot two civilians, hitting one in the ankle and badly wounding the other, Casimiro Huanca, the main cocalero leader of the Chimore Federation. Illegal coca growers alleged that Huanca then was shot again by security forces while lying wounded. Huanca died shortly thereafter at the Chimore hospital. The Government began civilian and military investigations of the incident."</t>
  </si>
  <si>
    <t>Confrontation between security forces and squatters at Yapacani</t>
  </si>
  <si>
    <t xml:space="preserve">Jose </t>
  </si>
  <si>
    <t>Luis Velazquez</t>
  </si>
  <si>
    <t>Local Police</t>
  </si>
  <si>
    <t>"security forces and squatters clashed near Yapacani. Dozens of police and squatters reportedly were injured, and one civilian, Jose Luis Velazquez, was killed by a gunshot. Local police told the press that they were attacked while attempting to lift a blockade. A relative said Velazquez was not involved in the protests"</t>
  </si>
  <si>
    <t>Fidelio</t>
  </si>
  <si>
    <t>Montaño</t>
  </si>
  <si>
    <t>Direccion General de la Coca y el Mercado central de coca</t>
  </si>
  <si>
    <t>Sacaba coca market</t>
  </si>
  <si>
    <t>Cocaleros overtook the Direccion General de la Coca and the central market for coca and resulted in clashes with security forces</t>
  </si>
  <si>
    <t>Fortunato</t>
  </si>
  <si>
    <t>Marcani</t>
  </si>
  <si>
    <t>Luciano (Lucio)</t>
  </si>
  <si>
    <t>Militarization of Cobija</t>
  </si>
  <si>
    <t>Wilson (Nelson)</t>
  </si>
  <si>
    <t>Cartagena</t>
  </si>
  <si>
    <t>Victim's body was found and showed evidence of torture</t>
  </si>
  <si>
    <t>https://www.wola.org/sites/default/files/downloadable/Drug%20Policy/past/ddhr_bolivia_brief.pdf</t>
  </si>
  <si>
    <t>Pinaya / Vinaya</t>
  </si>
  <si>
    <t>Antonio</t>
  </si>
  <si>
    <t>Gutiérrez Tallerico</t>
  </si>
  <si>
    <t>Unclear (in ambulance)</t>
  </si>
  <si>
    <t>Marcelo</t>
  </si>
  <si>
    <t>Trujillo Andia</t>
  </si>
  <si>
    <t>Subteniente</t>
  </si>
  <si>
    <t>Grop</t>
  </si>
  <si>
    <t>Raid on MSTecho</t>
  </si>
  <si>
    <t>Marcos</t>
  </si>
  <si>
    <t>Ortiz Llanos</t>
  </si>
  <si>
    <t>Fuerza de Tarea Expedicionaria</t>
  </si>
  <si>
    <t>Aurelio</t>
  </si>
  <si>
    <t>Burgos Blacutt</t>
  </si>
  <si>
    <t>Carretera Cochabomba-Santa Cruz</t>
  </si>
  <si>
    <t>Investigated by WOLA and the Justicia Militar</t>
  </si>
  <si>
    <t>A military investigation did little to clarify the facts but the perpetrator was aquitted</t>
  </si>
  <si>
    <t>Victim was participating in a road block with fellow cocaleros when he was shot</t>
  </si>
  <si>
    <t>https://www.wola.org/sites/default/files/downloadable/Drug%20Policy/past/ddhr_bolivia_brief.pdf | Drogas y democracia en América Latina, p. 214</t>
  </si>
  <si>
    <t>Car bomb explosion</t>
  </si>
  <si>
    <t>Challapata blockade for Evo Morales</t>
  </si>
  <si>
    <t>Facundo</t>
  </si>
  <si>
    <t>Barcaya Maysa</t>
  </si>
  <si>
    <t>suyu Jach’a Carangas, CONAMAQ</t>
  </si>
  <si>
    <t>Carretera</t>
  </si>
  <si>
    <t>Protest expulsion of Evo Morales from parliament</t>
  </si>
  <si>
    <t>Partisan politics</t>
  </si>
  <si>
    <t>Potosí/Oruro boundary dispute</t>
  </si>
  <si>
    <t>23 or 24</t>
  </si>
  <si>
    <t>Choque</t>
  </si>
  <si>
    <t>Ayllu Tayaquiras</t>
  </si>
  <si>
    <t>Ayllu Chullpas</t>
  </si>
  <si>
    <t>Tayaquiras</t>
  </si>
  <si>
    <t>Chullpas/Tayaquiras boundary dispute</t>
  </si>
  <si>
    <t>Rural land</t>
  </si>
  <si>
    <t>36 houses also burned in attack</t>
  </si>
  <si>
    <t>De Ayllu al CONAMAQ, p. 196</t>
  </si>
  <si>
    <t>Coca conflict Oct 2002</t>
  </si>
  <si>
    <t>Caranavi Blockade</t>
  </si>
  <si>
    <t>Toledo</t>
  </si>
  <si>
    <t>Cocalero Leader</t>
  </si>
  <si>
    <t>Bolivian Army-Joint Task Force</t>
  </si>
  <si>
    <t>Gonzalo Sanchez de Lozada (2nd)</t>
  </si>
  <si>
    <t>Late 2002 Coca protest</t>
  </si>
  <si>
    <t>Shot at a meeting while unarmed, per Ledebur in Drogas y democracia en América Latina, 214</t>
  </si>
  <si>
    <t>https://books.google.com/books?id=YPgLu99VME4C&amp;pg=PA214&amp;dq=cocaleros+enero+2003&amp;hl=en&amp;sa=X&amp;ved=0ahUKEwjZroGvnMbVAhVD1mMKHRSgCiIQ6AEIKDAA#v=onepage&amp;q=cocaleros%20enero%202003&amp;f=false</t>
  </si>
  <si>
    <t>Land owner killed two he believed were trepassing</t>
  </si>
  <si>
    <t>Robin</t>
  </si>
  <si>
    <t>Huancacoma</t>
  </si>
  <si>
    <t>Victim was killed from a booby trap that was possibly planted by cocaleros, but there is no way to know</t>
  </si>
  <si>
    <t>Victim was killed by a booby trap while eradicating a coca field</t>
  </si>
  <si>
    <t>Luciano</t>
  </si>
  <si>
    <t>Jaldin Fermin</t>
  </si>
  <si>
    <t>la Federacion de Colonizadores de Yapacani'</t>
  </si>
  <si>
    <t>the premises of the Federation of Colonizers</t>
  </si>
  <si>
    <t>Yapacani'</t>
  </si>
  <si>
    <t>Unpoliced</t>
  </si>
  <si>
    <t>Victim was killed when 30 hooded people shot up the premises of the Federation of Colonizers.</t>
  </si>
  <si>
    <t>Wilber</t>
  </si>
  <si>
    <t>Nunez Flores</t>
  </si>
  <si>
    <t>Torture and strangling</t>
  </si>
  <si>
    <t>Bolivian Army and Police and another…</t>
  </si>
  <si>
    <t>Body was found in the forest</t>
  </si>
  <si>
    <t>Victim was disappeared and his body was found days later in the forest</t>
  </si>
  <si>
    <t>Protesting changes to mining law</t>
  </si>
  <si>
    <t>Ricardo</t>
  </si>
  <si>
    <t>Rojas Carvallo</t>
  </si>
  <si>
    <t>Body found in forest</t>
  </si>
  <si>
    <t>Martin</t>
  </si>
  <si>
    <t>Condori</t>
  </si>
  <si>
    <t>Liborio</t>
  </si>
  <si>
    <t>Ticona</t>
  </si>
  <si>
    <t>Confederación de Jubilados y Rentistas de Bolivia</t>
  </si>
  <si>
    <t>Bus crash</t>
  </si>
  <si>
    <t>Bolivian Army/Police?</t>
  </si>
  <si>
    <t>Bolivian Army/Police</t>
  </si>
  <si>
    <t>Conflict related incident</t>
  </si>
  <si>
    <t>Miners Pensions</t>
  </si>
  <si>
    <t>Protesters were loaded on a bus to be transported and the bus crashed. The bus did not have the mandatory Transit Accident insurance/</t>
  </si>
  <si>
    <t>Protesting Caracollo in the government and requesting that their wages are unfrozen and adjusted in respect to the US dollar. The pensioner organization formed and blockade and march and the government intervened.</t>
  </si>
  <si>
    <t>http://www.bolivia.com/noticias/autonoticias/DetalleNoticia11063.asp</t>
  </si>
  <si>
    <t>Galarza Gamarra</t>
  </si>
  <si>
    <t>Cruz del Sur mine 2014</t>
  </si>
  <si>
    <t>Cochabamba Disturbances</t>
  </si>
  <si>
    <t>Félix</t>
  </si>
  <si>
    <t>Martinez Copa</t>
  </si>
  <si>
    <t>http://www.erbol.com.bo/noticia/politica/17012016/ministro_de_trabajo_sugiere_juicio_de_responsabilidades_contra_carlos_mesa</t>
  </si>
  <si>
    <t>Gerardo</t>
  </si>
  <si>
    <t>Ponce Choque</t>
  </si>
  <si>
    <t>Chapare deaths 2003</t>
  </si>
  <si>
    <t>Clavijo Vargas</t>
  </si>
  <si>
    <t>Zacarias</t>
  </si>
  <si>
    <t>Ramos</t>
  </si>
  <si>
    <t>Carrasco coca eradication clash</t>
  </si>
  <si>
    <t>Coca conflict Oct 2003</t>
  </si>
  <si>
    <t>Romulo</t>
  </si>
  <si>
    <t>Gonzales</t>
  </si>
  <si>
    <t>Bolivian Army and Police</t>
  </si>
  <si>
    <t>Kayarani</t>
  </si>
  <si>
    <t>Police and miners clash</t>
  </si>
  <si>
    <t>Demilitarize Chapare</t>
  </si>
  <si>
    <t>Victim was participating in a road block with fellow cocaleros when he was shot. His body was laid in state on the highway.</t>
  </si>
  <si>
    <t>Navarro 2006:345</t>
  </si>
  <si>
    <t>https://www.counterpunch.org/2003/01/25/left-turns-in-south-america/</t>
  </si>
  <si>
    <t>Shinahota coca protest</t>
  </si>
  <si>
    <t>Willy</t>
  </si>
  <si>
    <t>Hinojosa Muriel</t>
  </si>
  <si>
    <t>22/23</t>
  </si>
  <si>
    <t>US State department</t>
  </si>
  <si>
    <t>"On January 14, near Shinahota, Chapare, coca grower Willy Hinojosa, 22, was shot to death. The Ninth Division claimed that troops, in response to an attack by protesters on their lead vehicle, first fired live ammunition into the air and then at the ground, as required by the division's crowd control protocol. Officers speculated that a richochet might have struck Hinojosa. Coca growers offered a different version of events surrounding the death of Willy Hinojosa. They said he had been arrested in Sinahota and was shot while trying to escape. The Public Ministry was investigating the incident at year's end."</t>
  </si>
  <si>
    <t>http://www.ncbuy.com/reference/country/humanrights.html?code=bl&amp;   https://www.state.gov/j/drl/rls/hrrpt/2003/27887.htmsec=1a</t>
  </si>
  <si>
    <t>Victor</t>
  </si>
  <si>
    <t>Hinojosa</t>
  </si>
  <si>
    <t>Death from the result of state repression</t>
  </si>
  <si>
    <t>13 or 14</t>
  </si>
  <si>
    <t>Colque / Segarra / Zegarra</t>
  </si>
  <si>
    <t>Aguirre</t>
  </si>
  <si>
    <t>"On January 15, coca growers complained to human rights groups that Felix Colque died as a result of a December 2002 tear-gassing by the Joint Eradication Task Force (FTC); however, there was no information to show that Colque inhaled tear gas or that he did not die from some unrelated illness".</t>
  </si>
  <si>
    <t>Navarro 2006:345 http://www.ncbuy.com/reference/country/humanrights.html?code=bl&amp;sec=1a</t>
  </si>
  <si>
    <t>Ibarra</t>
  </si>
  <si>
    <t>Shot by gov. snipers</t>
  </si>
  <si>
    <t>Escaldercio / Exaltación</t>
  </si>
  <si>
    <t>Orellana Rivera</t>
  </si>
  <si>
    <t>yet</t>
  </si>
  <si>
    <t>San Julian</t>
  </si>
  <si>
    <t>https://digitallibrary.un.org/record/518377/files/E_CN.4_2004_56_Add.1-ES.pdf</t>
  </si>
  <si>
    <t>January coca clashes</t>
  </si>
  <si>
    <t>Copa Catacora</t>
  </si>
  <si>
    <t>Protesters</t>
  </si>
  <si>
    <t>Siete Curvas</t>
  </si>
  <si>
    <t>http://www.bolivia.com/noticias/autonoticias/DetalleNoticia11279.asp</t>
  </si>
  <si>
    <t>Armando</t>
  </si>
  <si>
    <t>Medrano Flores</t>
  </si>
  <si>
    <t>Carretera Sucre-Tarabuco</t>
  </si>
  <si>
    <t>Lonk'on region</t>
  </si>
  <si>
    <t>Government opposition</t>
  </si>
  <si>
    <t>"was killed by the army while he was blocking the road with other farmers." (OMCT)</t>
  </si>
  <si>
    <t>http://www.bolivia.com/noticias/autonoticias/DetalleNoticia11063.asp http://www.omct.org/escr/urgent-interventions/bolivia/2003/01/d1477/</t>
  </si>
  <si>
    <t>Economic, social and cultural protest</t>
  </si>
  <si>
    <t>Quispe</t>
  </si>
  <si>
    <t>Campesino Leader</t>
  </si>
  <si>
    <t>Carretera Sucre-Cochabamba</t>
  </si>
  <si>
    <t>Sacramento</t>
  </si>
  <si>
    <t>Coaquira</t>
  </si>
  <si>
    <t>Protesting the government</t>
  </si>
  <si>
    <t>When police tried to break up a blockade formed by pensioners, confrontations ensued</t>
  </si>
  <si>
    <t>http://www.bolivia.com/noticias/AutoNoticias/DetalleNoticia14863.asp</t>
  </si>
  <si>
    <t>Tax and Police Riot</t>
  </si>
  <si>
    <t xml:space="preserve">Adrián </t>
  </si>
  <si>
    <t>Martínez Roque</t>
  </si>
  <si>
    <t>Machacamarquita</t>
  </si>
  <si>
    <t>Leon Quintana/Quinsamollo</t>
  </si>
  <si>
    <t>Bolivian Army/Joint Task Force</t>
  </si>
  <si>
    <t>Matamojo</t>
  </si>
  <si>
    <t>Victim was shot 4 times. Burn marks around the bullet wounds suggest close range.</t>
  </si>
  <si>
    <t>http://www.omct.org/escr/urgent-interventions/bolivia/2003/01/d1477/ http://www.bolivia.com/noticias/autonoticias/DetalleNoticia11276.asp https://books.google.com/books?id=YPgLu99VME4C&amp;pg=PA214&amp;dq=cocaleros+enero+2003&amp;hl=en&amp;sa=X&amp;ved=0ahUKEwjZroGvnMbVAhVD1mMKHRSgCiIQ6AEIKDAA#v=onepage&amp;q=cocaleros%20enero%202003&amp;f=false</t>
  </si>
  <si>
    <t>Carlos Onofre</t>
  </si>
  <si>
    <t>Bolivian Army (Infantry detachment)</t>
  </si>
  <si>
    <t>Plaza Murillo/ The roof of a building</t>
  </si>
  <si>
    <t>Tarifazo</t>
  </si>
  <si>
    <t>Taxation</t>
  </si>
  <si>
    <t>Riot in the Plaza de Armas de La Paz . The Special Security Group of the police battalion retreated to their barracks as a refusal to accept the impuestazo. Meanwhile, public buildings were set ablaze and businesses were looted. The Bolivian Army was sent in to re-take the police building and a shoot out in the Plaza ensued.</t>
  </si>
  <si>
    <t>http://www.la-razon.com/index.php?_url=/suplementos/informe/dias-marcaron-sangre-historia-pais_0_1775822558.html | VI Informe Defensoria, http://www.defensoria.gob.bo/archivos/VI%20Informe%20al%20Congreso.pdf p. 18</t>
  </si>
  <si>
    <t>Jorge Franco</t>
  </si>
  <si>
    <t>Mauro Miranda,</t>
  </si>
  <si>
    <t>Plaza Murillo</t>
  </si>
  <si>
    <t>59 deaths between Oct 9 and 16th</t>
  </si>
  <si>
    <t xml:space="preserve">Julián (Huáscar) Sánchez </t>
  </si>
  <si>
    <t>Calcina</t>
  </si>
  <si>
    <t>talo/Bolivian Cristoforo Colombo college</t>
  </si>
  <si>
    <t>Disabled vigil car crash</t>
  </si>
  <si>
    <t>Wily Surci</t>
  </si>
  <si>
    <t>Claudio Alain</t>
  </si>
  <si>
    <t>Saavedra Gutiérrez</t>
  </si>
  <si>
    <t>2003 Gas War</t>
  </si>
  <si>
    <t>Quispe Carrasco</t>
  </si>
  <si>
    <t>Macario Justiniano</t>
  </si>
  <si>
    <t>Colque Monasterios</t>
  </si>
  <si>
    <t>State victim and state perpetrator</t>
  </si>
  <si>
    <t>Édgar</t>
  </si>
  <si>
    <t>Condori Palma</t>
  </si>
  <si>
    <t>Valerio / Valeriano</t>
  </si>
  <si>
    <t>Altamirano Callisaya</t>
  </si>
  <si>
    <t>Orlando David</t>
  </si>
  <si>
    <t>Ramos Mamani</t>
  </si>
  <si>
    <t>Ovidio</t>
  </si>
  <si>
    <t>Canaviri Canaviri</t>
  </si>
  <si>
    <t>Humérez Arrieta</t>
  </si>
  <si>
    <t>Vega (Vera) Lucero</t>
  </si>
  <si>
    <t xml:space="preserve">Omar </t>
  </si>
  <si>
    <t>Nemmer (Temer) Tatton</t>
  </si>
  <si>
    <t>Mayor killed over corruption, Ayo Ayo</t>
  </si>
  <si>
    <t>Irineo</t>
  </si>
  <si>
    <t>Apaza Bautista</t>
  </si>
  <si>
    <t>Mendizábal Ochoa</t>
  </si>
  <si>
    <t>Military</t>
  </si>
  <si>
    <t>Coca vigil confrontation in Chapare</t>
  </si>
  <si>
    <t>Elvis Telésforo</t>
  </si>
  <si>
    <t>Saravia Balboa</t>
  </si>
  <si>
    <t>Jesús Santos</t>
  </si>
  <si>
    <t>Mamani Mollo</t>
  </si>
  <si>
    <t>Edwin</t>
  </si>
  <si>
    <t>Huanca Rojas</t>
  </si>
  <si>
    <t>2005 Gas War</t>
  </si>
  <si>
    <t>José Miguel</t>
  </si>
  <si>
    <t>Ascarrunz Villca</t>
  </si>
  <si>
    <t>Ana Lourdes</t>
  </si>
  <si>
    <t>Colque Quispe</t>
  </si>
  <si>
    <t>Medical Professional</t>
  </si>
  <si>
    <t>Red Cross</t>
  </si>
  <si>
    <t>Nurse</t>
  </si>
  <si>
    <t>in/near Plaza San Francisco</t>
  </si>
  <si>
    <t>APDHB</t>
  </si>
  <si>
    <t>Videotaped</t>
  </si>
  <si>
    <t>The APDHB showed the video of the victim's murder publically. A justice process began, but the perpetrators did not appear in court. They tried to justify their actions blaming "espiritu de cuerpo". The were not held accountable.</t>
  </si>
  <si>
    <t>APDH (Permanent Assembly for Human Rights)</t>
  </si>
  <si>
    <t>Victim was shot while attending to Ronald Collanqui on the roof of the building after he had been shot. Per Defensoria, soldiers fired on Plaza San Francisco from c/ Comercio and c/ Genaro Sanjines</t>
  </si>
  <si>
    <t>Wilmer Ronald</t>
  </si>
  <si>
    <t>Collanque Paye</t>
  </si>
  <si>
    <t>Assistant Maintenance man</t>
  </si>
  <si>
    <t>Victim was on the roof of the building collecting construction materials. Per Defensoria, soldiers fired on Plaza San Francisco from c/ Comercio and c/ Genaro Sanjines</t>
  </si>
  <si>
    <t>Bernal Calle</t>
  </si>
  <si>
    <t>Óscar / Omar</t>
  </si>
  <si>
    <t>Chambi Romero</t>
  </si>
  <si>
    <t>Mallea</t>
  </si>
  <si>
    <t>"Disturbances in Laz Paz"</t>
  </si>
  <si>
    <t>www.bolivia.com/noticias/AutoNoticias/DetalleNoticia14863.asp</t>
  </si>
  <si>
    <t>Castro Roca / Coca Castro</t>
  </si>
  <si>
    <t>Died in Hospital del Tórax</t>
  </si>
  <si>
    <t>http://www.la-razon.com/index.php?_url=/suplementos/informe/dias-marcaron-sangre-historia-pais_0_1775822558.html http://www.bolivia.com/noticias/AutoNoticias/DetalleNoticia14863.asp</t>
  </si>
  <si>
    <t>Juan José</t>
  </si>
  <si>
    <t>Mújica Ticona</t>
  </si>
  <si>
    <t>Rubén</t>
  </si>
  <si>
    <t>Seisa Mamani</t>
  </si>
  <si>
    <t>Confrontation between security forces and squatters</t>
  </si>
  <si>
    <t>Mendoza Mamani</t>
  </si>
  <si>
    <t>Ángel Fidel</t>
  </si>
  <si>
    <t>López Siñani</t>
  </si>
  <si>
    <t>Tito</t>
  </si>
  <si>
    <t>Intipampa Cori</t>
  </si>
  <si>
    <t>Santa Rosa del Sara</t>
  </si>
  <si>
    <t>Elías</t>
  </si>
  <si>
    <t>Yana Mamani</t>
  </si>
  <si>
    <t>Mita Tapia</t>
  </si>
  <si>
    <t>Castro</t>
  </si>
  <si>
    <t xml:space="preserve">Segundino Marco </t>
  </si>
  <si>
    <t>Alborta Gutiérrez</t>
  </si>
  <si>
    <t>Soldier</t>
  </si>
  <si>
    <t>Mamami Vargas</t>
  </si>
  <si>
    <t>Severino</t>
  </si>
  <si>
    <t>Macías</t>
  </si>
  <si>
    <t>Cooperativa 10 de febrero (Oruro)</t>
  </si>
  <si>
    <t>carretera La Paz-Oruro</t>
  </si>
  <si>
    <t>Cooperative Miners</t>
  </si>
  <si>
    <t>www.bolivia.com/noticias/AutoNoticias/DetalleNoticia14863.asp http://www.bolpress.com/?Cod=2002068940</t>
  </si>
  <si>
    <t>Zelaya Márquez</t>
  </si>
  <si>
    <t>Protesters wanted better roads, electricity, and more development</t>
  </si>
  <si>
    <t>State services</t>
  </si>
  <si>
    <t>Primitivo (Demetrio?)</t>
  </si>
  <si>
    <t>Coraca Castro</t>
  </si>
  <si>
    <t>His fields</t>
  </si>
  <si>
    <t>Ilabaya</t>
  </si>
  <si>
    <t>CIDOB marcher in car crash</t>
  </si>
  <si>
    <t>The release of Aymara leader Edwin Huampu from prison as well as 72 other demands (including the distribution of tractors and credits) requested from the government by the CSUTCB. Hunger strikes and blockades across the altiplano broke-out in response to government failure to meet these demands. The government sent in a military contingent to rescue tourists who were stranded by the blockade. On its way to Sorata, the town of Warisata refused to let the contingent pass resulting in military repression. The air force and heliocopters were used throughout the repression.</t>
  </si>
  <si>
    <t>Gas Wars</t>
  </si>
  <si>
    <t>Prosecutors Report, Hacer Justicia</t>
  </si>
  <si>
    <t>Cosme Apaza</t>
  </si>
  <si>
    <t>38 or 44</t>
  </si>
  <si>
    <t>Warisata</t>
  </si>
  <si>
    <t>San Ignacio de Moxos Mayor assassinated</t>
  </si>
  <si>
    <t>Simael (Ismael)</t>
  </si>
  <si>
    <t>Quispe Apaza</t>
  </si>
  <si>
    <t>What the father says about his son's death:“Los militares se llevaron como rehén al joven Alejandro Apaza hasta Sorata; y como los comunarios querían que le suelten, empezaron a bloquear el camino, en ese momento se produjo el enfrentamiento en Warisata. Mi hijo estaba saliendo de la Normal, de la Casa de Estudios Superiores, y se estaba dirigiendo a su domicilio; fue donde le llegó la bala en el tórax, un proyectil de arma de fuego, él falleció por hemorragia a dos cuadras de la Normal, su muerte fue instantánea. (…)</t>
  </si>
  <si>
    <t>Marlene Nancy</t>
  </si>
  <si>
    <t>Rojas Ramos</t>
  </si>
  <si>
    <t>She was watching from the window as the military entered and was killed by a stray bullet.</t>
  </si>
  <si>
    <t>Sergio</t>
  </si>
  <si>
    <t>Vargas Castro</t>
  </si>
  <si>
    <t>Conscript</t>
  </si>
  <si>
    <t>Conflict over provincial borders</t>
  </si>
  <si>
    <t>Following Decree 27209, the military and gas trucks forcefully broke through a blockade to try and deliver gasoline and resources to La Paz. The government has been helping with compensation but in 2004 had not yet helped with a needed house payment.</t>
  </si>
  <si>
    <t>Prosecutors Report</t>
  </si>
  <si>
    <t>Atahuichi Ramos</t>
  </si>
  <si>
    <t>Ventilla</t>
  </si>
  <si>
    <t>Investigated/Audio-visual footage</t>
  </si>
  <si>
    <t>five former Bolivian senior military officials and two former ministers were convicted for killings during protests in El Alto in 2003. The military officials who were convicted - Roberto Claros Flores, Jose Ovaldo Quiroga, Juan Veliz Herrera, Gonzalo Alberto Rocabado, and Luis Alberto Aranda Granados - were sentenced to 10-15 years in prison, while the two ministers were sentenced to three years."</t>
  </si>
  <si>
    <t>Yes/Amnesty International **(and others)</t>
  </si>
  <si>
    <t>Vargas Astilla</t>
  </si>
  <si>
    <t>Zona franca</t>
  </si>
  <si>
    <t>Conflict over school transfers</t>
  </si>
  <si>
    <t>This is the beginning of the Military and Police entrace into El Alto. Witnesses say he was shot by the police when trying to enter the zona franca</t>
  </si>
  <si>
    <t>Walter</t>
  </si>
  <si>
    <t>Huanca Choque</t>
  </si>
  <si>
    <t>Impact</t>
  </si>
  <si>
    <t>Teargas canister</t>
  </si>
  <si>
    <t>Ballivian</t>
  </si>
  <si>
    <t>Following Decree 27209, the military and gas trucks forcefully broke through a blockade to try and deliver gasoline and resources to La Paz. This victim was shot in the head.</t>
  </si>
  <si>
    <t>Alex</t>
  </si>
  <si>
    <t>Llusco Mollericona</t>
  </si>
  <si>
    <t>His home</t>
  </si>
  <si>
    <t>Rosas Pampas</t>
  </si>
  <si>
    <t>five former Bolivian senior military officials and two former ministers were convicted for killings during protests in El Alto in 2003. The military officials who were convicted - Roberto Claros Flores, Jose Ovaldo Quiroga, Juan Veliz Herrera, Gonzalo Alberto Rocabado, and Luis Alberto Aranda Granados - were sentenced to 10-15 years in prison, while the two ministers were sentenced to three years</t>
  </si>
  <si>
    <t>Yes/Amnesty International</t>
  </si>
  <si>
    <t>The government sent a caravan of gasoline trucks to resupply La Paz. Following the "death degree" the military caravan was given liscense to kill those who intervened. The resisdents of El Alto confronted and fought the caravan for 2 days, refusing to let them pass. "Alex Llusco, was killed by a gunshot to the head when he stepped onto their porch to watch the protests. He was the youngest of those killed."</t>
  </si>
  <si>
    <t>Marca Ruiz</t>
  </si>
  <si>
    <t>Bolivian army</t>
  </si>
  <si>
    <t>Avenida Bolivia, Calle 1</t>
  </si>
  <si>
    <t>1. Raul Marca's mother, Irene Ruiz, widow of Marca, told investigators in the case that "I found out that day that my son was wounded on Av. Bolivia, he had a gunshot wound near the genitals, he told me, because he was still alive, that the people who shot at them were soldiers when all he was doing was looking at them, after that he went to Argentina to recover, but he never recovered and he finally died." Felix lrineo Condarco Quispe declared in his statement that he saw Raul Marca, who was wounded in the abdominal area, when they brought him to Hospital Coraz6n de Jesus, and he stated literally that he saw that the people who fired were soldiers.</t>
  </si>
  <si>
    <t>2008 Extradition report</t>
  </si>
  <si>
    <t>Pérez Cortez</t>
  </si>
  <si>
    <t>Avenida Apumalla</t>
  </si>
  <si>
    <t>Following Decree 27209, the military and gas trucks forcefully broke through a blockade to try and deliver gasoline and resources to La Paz. The victim was compensated 55 thousand bolivianos</t>
  </si>
  <si>
    <t>David</t>
  </si>
  <si>
    <t>Salinas Mejia/Mallea</t>
  </si>
  <si>
    <t>Baltasar Hino</t>
  </si>
  <si>
    <t>Avenida 6 de Marzo in the Zona Pucarani</t>
  </si>
  <si>
    <t>Senkata</t>
  </si>
  <si>
    <t>Following Decree 27209, the military and gas trucks forcefully broke through a blockade to try and deliver gasoline and resources to La Paz.</t>
  </si>
  <si>
    <t xml:space="preserve">Felix </t>
  </si>
  <si>
    <t>Bautista Paco</t>
  </si>
  <si>
    <t>Altura Puente Elizardo Perez, Sona Tupac Katari</t>
  </si>
  <si>
    <t>San Juan</t>
  </si>
  <si>
    <t>Pucarani crowd kills journalist</t>
  </si>
  <si>
    <t>Richard</t>
  </si>
  <si>
    <t>Charca Chana / Chambi</t>
  </si>
  <si>
    <t>Was hit by stray bullet when returning from soccer</t>
  </si>
  <si>
    <t>Narciso</t>
  </si>
  <si>
    <t>Colque Mamani</t>
  </si>
  <si>
    <t xml:space="preserve">Avenida 1 </t>
  </si>
  <si>
    <t>Police and miners clashunger strike starvation/disabled rights</t>
  </si>
  <si>
    <t>Luis Reynaldo</t>
  </si>
  <si>
    <t>Cusi Quispe</t>
  </si>
  <si>
    <t>Av. Julian Apaza</t>
  </si>
  <si>
    <t>Wilson Hugo</t>
  </si>
  <si>
    <t>Duran Chuquimia</t>
  </si>
  <si>
    <t>Villa Ingenio</t>
  </si>
  <si>
    <t>Sengar / Cigmar / Nemesio Siancas</t>
  </si>
  <si>
    <t>Regimiento Boquerón XI de Infantería de Charagua</t>
  </si>
  <si>
    <t>Charagua Infantry Regiment</t>
  </si>
  <si>
    <t>Río Seco</t>
  </si>
  <si>
    <t xml:space="preserve">Executed soldier. </t>
  </si>
  <si>
    <t>Prosecutors Report. http://www.losandes.com.ar/article/print/articulo/internacionales-88881</t>
  </si>
  <si>
    <t>Augusto (Augustín)</t>
  </si>
  <si>
    <t>Hilari Pari</t>
  </si>
  <si>
    <t xml:space="preserve">Confrontation between security forces and squatters </t>
  </si>
  <si>
    <t>Roberto Adolfo</t>
  </si>
  <si>
    <t>Huanca Porce</t>
  </si>
  <si>
    <t>Damián</t>
  </si>
  <si>
    <t>Larico Maquera</t>
  </si>
  <si>
    <t>Avenida Costanera near Puente de Rio Seco</t>
  </si>
  <si>
    <t>later</t>
  </si>
  <si>
    <t>Irma</t>
  </si>
  <si>
    <t>Loza Torrico</t>
  </si>
  <si>
    <t>Gunshot?</t>
  </si>
  <si>
    <t>both used</t>
  </si>
  <si>
    <t>"altura de" Calle Sagarnaga</t>
  </si>
  <si>
    <t>Hacer Justicia 166</t>
  </si>
  <si>
    <t>Carvajal Lucero</t>
  </si>
  <si>
    <t>Pro-MAS march blockaded</t>
  </si>
  <si>
    <t>Avenida Juan Pablo</t>
  </si>
  <si>
    <t>Tunari</t>
  </si>
  <si>
    <t>Luna Palacios</t>
  </si>
  <si>
    <t>Avenida Franz Tamayo y Pucarani</t>
  </si>
  <si>
    <t>Villa Ignavi</t>
  </si>
  <si>
    <t>2008 summary According to the statements of the priest Wilson Gonzalo Soria Paz, at approximately 3 p.m. and 4 p.m., he heard gunshots very close to his parish, he went outside and saw a uniformed person, and later he heard terrible gunfire in his parish, and he came out and saw that the shots were being fired at people who were walking by and who were not directly involved in the conflict. He went on to say that the gunfire lasted half an hour, and that they were shooting constantly and five (5) persons died there and fifteen (15) were wounded. He said that among the dead was Damian Luna Palacios, who came down from his house</t>
  </si>
  <si>
    <t>José</t>
  </si>
  <si>
    <t>Macías Quispe</t>
  </si>
  <si>
    <t>Avenida Bartolina Sisa</t>
  </si>
  <si>
    <t>Rosza paramilitary shootout</t>
  </si>
  <si>
    <t>Carmelo</t>
  </si>
  <si>
    <t>Mamani Patzi</t>
  </si>
  <si>
    <t>Avenida Versalles, Zona Senkata</t>
  </si>
  <si>
    <t>Constantino</t>
  </si>
  <si>
    <t>Mamani Quispe</t>
  </si>
  <si>
    <t>Avenida Bartolina Sisa on the corner of Puente Rio Seco</t>
  </si>
  <si>
    <t>MPS politician murdered</t>
  </si>
  <si>
    <t>Enrique Hector</t>
  </si>
  <si>
    <t>Marin Limachi</t>
  </si>
  <si>
    <t>Puente de Rio Seco on Avenida Juan Pablo II</t>
  </si>
  <si>
    <t>Nicolas</t>
  </si>
  <si>
    <t>Morales Choque</t>
  </si>
  <si>
    <t>Avenida Bolivia</t>
  </si>
  <si>
    <t>Teodosia</t>
  </si>
  <si>
    <t>Morales Mamami</t>
  </si>
  <si>
    <t>Av. Juan Pablo II N., Zona Puerto de Mejillones</t>
  </si>
  <si>
    <t>Five months pregnant at time of death.</t>
  </si>
  <si>
    <t>Vicente</t>
  </si>
  <si>
    <t>Pari Mamani</t>
  </si>
  <si>
    <t>Died of lingering hip wound</t>
  </si>
  <si>
    <t>Hacer Justicia 148; http://laclase.info/content/bolivia-6-anos-de-la-guerra-del-gas-no-se-cumplio-con-la-agenda-de-octubre/</t>
  </si>
  <si>
    <t>Vidal</t>
  </si>
  <si>
    <t>Pinto Blanco</t>
  </si>
  <si>
    <t>Conflict over provincial  borders</t>
  </si>
  <si>
    <t>Efrain</t>
  </si>
  <si>
    <t>Quispe Mita</t>
  </si>
  <si>
    <t>Part of the Blockade</t>
  </si>
  <si>
    <t>Pasarela and 25 de Julio intersection in Zona Senkata</t>
  </si>
  <si>
    <t>Following Decree 27209, the military and gas trucks forcefully broke through a blockade to try and deliver gasoline and resources to La Paz. The victim was gunned down while preventing gas trucks from passing through the blockade.</t>
  </si>
  <si>
    <t>Lucio ("Luis")</t>
  </si>
  <si>
    <t>Loteadores in Santa Cruz</t>
  </si>
  <si>
    <t>Santos Gandarillas Ayala</t>
  </si>
  <si>
    <t xml:space="preserve">Died of hypovolemic shock from a gunshot wound.He died the same day in the hospital. </t>
  </si>
  <si>
    <t>Yhonny</t>
  </si>
  <si>
    <t>Sunavi Quispe</t>
  </si>
  <si>
    <t>Ticona Mamani</t>
  </si>
  <si>
    <t>Avenida Juan Pablo II in the Rio Seco section</t>
  </si>
  <si>
    <t>Máximo</t>
  </si>
  <si>
    <t>Vellejos / Vallejo Cayza</t>
  </si>
  <si>
    <t>Journalist killed with explosive device</t>
  </si>
  <si>
    <t>Manuel</t>
  </si>
  <si>
    <t>Yanarico Janko</t>
  </si>
  <si>
    <t>Copacabana Street</t>
  </si>
  <si>
    <t>Died on the way to the hospital. Was killed by a gunshots fired from a heliocopter.</t>
  </si>
  <si>
    <t>Luís</t>
  </si>
  <si>
    <t>Villca Gavincha</t>
  </si>
  <si>
    <t>Gunshot complications</t>
  </si>
  <si>
    <t>Juicio de Responsibilidades</t>
  </si>
  <si>
    <t>Died as result of wound 14 years later.</t>
  </si>
  <si>
    <t>Bullet entered through eye, remained lodged in his head.</t>
  </si>
  <si>
    <t>AHASOC-RN lawyer's report cited in ANF: http://noticiasfides.com/nacional/sociedad/casi-en-el-olvido-fallece-uno-de-los-heridos-de-la-guerra-del-gas-382436</t>
  </si>
  <si>
    <t>Ajllahuanca Alanoca</t>
  </si>
  <si>
    <t>Was killed was walking by</t>
  </si>
  <si>
    <t>Roxana</t>
  </si>
  <si>
    <t>Apaza Cutipa</t>
  </si>
  <si>
    <t>Conflict over mine ownership</t>
  </si>
  <si>
    <t>Hermanos Hinojosa Street No. 150</t>
  </si>
  <si>
    <t>Killed on the balcony of her home</t>
  </si>
  <si>
    <t>Braulio</t>
  </si>
  <si>
    <t>Callisaya Dorado</t>
  </si>
  <si>
    <t>explosion</t>
  </si>
  <si>
    <t>Gas station in Rio Seco</t>
  </si>
  <si>
    <t>Following Decree 27209, the military and gas trucks forcefully broke through a blockade to try and deliver gasoline and resources to La Paz. Explosion at a gas station</t>
  </si>
  <si>
    <t>Barrientos Perez</t>
  </si>
  <si>
    <t>San Julián</t>
  </si>
  <si>
    <t>Military repression following the El Alto Massacre. Victim was killed at a blockade</t>
  </si>
  <si>
    <t>Kevin</t>
  </si>
  <si>
    <t>Colque</t>
  </si>
  <si>
    <t>Traumatic Injury</t>
  </si>
  <si>
    <t>Indirect</t>
  </si>
  <si>
    <t>State indirect perpetrator</t>
  </si>
  <si>
    <t>His mother had been holding him in her arms on the day of the shooting. When she fled from the danger, she tripped and fell on top of the baby, which later died.</t>
  </si>
  <si>
    <t>Following Decree 27209, the military and gas trucks forcefully broke through a blockade to try and deliver gasoline and resources to La Paz. The victim was killed as protests continued.</t>
  </si>
  <si>
    <t>https://www.amnesty.org/download/Documents/92000/amr180062004en.pdf (Per clergy statement)</t>
  </si>
  <si>
    <t>Marcelo Hugo</t>
  </si>
  <si>
    <t>Cusi Vargas</t>
  </si>
  <si>
    <t>Valle de las Ánimas</t>
  </si>
  <si>
    <t>Uni</t>
  </si>
  <si>
    <t>Raul Ramón</t>
  </si>
  <si>
    <t>Huanca Marquez</t>
  </si>
  <si>
    <t>Ovejuyo</t>
  </si>
  <si>
    <t>Edgar</t>
  </si>
  <si>
    <t>Lecoña Amaro (Lechona Amaru)</t>
  </si>
  <si>
    <t>Arturo</t>
  </si>
  <si>
    <t>Mamani Mamani</t>
  </si>
  <si>
    <t>near Valle de las Ánimas</t>
  </si>
  <si>
    <t>Hunger strike starvation/disabled rights</t>
  </si>
  <si>
    <t>Domingo</t>
  </si>
  <si>
    <t>Mallku Khota mining area</t>
  </si>
  <si>
    <t>Florentino</t>
  </si>
  <si>
    <t>Poma Flores</t>
  </si>
  <si>
    <t>Florencia</t>
  </si>
  <si>
    <t>Poma Poma</t>
  </si>
  <si>
    <t>Burns</t>
  </si>
  <si>
    <t>Conflict accident</t>
  </si>
  <si>
    <t>Gas station</t>
  </si>
  <si>
    <t>State Involved</t>
  </si>
  <si>
    <t>Following the El Alto massacre (and the President's refusal to resign) protesters found a gasoline tank, and due to improper handling, it exploded. The victim died from burns</t>
  </si>
  <si>
    <t>Luis Fernando</t>
  </si>
  <si>
    <t>Quelca</t>
  </si>
  <si>
    <t>Avenida Julian Apaza</t>
  </si>
  <si>
    <t>http://www.paginasiete.bo/nacional/2017/10/12/familiares-victimas-octubre-negro-denuncian-olvido-gubernamental-155531.html</t>
  </si>
  <si>
    <t>Felix Javier</t>
  </si>
  <si>
    <t>Occupation of Land in Jupiter residential zone</t>
  </si>
  <si>
    <t>Quispe Tacco</t>
  </si>
  <si>
    <t>Jaime Valerio</t>
  </si>
  <si>
    <t>Quispe Zacharias</t>
  </si>
  <si>
    <t>Rosendo</t>
  </si>
  <si>
    <t>Riolobos Alba</t>
  </si>
  <si>
    <t>Caranda gas plant occupation</t>
  </si>
  <si>
    <t>Av. Mariscal Santa Cruz</t>
  </si>
  <si>
    <t>Benita</t>
  </si>
  <si>
    <t>Rodriguez</t>
  </si>
  <si>
    <t>Following Decree 27209, the military and gas trucks forcefully broke through a blockade to try and deliver gasoline and resources to La Paz. When soliders were asked to fuel their cars, protestors were upset, a shot was heard and then there was an explosion.</t>
  </si>
  <si>
    <t>Colquiri mine protest dynamite misfire</t>
  </si>
  <si>
    <t>​​Dominga</t>
  </si>
  <si>
    <t>Near her shop Villa Ingenio</t>
  </si>
  <si>
    <t>Following Decree 27209, the military and gas trucks forcefully broke through a blockade to try and deliver gasoline and resources to La Paz. Many protestors resisted and the army used lethal force. This victim was a shop vendor. Was walking on the street when shot. Gas station explosion.</t>
  </si>
  <si>
    <t>Jacinto</t>
  </si>
  <si>
    <t>Bernabé Roque</t>
  </si>
  <si>
    <t>Valle de las Ánimas / near Apaña</t>
  </si>
  <si>
    <t>(Fidel) Victor</t>
  </si>
  <si>
    <t>Ticona Arcani</t>
  </si>
  <si>
    <t>Shopkeeper starves in hunger strike</t>
  </si>
  <si>
    <t>Germán</t>
  </si>
  <si>
    <t>Carvajal Valencia</t>
  </si>
  <si>
    <t>Baby</t>
  </si>
  <si>
    <t>"bebé recién nacido que murió a falta de oxigeno"</t>
  </si>
  <si>
    <t>Died this day, not sure if as a result of the protests</t>
  </si>
  <si>
    <t>Died in hospital</t>
  </si>
  <si>
    <t>http://www.voltairenet.org/article120437.html</t>
  </si>
  <si>
    <t>Zenon</t>
  </si>
  <si>
    <t>Arias Mitma</t>
  </si>
  <si>
    <t>Bolivian Army-Calama Regiment</t>
  </si>
  <si>
    <t>Pozo de Tigres land occupation</t>
  </si>
  <si>
    <t>"October 15, 2003 the marches that began from the town of Huanuni and the city of Oruro were violently
put down by soldiers from the Calama Regiment, in the locality of Patacamaya. When the miners left
the trucks to eat, soldiers appeared and fired in the direction of the vehicles, causing the marchers to
disperse. The soldiers unloaded everything that was in the trucks (knapsacks, blankets, clothing, dried
foods and other personal belongings) to set fire to them. "</t>
  </si>
  <si>
    <t>Eloy</t>
  </si>
  <si>
    <t>Pilco Colqueta</t>
  </si>
  <si>
    <t>Filomena</t>
  </si>
  <si>
    <t>León</t>
  </si>
  <si>
    <t>&lt;wounded in the back&gt;</t>
  </si>
  <si>
    <t>"El día 15 de octubre de 2003 en la localidad de Patacamaya en la intervención de la marcha minera Filomena León fue herida por la espalda cuando no representaba ningún peligro y sin que hiciera absolutamente nada. Murió más tarde por la gravedad de la herida739"</t>
  </si>
  <si>
    <t>Hacer Justicia 291</t>
  </si>
  <si>
    <t>Serapio</t>
  </si>
  <si>
    <t>Arapa Calle</t>
  </si>
  <si>
    <t>Huanuni miner</t>
  </si>
  <si>
    <t>Head trauma</t>
  </si>
  <si>
    <t>teargas grenade</t>
  </si>
  <si>
    <t>Civic center</t>
  </si>
  <si>
    <t>Ceja</t>
  </si>
  <si>
    <t>Marchers from Huanani arrived in El Alto and began protesting. Confrontations ensued.</t>
  </si>
  <si>
    <t>Cazabobos</t>
  </si>
  <si>
    <t>Presumed cocalero</t>
  </si>
  <si>
    <t>Carlos Diego Mesa Gisbert</t>
  </si>
  <si>
    <t>Coca erradication</t>
  </si>
  <si>
    <t>Mesa, La Presidencia Sitiada, p. 175</t>
  </si>
  <si>
    <t>Total of 2 soldiers</t>
  </si>
  <si>
    <t>…and 2 poicemen</t>
  </si>
  <si>
    <t>Conflict over land control in an indigenous community</t>
  </si>
  <si>
    <t>Land settlements in Sorachaci</t>
  </si>
  <si>
    <t>Abularach Vaca</t>
  </si>
  <si>
    <t>Palestinian (patrilineal family arrived 1910)</t>
  </si>
  <si>
    <t>Acción Democrática Nacional</t>
  </si>
  <si>
    <t>Mayor of San Ignacio de Moxos</t>
  </si>
  <si>
    <t>Fernando</t>
  </si>
  <si>
    <t>Malue Ovale</t>
  </si>
  <si>
    <t>Alcaldía</t>
  </si>
  <si>
    <t>Discovered in flaganti</t>
  </si>
  <si>
    <t>While direct author was apprehended, the indirect author was the subject of considerable controversy. Faced with an angry mob after the killing, the perpetrator claimed that he was directed by indigenous leader Miguel Peña Guaji. Once released to police, he retracted this allegation</t>
  </si>
  <si>
    <t>Per CIPCA the actual motive was "settling of accounts"</t>
  </si>
  <si>
    <t>http://www.ftierra.org/index.php?option=com_mtree&amp;task=att_download&amp;link_id=77&amp;cf_id=59 https://movimientos.org/node/2401?key=2401</t>
  </si>
  <si>
    <t>Mónica</t>
  </si>
  <si>
    <t>Von Borries</t>
  </si>
  <si>
    <t>Prosecutor</t>
  </si>
  <si>
    <t>car bomb</t>
  </si>
  <si>
    <t>Politically connected mafia</t>
  </si>
  <si>
    <t>Marco Marino</t>
  </si>
  <si>
    <t>Loteadores/resident conflict</t>
  </si>
  <si>
    <t>Diodato</t>
  </si>
  <si>
    <t>Assassin with criminal, government connections</t>
  </si>
  <si>
    <t>Calle Maras</t>
  </si>
  <si>
    <t>(near Cristo Redentor)</t>
  </si>
  <si>
    <t>Mixed. Ricardo Borba Mesquita convicted; Marco Marino Diodato (Italian national) and Sandro de Carvalho (Brazil) escaped and fled prosecution</t>
  </si>
  <si>
    <t>Paramiltary</t>
  </si>
  <si>
    <t>"a car bomb exploded about 10 yards in front of the Bolivian National Police headquarters building in Santa Cruz, the country's second largest city. The bomb killed one person, and flying glass wounded many others. Following the attack, there were claims of responsibility from callers claiming to be Shining Path terrorists and from a previously unknown indigenous organization calling itself The Group for Better Days for Bolivia. The police suspect the involvement of citizens, as well as Peruvians who have received training from Shining Path terrorists. The BNP arrested a number of Bolivian and Peruvian suspects."</t>
  </si>
  <si>
    <t>https://www.state.gov/j/drl/rls/hrrpt/2001/wha/8299.htm http://www.latinamericanstudies.org/bolivia/bomba.htm https://elpais.com/internacional/2006/03/14/actualidad/1142290801_850215.html http://angrywhitekid.blogs.com/weblog/2008/10/diodato-the-exterminator-faked-his-death-to-keep-acting-from-the-shadows.html</t>
  </si>
  <si>
    <t>Eustaquio</t>
  </si>
  <si>
    <t>Picachuri</t>
  </si>
  <si>
    <t>Former Miner</t>
  </si>
  <si>
    <t>Comibol mining</t>
  </si>
  <si>
    <t>Self-immolation</t>
  </si>
  <si>
    <t>Dynamite</t>
  </si>
  <si>
    <t>Same as victim</t>
  </si>
  <si>
    <t>Comibol Mining</t>
  </si>
  <si>
    <t>National Congress Building</t>
  </si>
  <si>
    <t>Witnesses</t>
  </si>
  <si>
    <t>Mining Pension</t>
  </si>
  <si>
    <t>http://www.upi.com/Archives/2004/04/15/Analysis-Bolivian-president-and-the-miners/8591082001600/</t>
  </si>
  <si>
    <t>Apparent political killing (MSP)</t>
  </si>
  <si>
    <t>Col. Marvel</t>
  </si>
  <si>
    <t>Flores Gonzalez</t>
  </si>
  <si>
    <t>Commader of Pumas Battalion</t>
  </si>
  <si>
    <t>Dynamite Blast</t>
  </si>
  <si>
    <t>Cpl.Rene Amurrio Mercad</t>
  </si>
  <si>
    <t>Amurrio Mercado</t>
  </si>
  <si>
    <t>Ancoraimes Councilwoman Assassinated</t>
  </si>
  <si>
    <t>Argamón Galarza</t>
  </si>
  <si>
    <t>within the town</t>
  </si>
  <si>
    <t>Puente San Pablo</t>
  </si>
  <si>
    <t>(Beni prefect removed)</t>
  </si>
  <si>
    <t>Dismiss Beni Governor</t>
  </si>
  <si>
    <t>Narrative totally disputed: "ambush" vs protester deaths in the town.</t>
  </si>
  <si>
    <t>Perpetrator disputed: Mesa blames ultraconservatives from Beni; Peasants blame National Government. Machine gun involved.</t>
  </si>
  <si>
    <t>http://www.bolivia.com/noticias/autonoticias/DetalleNoticia20705.asp http://clajadep.lahaine.org/?p=3376 http://www.bolpress.net/art.php?Cod=2002081012 Mesa, Presidencia Sitiada179 http://news.bbc.co.uk/hi/spanish/latin_america/newsid_3768000/3768389.stm http://www.bolpress.net/art.php?Cod=2002081092</t>
  </si>
  <si>
    <t>Hernán</t>
  </si>
  <si>
    <t>Masay Chau</t>
  </si>
  <si>
    <t>Hypothermia death at blockade</t>
  </si>
  <si>
    <t>Stte. Saúl</t>
  </si>
  <si>
    <t>Coronado Castelu</t>
  </si>
  <si>
    <t>Sixth Division of Bolivian Army</t>
  </si>
  <si>
    <t>Guayaramerín Councilwoman Assassinated</t>
  </si>
  <si>
    <t>Benjamín</t>
  </si>
  <si>
    <t>Altamirano</t>
  </si>
  <si>
    <t>Aymara</t>
  </si>
  <si>
    <t>Mayor</t>
  </si>
  <si>
    <t>Ayo Ayo Muncipality</t>
  </si>
  <si>
    <t>Beating and burning</t>
  </si>
  <si>
    <t>Comunarios of Ayo Ayo/Sica Sica: Cecilio Huanca Mamani, Sebero Sánchez Laime, Alejandro Valerio Mamani, Gabriel Pinto Tola, Dionisio Mamani Condori, Norberto Calle Flores, Eulogio Quispe Colque,</t>
  </si>
  <si>
    <t>Comunarios Ayo Ayo</t>
  </si>
  <si>
    <t>Plaza Principal</t>
  </si>
  <si>
    <t>Tacacoma mining clashes</t>
  </si>
  <si>
    <t>Municipal corruption</t>
  </si>
  <si>
    <t>Municipal governance</t>
  </si>
  <si>
    <t>state victim is a local representative</t>
  </si>
  <si>
    <t>14 tried and convicted, including Deputy Gabriel Pinto Tola</t>
  </si>
  <si>
    <t>http://www.emol.com/noticias/internacional/2004/06/15/150456/alcalde-boliviano-acusado-de-corrupcion-fue-quemado-vivo.html http://www.la-razon.com/index.php?_url=/nacional/seguridad_nacional/Autor-asesinato-alcalde-Ayo-detenido_0_1765023538.html http://eju.tv/2013/02/asamblesta-del-mas-pinto-tola-pasar-30-aos-preso/ http://argentina.indymedia.org/news/2004/07/207453.php http://argentina.indymedia.org/news/2004/06/203464.php</t>
  </si>
  <si>
    <t>Interview with Pinto Tola: http://library.fes.de/pdf-files/bueros/bolivien/11648.pdf; Similar death of Cirilo Robles in Ilave Peru</t>
  </si>
  <si>
    <t>Choque Cruz</t>
  </si>
  <si>
    <t>Joint Eradication Task Force</t>
  </si>
  <si>
    <t>(inside TIPNIS)</t>
  </si>
  <si>
    <t>Bustillos</t>
  </si>
  <si>
    <t>Demilitarize the Chapare</t>
  </si>
  <si>
    <t xml:space="preserve">http://www.alainet.org/es/active/6836 </t>
  </si>
  <si>
    <t>Health effect of tax protest blockadel Alto Municipal Arson</t>
  </si>
  <si>
    <t>Coro Mayta</t>
  </si>
  <si>
    <t>Fencomin / Cooperativa 27 de Marzo</t>
  </si>
  <si>
    <t>"dirigente"</t>
  </si>
  <si>
    <t>km 25 or 17 of Sucre/Yotala highway</t>
  </si>
  <si>
    <t>Salancachi or "near Yotala"</t>
  </si>
  <si>
    <t>Forensic investigation</t>
  </si>
  <si>
    <t>Location in question. Bolivia army assumed as perpetrator per forensic findings</t>
  </si>
  <si>
    <t>http://www.fes-seguridadregional.org/images/stories/docs/1334-001_g.pdf</t>
  </si>
  <si>
    <t>Santiago</t>
  </si>
  <si>
    <t>Orocondo</t>
  </si>
  <si>
    <t xml:space="preserve">Urban squatter </t>
  </si>
  <si>
    <t>MSTecho / National Police Officer (off-duty)</t>
  </si>
  <si>
    <t>Bolivian National Police and the 8th Calvalry Braun Regiment of the Bolivian Army</t>
  </si>
  <si>
    <t>National Government</t>
  </si>
  <si>
    <t>Papel Pampa</t>
  </si>
  <si>
    <t>Morales Administration</t>
  </si>
  <si>
    <t>Investigation by Oruro District Attorney's office</t>
  </si>
  <si>
    <t>Squatters</t>
  </si>
  <si>
    <t>Urban land</t>
  </si>
  <si>
    <t>Another man was shot in the hand which later had to be amputated. The subcommander of the Braun Regiment provided initial testimony that the Armed Forces did have firearms, although Morales administration officials denied this claim (blamed squatters). Since that initial testimony, the Armed Forces have refused to provide further testimony or cooperation in the investigation carried out by the Oruro District Attorney’s office. . On August 25, 2006, then Defense Minister Walker San Miguel told the press that officers would testify, but he has not yet responded to prosecutors repeated requests. (AIN 11May2010)
 September</t>
  </si>
  <si>
    <t>Trufi driver dispute in Plan Tres Mil</t>
  </si>
  <si>
    <t>Rambert / Rembert</t>
  </si>
  <si>
    <t>Guzmán Zambrana</t>
  </si>
  <si>
    <t>Cocalero of the Vandiola Yungas</t>
  </si>
  <si>
    <t>Left Grassroots</t>
  </si>
  <si>
    <t>Vandiola Yungas</t>
  </si>
  <si>
    <t>Vandiola Yungas Eradication</t>
  </si>
  <si>
    <t>Both sides took hostages during the conflict. The large “cache of weapons” in the possession of coca growers, cited in the memorandum, actually belonged to the members of the Joint Task Force. The coca grower withheld the arms and returned them to the armed forces upon the release of their Joint Task Force hostages. Police testimony states that coca growers did not carry guns. (AIN 11May2010) US State Department: "On September 29, 50 to 60 security force members attempted to enter the Carrasco national park to eradicate coca. Reportedly, approximately 200 armed coca growers (cocaleros) conducted a surprise attack on the security force, which resulted in the death of cocaleros Rember Guzman Zambrana and Celestino Rinaldi, as well as eight injuries and the taking of nine police hostages. The police were set free after security forces released four people detained in the attack. "</t>
  </si>
  <si>
    <t>https://nacla.org/news/bolivias-coca-policy-walks-tightrope</t>
  </si>
  <si>
    <t>Celestino Ricaldez</t>
  </si>
  <si>
    <t>Ricaldez</t>
  </si>
  <si>
    <t>Coca clash in Colomi</t>
  </si>
  <si>
    <t>Teodora</t>
  </si>
  <si>
    <t>Ticona de Calle</t>
  </si>
  <si>
    <t>Vendor, wife of cooperativista</t>
  </si>
  <si>
    <t>Explosive Shop</t>
  </si>
  <si>
    <t>Separate from State (but arrived later)</t>
  </si>
  <si>
    <t>Dynamite was thrown setting off chain reaction in dynamite shop. Victim was store vendor.</t>
  </si>
  <si>
    <t>http://libardobuitrago.blogspot.com/2006/10/el-auge-del-estao-activa-una-bomba.html Name and ID: http://www.radiopio12.com.bo/index.php/en-la-mira/1778-6-de-octubre-hace-10-a%C3%B1os-atr%C3%A1s-13-muertos-en-enfrentamientos</t>
  </si>
  <si>
    <t>Julián</t>
  </si>
  <si>
    <t>Desocupados 1500 / La Salvadora [per BolPress]</t>
  </si>
  <si>
    <t>12 autopsies: 8 killed by bullets, 3 by dynamite explosion, 1 by dynamite induced cranial trauma http://www.bolivia.com/noticias/autonoticias/DetalleNoticia33678.asp</t>
  </si>
  <si>
    <t>Bullets or dynamite</t>
  </si>
  <si>
    <t>Total</t>
  </si>
  <si>
    <t>Cooperative miners demanding rights to the mine. "On October 5 and 6, 2006, sixteen people died and 115 were injured in violent conflicts that erupted between cooperative miners and COMIBOL miners in a dispute over access to the richest veins in the mine. Many believe that this conflict resulted from government inaction to resolve mounting tensions between the two groups. The state company regained control over the mine in 2002 after its primary private investor, RBG Resources (formerly Allied Deals) of Great Britain, declared bankruptcy. As tin prices increased to the highest levels since 1985, cooperative miners demanded access to the richest, deepest tin veins from COMIBOL. The state company argued that foreign investment was necessary to improve technology and efficiently exploit this part of the mine.1 This announcement denied cooperative miners access to the coveted veins and led them to threaten a mine takeover if a mutual agreement could not be reached." http://ain-bolivia.org/2007/05/part-1-cooperative-miners-in-the-nationalization-process-explosive-politics/</t>
  </si>
  <si>
    <t>Javier Escóbar</t>
  </si>
  <si>
    <t>Transporte 27 de Julio</t>
  </si>
  <si>
    <t>Yellow highlights: Standard repression of protest</t>
  </si>
  <si>
    <t>http://libardobuitrago.blogspot.com/2006/10/el-auge-del-estao-activa-una-bomba.html Name and ID: http://www.radiopio12.com.bo/index.php/en-la-mira/1778-6-de-octubre-hace-10-a%C3%B1os-atr%C3%A1s-13-muertos-en-enfrentamientos http://www.rebelion.org/noticia.php?id=39098</t>
  </si>
  <si>
    <t>Javier Salvatierra</t>
  </si>
  <si>
    <t>Acerico</t>
  </si>
  <si>
    <t>Cooperativista</t>
  </si>
  <si>
    <t>http://libardobuitrago.blogspot.com/2006/10/el-auge-del-estao-activa-una-bomba.html Name and ID: http://www.radiopio12.com.bo/index.php/en-la-mira/1778-6-de-octubre-hace-10-a%C3%B1os-atr%C3%A1s-13-muertos-en-enfrentamientos http://upsidedownworld.org/archives/bolivia/tin-war-in-bolivia-conflict-between-miners-leaves-17-dead/</t>
  </si>
  <si>
    <t>http://upsidedownworld.org/archives/bolivia/tin-war-in-bolivia-conflict-between-miners-leaves-17-dead/</t>
  </si>
  <si>
    <t>Condori Crispin</t>
  </si>
  <si>
    <t>Cooperativista Nativas Libres</t>
  </si>
  <si>
    <t>http://libardobuitrago.blogspot.com/2006/10/el-auge-del-estao-activa-una-bomba.html Name and ID: http://www.radiopio12.com.bo/index.php/en-la-mira/1778-6-de-octubre-hace-10-a%C3%B1os-atr%C3%A1s-13-muertos-en-enfrentamientos http://www.rebelion.org/noticia.php?id=39098 (BolPress)</t>
  </si>
  <si>
    <t>Zárate</t>
  </si>
  <si>
    <t>Minero sindicalizado de Huanuni / Cooperativista La Salvadora [per Bolpress]</t>
  </si>
  <si>
    <t>Johnny</t>
  </si>
  <si>
    <t>Tejada Poma</t>
  </si>
  <si>
    <t>Mamani Plaza / Plata</t>
  </si>
  <si>
    <t>Cooperativista Karazapato</t>
  </si>
  <si>
    <t>Choque Antonio</t>
  </si>
  <si>
    <t>Cooperativista La Salvadora</t>
  </si>
  <si>
    <t>Death amid blockade 2014</t>
  </si>
  <si>
    <t>Perhaps = Edwin Acha in thi source: https://www.noticiasfides.com/nacional/politica/policia-confirma-16-muertos-y-61-heridos-en-huanuni-71020</t>
  </si>
  <si>
    <t>Maribel</t>
  </si>
  <si>
    <t>Arroyo Encinas viuda de Cabrera</t>
  </si>
  <si>
    <t>Her husband, a cooperativist, also died in the mines.</t>
  </si>
  <si>
    <t>Norberto</t>
  </si>
  <si>
    <t>Achacollo</t>
  </si>
  <si>
    <t>Huanuni Miner</t>
  </si>
  <si>
    <t>Not listed in Padre Pio source.</t>
  </si>
  <si>
    <t>5 or 6</t>
  </si>
  <si>
    <t>Braulio Yasmani</t>
  </si>
  <si>
    <t>Díaz Balcázar</t>
  </si>
  <si>
    <t>Desocupados 1500</t>
  </si>
  <si>
    <t>Simón</t>
  </si>
  <si>
    <t>Iruchi</t>
  </si>
  <si>
    <t>Luis Alberto</t>
  </si>
  <si>
    <t>Choque Nina</t>
  </si>
  <si>
    <t>Cooperativista [per Padre Pio 2016] / Desocupados 1500 [per ANF 2006]</t>
  </si>
  <si>
    <t>State present, but not responsible</t>
  </si>
  <si>
    <t>http://libardobuitrago.blogspot.com/2006/10/el-auge-del-estao-activa-una-bomba.html Name and ID: http://www.radiopio12.com.bo/index.php/en-la-mira/1778-6-de-octubre-hace-10-a%C3%B1os-atr%C3%A1s-13-muertos-en-enfrentamientos Date &amp; cause of death: https://www.noticiasfides.com/nacional/politica/policia-confirma-16-muertos-y-61-heridos-en-huanuni-71020 http://www.rebelion.org/noticia.php?id=39098</t>
  </si>
  <si>
    <t>Flores Ururi</t>
  </si>
  <si>
    <t>Minero sindicalizado de Huanuni</t>
  </si>
  <si>
    <t>Reportedly last to die.</t>
  </si>
  <si>
    <t>http://libardobuitrago.blogspot.com/2006/10/el-auge-del-estao-activa-una-bomba.html Date &amp; cause of death: https://www.noticiasfides.com/nacional/politica/policia-confirma-16-muertos-y-61-heridos-en-huanuni-71020 http://www.rebelion.org/noticia.php?id=39098</t>
  </si>
  <si>
    <t>Feliciano</t>
  </si>
  <si>
    <t>Arias Escobar</t>
  </si>
  <si>
    <t>Date &amp; cause of death: https://www.noticiasfides.com/nacional/politica/policia-confirma-16-muertos-y-61-heridos-en-huanuni-71020</t>
  </si>
  <si>
    <t>Carlos Quenallata</t>
  </si>
  <si>
    <t>State forces</t>
  </si>
  <si>
    <t>UTOP (Tactical Unit of the Police)</t>
  </si>
  <si>
    <t>Dynamite Explosion</t>
  </si>
  <si>
    <t>Rocks, Dynamite, Blows</t>
  </si>
  <si>
    <t>La Paz-Cochabamba Road</t>
  </si>
  <si>
    <t>Following the Nov 5-6 clashes, cooperative miners blockaded the highway demanding the reversal of the decree incorporating them into the EMH. In a clash they surrounded nine policemen and attacked with rocks, dynamite, and blows. Quenallata was hospitalized and later died.</t>
  </si>
  <si>
    <t>https://books.google.com/books?id=Q5l7CgAAQBAJ&amp;pg=PT142&amp;lpg=PT142&amp;dq=Juan+Carlos+Quenallata+2006&amp;source=bl&amp;ots=eJ94RZuO-9&amp;sig=FwRtYek4uHi4o7UZpK5rQiceTxg&amp;hl=en&amp;sa=X&amp;ved=0ahUKEwj845CS2aLXAhVY0GMKHdRODkQQ6AEIPzAG#v=onepage&amp;q=Juan%20Carlos%20Quenallata%202006&amp;f=false http://www.eluniverso.com/2006/11/13/0001/14/47FD66EF78494119A136B524D8F87DCF.html</t>
  </si>
  <si>
    <t>Betzabeth/Betsabé</t>
  </si>
  <si>
    <t>Flores Castro</t>
  </si>
  <si>
    <t>23/25</t>
  </si>
  <si>
    <t>Pirai</t>
  </si>
  <si>
    <t>MST (Worker's Socialist Unit)</t>
  </si>
  <si>
    <t>Car Crash</t>
  </si>
  <si>
    <t>Car</t>
  </si>
  <si>
    <t>Ramiro Alcala'</t>
  </si>
  <si>
    <t>Nonconflict accident</t>
  </si>
  <si>
    <t>Valla Sajta</t>
  </si>
  <si>
    <t>CIDOB 2006 March</t>
  </si>
  <si>
    <t>CIDOB</t>
  </si>
  <si>
    <t>Driver was possibly drunk. Drove into a march by the Confederation of Indigenous Peoples of Bolivia</t>
  </si>
  <si>
    <t>Christian</t>
  </si>
  <si>
    <t>Urresti</t>
  </si>
  <si>
    <t>Civic Movement</t>
  </si>
  <si>
    <t>Grassroots Legt</t>
  </si>
  <si>
    <t>Mayor Rocha y Baptista</t>
  </si>
  <si>
    <t>*</t>
  </si>
  <si>
    <t>Cochabamba prefect</t>
  </si>
  <si>
    <t>Left/Right</t>
  </si>
  <si>
    <t>Unpoliced situation</t>
  </si>
  <si>
    <t xml:space="preserve">Ticacolque Machaca </t>
  </si>
  <si>
    <t>Banana Farmer</t>
  </si>
  <si>
    <t>Plaza de las Banderas</t>
  </si>
  <si>
    <t>Herman</t>
  </si>
  <si>
    <t>Ruiz Terrazas (Torres)</t>
  </si>
  <si>
    <t>Villamontes Community Member</t>
  </si>
  <si>
    <t>Third Army Division</t>
  </si>
  <si>
    <t>Military Justice Tribunal</t>
  </si>
  <si>
    <t>Tarija Provincial Borders</t>
  </si>
  <si>
    <t>The case has been opened in the military justice tribunal in spite of legal stipulations requiring that human rights cases be tried in civilian courts. On April 30, 2007, the general in charge of the military tribunal sent a letter to the civilian prosecutor, requesting all case documentation, citing that he had a presidential order to initiate military proceedings.</t>
  </si>
  <si>
    <t>Osmar</t>
  </si>
  <si>
    <t>Flores Torres</t>
  </si>
  <si>
    <t>Military and Civilian Investigation</t>
  </si>
  <si>
    <t>School Transfer</t>
  </si>
  <si>
    <t>Block road and shut off gas pipeline</t>
  </si>
  <si>
    <t>Two other protesters were wounded. Military commanders subpoenaed by civilian prosecutors responded that they did not have authorization to testify, and that the district attorney’s office had to officially request information from the Minister of Defense. One prosecutor informed AIN that the minister’s office stated they were “too busy” to respond to their request, although they have a legal obligation to do so. • Contrary to usual practice, the armed forces remained at the scene of the incident for four full days after the end of the conflict. Civilian prosecutors stated that they found two bullet holes in adobe houses at the scene of the shooting that had been filled in with mud and straw, suggesting that the members of the armed forces had attempted to hide them. • The Commander of the Seventh Army Division told the press that he could not provide information about the incident because he was not present at the confrontation due to “a blister on his foot” that day</t>
  </si>
  <si>
    <t>Durán Carazani</t>
  </si>
  <si>
    <t>Lawyer</t>
  </si>
  <si>
    <t>Anti-Terrorist Unit of the National Police or Army Special Forces</t>
  </si>
  <si>
    <t>La Calancha hill</t>
  </si>
  <si>
    <t>La Calancha</t>
  </si>
  <si>
    <t>Defensoria, citing Fiscalia</t>
  </si>
  <si>
    <t>Block Constitution</t>
  </si>
  <si>
    <t>Death confirmed at Santa Barbara Hospital</t>
  </si>
  <si>
    <t>Protest organized by university students</t>
  </si>
  <si>
    <t>Luis Cardozo Lazcano</t>
  </si>
  <si>
    <t>University Student</t>
  </si>
  <si>
    <t>Serrado Murillo</t>
  </si>
  <si>
    <t>Perforated thorax</t>
  </si>
  <si>
    <t>Unidad Operativa de Tránsito, calle Junin</t>
  </si>
  <si>
    <t>Defensoria</t>
  </si>
  <si>
    <t>Ordóñez</t>
  </si>
  <si>
    <t>Ex cooperativista at Huanuni</t>
  </si>
  <si>
    <t>Cerebral wound. Hip shattered.</t>
  </si>
  <si>
    <t>Likely no (Reportedly a peaceful occupation)</t>
  </si>
  <si>
    <t>Campesinos of Puna Huaylluma</t>
  </si>
  <si>
    <t>n/a</t>
  </si>
  <si>
    <t>Community of Puna Huaylluma</t>
  </si>
  <si>
    <t>Santa Maria Mine / Puna Huaylluma</t>
  </si>
  <si>
    <t>Comicen Mine Occupation</t>
  </si>
  <si>
    <t>Perpetrators armed, but didn't used them to kill?</t>
  </si>
  <si>
    <t xml:space="preserve">Cooperative miners given rights to mine; Community members invaded it with guns. </t>
  </si>
  <si>
    <t>http://www.cedla.org/ieye/35108 http://boliviaminera.blogspot.com/2008/03/</t>
  </si>
  <si>
    <t>Mollinedo</t>
  </si>
  <si>
    <t>Assaults</t>
  </si>
  <si>
    <t>Rocks</t>
  </si>
  <si>
    <t>Carlos</t>
  </si>
  <si>
    <t>Quispe Quispe</t>
  </si>
  <si>
    <t>Journallist</t>
  </si>
  <si>
    <t>Radio Municipal</t>
  </si>
  <si>
    <t>Whips and metal rod</t>
  </si>
  <si>
    <t xml:space="preserve">Left grassroots </t>
  </si>
  <si>
    <t>Left grassroots</t>
  </si>
  <si>
    <t>City Hall</t>
  </si>
  <si>
    <t>Major Alejandro Mamani</t>
  </si>
  <si>
    <t>Victim died in hospital 2 days after the beating. Protestors called him the "mouth of the radio"</t>
  </si>
  <si>
    <t>Montero Claros</t>
  </si>
  <si>
    <t>Caihusai</t>
  </si>
  <si>
    <t>Pension law</t>
  </si>
  <si>
    <t>EMH miners were blockading roads as part of pension protest. Police used firearms to disperse te blockade</t>
  </si>
  <si>
    <t>http://www.laboratoiredesfrondeurs.org/archives/Amerique_latine/Bolivie/08%20BOL%204.pdf</t>
  </si>
  <si>
    <t>Alegre Antonio</t>
  </si>
  <si>
    <t>Freddy</t>
  </si>
  <si>
    <t>Health effect of tax protest blockade</t>
  </si>
  <si>
    <t>Siñani</t>
  </si>
  <si>
    <t>Disabled Movement</t>
  </si>
  <si>
    <t>Self sacrifice</t>
  </si>
  <si>
    <t>Disabled benefits</t>
  </si>
  <si>
    <t>Disabled rights</t>
  </si>
  <si>
    <t>http://eju.tv/2008/08/muere-un-discapacitado-a-19-dias-de-la-huelga/</t>
  </si>
  <si>
    <t>Oshiro</t>
  </si>
  <si>
    <t>Mob</t>
  </si>
  <si>
    <t>President Morales declared martial law in Pando</t>
  </si>
  <si>
    <t>Roberto Rea Ruiz, Homer Polanco Ventura, and William Terrazas López accepted their guilt in an abbreviated trial and were sentenced to three to six years in jail. Four others, including the former prefect, went to trial in 2015: Leopoldo Fernández, Herman Justiciano, Evin Ventura, and Marcelo Mejido. After examination of evidence in the second half of 2015, closing arguments in the trial were held in March 2016. Overall 26 people were indicted. Arrested the Prefect of Pando, Leopoldo Fernández. In 2016 the Prefect was convicted and sentenced to 30 years in jail but is trying to serve out his time on house arrest due to health issues.</t>
  </si>
  <si>
    <t>Yes/Human Rights Watch etc</t>
  </si>
  <si>
    <t>Pando Autonomy</t>
  </si>
  <si>
    <t>State involved/Failure to police</t>
  </si>
  <si>
    <t>Pando Massacre: complex scenario with many missing, high initial reports of deaths.</t>
  </si>
  <si>
    <t>Alfredo</t>
  </si>
  <si>
    <t>Robles Céspedes</t>
  </si>
  <si>
    <t>Indigenous</t>
  </si>
  <si>
    <t>Bernardino</t>
  </si>
  <si>
    <t>Racua</t>
  </si>
  <si>
    <t>Armed Mob</t>
  </si>
  <si>
    <t>Castillo Quispe</t>
  </si>
  <si>
    <t>Disabled vigil participant dies of untreated medical conditions</t>
  </si>
  <si>
    <t>Wilson Richard</t>
  </si>
  <si>
    <t>Mejía Miahata</t>
  </si>
  <si>
    <t>Arnaldo</t>
  </si>
  <si>
    <t>González Inuma</t>
  </si>
  <si>
    <t>Alfonzo</t>
  </si>
  <si>
    <t>Cruz Quispe</t>
  </si>
  <si>
    <t>Celedonio</t>
  </si>
  <si>
    <t>Bazoaldo García</t>
  </si>
  <si>
    <t>Roca Torrez</t>
  </si>
  <si>
    <t xml:space="preserve">Trufi driver dispute in Plan Tres Mil </t>
  </si>
  <si>
    <t>Ditter</t>
  </si>
  <si>
    <t>Tupa Matty</t>
  </si>
  <si>
    <t>Luis A.</t>
  </si>
  <si>
    <t>Rivero</t>
  </si>
  <si>
    <t>Cari Sarzuri</t>
  </si>
  <si>
    <t>Luis Antonio</t>
  </si>
  <si>
    <t>Rivero Siguekuni</t>
  </si>
  <si>
    <t>Pastor</t>
  </si>
  <si>
    <t>Cobija airport</t>
  </si>
  <si>
    <t>Tiñini Alvarado</t>
  </si>
  <si>
    <t>Assumed Protestors</t>
  </si>
  <si>
    <t>Edson Abdad</t>
  </si>
  <si>
    <t>Ruiz Aguayo</t>
  </si>
  <si>
    <t>Unionist</t>
  </si>
  <si>
    <t>Santa Cruz Unionist</t>
  </si>
  <si>
    <t>Beating/Cranial Trauma</t>
  </si>
  <si>
    <t>MAS supporters (MASistas)</t>
  </si>
  <si>
    <t>MAS</t>
  </si>
  <si>
    <t>Tiquipaya</t>
  </si>
  <si>
    <t>MAS supporters</t>
  </si>
  <si>
    <t>blockade</t>
  </si>
  <si>
    <t>Santa Cruz unionists tried to break a blockade formed by MAS supporters. Clashes ensued. Victim was injured and died 5 days later while in a coma. Another man Angel Farrel, an El Deber photographer was also injured in the clashes</t>
  </si>
  <si>
    <t>Rózsa-Flores</t>
  </si>
  <si>
    <t>Hungarian/Catalan</t>
  </si>
  <si>
    <t>Paramilitary</t>
  </si>
  <si>
    <t>Grupo Rozsa</t>
  </si>
  <si>
    <t>Unidad Táctica de Resolución de Crisis</t>
  </si>
  <si>
    <t>Hotel Las Americas</t>
  </si>
  <si>
    <t>Treated as justifiable homicide</t>
  </si>
  <si>
    <t>Anti-Grupo Rozsa</t>
  </si>
  <si>
    <t>Major disputes as to whether victims fired on police</t>
  </si>
  <si>
    <t>Árpád</t>
  </si>
  <si>
    <t>Magyarosi</t>
  </si>
  <si>
    <t>Hungarian/Romanian</t>
  </si>
  <si>
    <t>Hungary/Romania</t>
  </si>
  <si>
    <t>Michael Martin</t>
  </si>
  <si>
    <t>Dwyer</t>
  </si>
  <si>
    <t>Irish</t>
  </si>
  <si>
    <t>Ireland</t>
  </si>
  <si>
    <t>11 (velado; possibly died a day or two earlier)</t>
  </si>
  <si>
    <t>Machaca</t>
  </si>
  <si>
    <t>Political Party</t>
  </si>
  <si>
    <t>Movimiento Por la Soberanía</t>
  </si>
  <si>
    <t>Former (and dissident) deputy of the Movement Toward Socialism (MAS) and Departmental Assemblyman for the city of El Alt</t>
  </si>
  <si>
    <t>Brain hemorrhage</t>
  </si>
  <si>
    <t>Political party</t>
  </si>
  <si>
    <t>Alberto</t>
  </si>
  <si>
    <t>Balderas Chávez</t>
  </si>
  <si>
    <t>Social Movement</t>
  </si>
  <si>
    <t>Movimento Sin Techo</t>
  </si>
  <si>
    <t>Elías Eloy</t>
  </si>
  <si>
    <t>Mamani Suñagu</t>
  </si>
  <si>
    <t>Perpetrator turned over to prosecutors by the Ministry of Government and Police</t>
  </si>
  <si>
    <t>La Guardia land</t>
  </si>
  <si>
    <t>Police tried to evict members of the MST occupying La Guardia</t>
  </si>
  <si>
    <t>Ronald</t>
  </si>
  <si>
    <t>Antelo Araúz</t>
  </si>
  <si>
    <t>Security Guard</t>
  </si>
  <si>
    <t>Movimiento Sin Lote (Landless Movement)</t>
  </si>
  <si>
    <t>San Aurelio</t>
  </si>
  <si>
    <t>San Aurelio sugar</t>
  </si>
  <si>
    <t>Police tried to take back Sam Aurelio sugar plant from the Landless movement.</t>
  </si>
  <si>
    <t>Mario Fidel</t>
  </si>
  <si>
    <t>Hernan Jiménez</t>
  </si>
  <si>
    <t>Police Official Coronel Roberto Torrez</t>
  </si>
  <si>
    <t>Yes/Andean Information Network</t>
  </si>
  <si>
    <t>Caranavi development</t>
  </si>
  <si>
    <t>Local development</t>
  </si>
  <si>
    <t>Callisaya Mamani</t>
  </si>
  <si>
    <t>Marco Antonio</t>
  </si>
  <si>
    <t>Gómez Carrasco</t>
  </si>
  <si>
    <t>Fire</t>
  </si>
  <si>
    <t>Molotov cocktail</t>
  </si>
  <si>
    <t>Loteadores</t>
  </si>
  <si>
    <t>Kilometer 17.5</t>
  </si>
  <si>
    <t>Lotedores threw a molotov cocktail into the room where the victim was seeking to escape the conflict. He died days later after being in a coma.</t>
  </si>
  <si>
    <t>Niño</t>
  </si>
  <si>
    <t>de Guzmán</t>
  </si>
  <si>
    <t>Agencia de Noticias Fides</t>
  </si>
  <si>
    <t>News Director</t>
  </si>
  <si>
    <t>Explosive device</t>
  </si>
  <si>
    <t>Retamanis community</t>
  </si>
  <si>
    <t>Police found the victim's body with his abdomen destroyed by an explosive device. The motive of the murder was unclear.</t>
  </si>
  <si>
    <t>https://cpj.org/killed/2011/david-nino-de-guzman.php</t>
  </si>
  <si>
    <t>Blacutt</t>
  </si>
  <si>
    <t>Yes/ Prosecutor's investigation opened</t>
  </si>
  <si>
    <t>Mine ownership conflict</t>
  </si>
  <si>
    <t>http://lapatriaenlinea.com/?t=familiares-claman-justicia-y-piden-que-muerte-de-campesino-se-esclarezca&amp;nota=75862</t>
  </si>
  <si>
    <t>TIPNIS</t>
  </si>
  <si>
    <t>Ethno-ecological</t>
  </si>
  <si>
    <t>http://nacla.org/blog/2011/9/28/police-attack-tipnis-marchers-roils-bolivia</t>
  </si>
  <si>
    <t>Moya</t>
  </si>
  <si>
    <t>Accidently hit by a van</t>
  </si>
  <si>
    <t>John</t>
  </si>
  <si>
    <t>Uche Nosa</t>
  </si>
  <si>
    <t>Stomach infection</t>
  </si>
  <si>
    <t>none</t>
  </si>
  <si>
    <t>Eddy</t>
  </si>
  <si>
    <t>Martinez Rivera</t>
  </si>
  <si>
    <t>chiquitano leader</t>
  </si>
  <si>
    <t>Plane crash</t>
  </si>
  <si>
    <t>Rocha Bustamente</t>
  </si>
  <si>
    <t>Inter-institutional Committee of Yapacaní</t>
  </si>
  <si>
    <t>Yapacaní Mayor</t>
  </si>
  <si>
    <t>Michael</t>
  </si>
  <si>
    <t>Sosa</t>
  </si>
  <si>
    <t>Eliseo</t>
  </si>
  <si>
    <t>Electrocution</t>
  </si>
  <si>
    <t>[state fence] Defensive</t>
  </si>
  <si>
    <t>Lethal state object</t>
  </si>
  <si>
    <t>13 (body discovered)</t>
  </si>
  <si>
    <t>Juana</t>
  </si>
  <si>
    <t>CSUTCLP-TK / Gobierno Muncipal de Ancoraimes</t>
  </si>
  <si>
    <t>Municipal Council Member</t>
  </si>
  <si>
    <t>Strangled</t>
  </si>
  <si>
    <t>Belt</t>
  </si>
  <si>
    <t>avenida Costanera, que conecta Villa San Antonio Bajo con Villa Armonía</t>
  </si>
  <si>
    <t>Suspected</t>
  </si>
  <si>
    <t>No conviction as of 2016</t>
  </si>
  <si>
    <t>Ancoraimes</t>
  </si>
  <si>
    <t>Municipal governance / Gender harassment</t>
  </si>
  <si>
    <t>Political victim / political perpetrator</t>
  </si>
  <si>
    <t>Victim suffered repeated death threats, was not granted protection. Apparent collusion in impunity for the crime.</t>
  </si>
  <si>
    <t>How to code potential perpetrator and victim. Cause only suspected.</t>
  </si>
  <si>
    <t>It's suspected that she was killed for challenging local political order in the council where she was elected but not allowed to attend meetings.  Dumped near the Orkojahuira River</t>
  </si>
  <si>
    <t>http://eju.tv/2012/03/mujer-asesinada-y-botada-a-un-ro-era-una-concejal/ http://www.bbc.com/news/world-latin-america-26446066 http://www.amaliapandocabildeo.com/2016/03/libres-e-impunes-los-asesinos-de-juana.html http://eju.tv/2013/03/imputan-al-alcalde-de-ancoraimes-del-mas-por-la-muerte-de-concejala-juana-quispe/ http://www.lostiempos.com/actualidad/nacional/20160307/no-queremos-flores-queremos-justicia-reclaman-mujeres-puertas-del-tdj</t>
  </si>
  <si>
    <t>Daguimar</t>
  </si>
  <si>
    <t>Rivera Ortiz</t>
  </si>
  <si>
    <t>Primero el Beni / Council of Guayaramerín</t>
  </si>
  <si>
    <t>Two assassins</t>
  </si>
  <si>
    <t>karaoke Tuercas, calle 25 de Mayo (entre Oruro y Óscar Únzaga de la Vega)</t>
  </si>
  <si>
    <t>Guayaramarín</t>
  </si>
  <si>
    <t>Likely</t>
  </si>
  <si>
    <t>Political victim / unknown perpetrator</t>
  </si>
  <si>
    <t>It's suspected that she was killed for exposing corruption by Mayor Alexander Guzmán (MAS).  Dumped near the Orkojahuira River</t>
  </si>
  <si>
    <t>http://www.la-razon.com/ciudades/Sicarios-concejala-opositora-Guayaramerin-Beni_0_1636036434.html http://www.bbc.com/news/world-latin-america-26446066 http://elpaisonline.com/index.php/2013-01-15-14-16-26/centrales/item/38666-aprehenden-a-sospechoso-del-asesinato-de-concejala-rivera-ortiz-en-guayaramerin</t>
  </si>
  <si>
    <t>Company</t>
  </si>
  <si>
    <t>anti-mine community memebrs</t>
  </si>
  <si>
    <t>SAS Mining Camp</t>
  </si>
  <si>
    <t>Reported/ Investigated</t>
  </si>
  <si>
    <t>Minister of Government Carlos Romero</t>
  </si>
  <si>
    <t>Permanent Human Rights Assembly</t>
  </si>
  <si>
    <t>Mallku Khota Mine</t>
  </si>
  <si>
    <t>Location: [ Sacaca de la provincia Alonso de Ibáñez y los cantones Toracari y San Pedro de Buena Vista de la provincia Charcas ]</t>
  </si>
  <si>
    <t>The Morales administration ignored requests of the governor of Potosí and local indigenous leaders to intercede before tensions exploded into violence.[32] The government intervened only after the second hostage situation and outbreak of violence between community members in mid-June.</t>
  </si>
  <si>
    <t>http://ain-bolivia.org/2012/07/mallku-khota-mining-mess-analysis/</t>
  </si>
  <si>
    <t>Limachi</t>
  </si>
  <si>
    <t>?</t>
  </si>
  <si>
    <t>? (ex-military or community members)</t>
  </si>
  <si>
    <t>Puchucollo Alto</t>
  </si>
  <si>
    <t>Human Rights Ombusman</t>
  </si>
  <si>
    <t>Occupation of Land</t>
  </si>
  <si>
    <t>Lack of state intervention</t>
  </si>
  <si>
    <t>“On July 24, a confrontation broke out between ex-military families y Puchucollo Alto community members, close to the Laja municipality over the occupation of land in the Júpiter residential zone that ended in the death of one person by bullet (Vicente Limachi, 47)</t>
  </si>
  <si>
    <t>Informe Defensorial (Human Rights Ombusman Report)</t>
  </si>
  <si>
    <t>Ambrosio</t>
  </si>
  <si>
    <t>Buenavista</t>
  </si>
  <si>
    <t>Transportation Improvements (roadway, bridge, etc)</t>
  </si>
  <si>
    <t>Police retook the Caranda gas plant by force after it was occupied by community members demanding a roadway, bridge, and other transportation improvements. One person was killed: Ambrosio Gonzáles, died from a police bullet during the July 31 operation to retake the Caranda gas plant, in Buenavista, Santa Cruz, which was seized by protesters demanding that a roadway and bridge be built.</t>
  </si>
  <si>
    <t>http://www.radiofides.com/noticia/seguridad/Un_muerto_en_retoma_policial_de_planta_de_gas_en_Santa_Cruz</t>
  </si>
  <si>
    <t>Héctor</t>
  </si>
  <si>
    <t>Choque Gutierrez</t>
  </si>
  <si>
    <t>Bolivian Miners' Trade Union Federation</t>
  </si>
  <si>
    <t>Yes** (was holding dynamite?)</t>
  </si>
  <si>
    <t>Bolivian Miners' Trade Union Federation; Cooperative Miners</t>
  </si>
  <si>
    <t>He'ctor</t>
  </si>
  <si>
    <t>Accidental</t>
  </si>
  <si>
    <t>Colquiri mine</t>
  </si>
  <si>
    <t>Victim killed by dynamite that he was holding</t>
  </si>
  <si>
    <t>Ramer</t>
  </si>
  <si>
    <t>Vela'squez</t>
  </si>
  <si>
    <t>Defensoria del Pueblo</t>
  </si>
  <si>
    <t>Perpetrator was 51 years old. Shot victim to prevent trespassing.</t>
  </si>
  <si>
    <t>Informe Defensorial a ALP, 2014</t>
  </si>
  <si>
    <t>Quispe de Va'squez</t>
  </si>
  <si>
    <t>Municipal Trade Union</t>
  </si>
  <si>
    <t>Self Sacrifice/Incidental</t>
  </si>
  <si>
    <t>Municipal Trade Union Conflict</t>
  </si>
  <si>
    <t>Union</t>
  </si>
  <si>
    <t>Victim was an older person and owned a business</t>
  </si>
  <si>
    <t>Huiza Condori</t>
  </si>
  <si>
    <t>Mining Law</t>
  </si>
  <si>
    <t>Hostage situation w/ 43 police held</t>
  </si>
  <si>
    <t>https://news.vice.com/article/miners-took-43-police-officers-hostage-in-bolivia</t>
  </si>
  <si>
    <t>Jaime</t>
  </si>
  <si>
    <t>Cachiacaen</t>
  </si>
  <si>
    <t>Arispe</t>
  </si>
  <si>
    <t>Argentina</t>
  </si>
  <si>
    <t>Medical causes</t>
  </si>
  <si>
    <t>Collateral</t>
  </si>
  <si>
    <t>Held up by blockade, this passenger attempted to walk through by foot and then collapsed by the side of the road.</t>
  </si>
  <si>
    <t>http://www.eabolivia.com/seguridad/19363-pasajero-de-65-anos-muere-en-parotani-en-medio-de-bloqueo-de-mineros.html</t>
  </si>
  <si>
    <t>Maicol</t>
  </si>
  <si>
    <t>de los Heros Barba</t>
  </si>
  <si>
    <t>Sticks</t>
  </si>
  <si>
    <t>Pozo de Tigres</t>
  </si>
  <si>
    <t>Tres Cruces</t>
  </si>
  <si>
    <t>Two different groups claimed land ownership. One group invaded the land while the other was guarding it.</t>
  </si>
  <si>
    <t>Unpoliced Situation</t>
  </si>
  <si>
    <t>Conflict over property and a group trying to protect it and invade it.</t>
  </si>
  <si>
    <t>http://eju.tv/2014/04/un-muerto-en-disputa-por-tierras-en-pozo-del-tigre/</t>
  </si>
  <si>
    <t>Lucas</t>
  </si>
  <si>
    <t>Cocarico Santander</t>
  </si>
  <si>
    <t>Comunario de Trinidad Pampa</t>
  </si>
  <si>
    <t>Cooperativa Cruz del Sur</t>
  </si>
  <si>
    <t>El Choro</t>
  </si>
  <si>
    <t>Cruz del Sur mining rights</t>
  </si>
  <si>
    <t>Mamani Quina</t>
  </si>
  <si>
    <t>Protacio</t>
  </si>
  <si>
    <t>Va'squez Gonzales</t>
  </si>
  <si>
    <t>comunidad indígena San Rafael</t>
  </si>
  <si>
    <t>Land control in Indigenous community</t>
  </si>
  <si>
    <t>(Informe Defensorial a ALP, 2014</t>
  </si>
  <si>
    <t xml:space="preserve">Raul </t>
  </si>
  <si>
    <t>Mamani Sangha</t>
  </si>
  <si>
    <t>Local community member</t>
  </si>
  <si>
    <t>the community of  Challapampita Chica y la Cooperativa Agropecuaria El Carmen</t>
  </si>
  <si>
    <t>Soracachi</t>
  </si>
  <si>
    <t>Confrontation over land settlements</t>
  </si>
  <si>
    <t>http://www.lapatriaenlinea.com/?t=piden-esclarecimiento-en-muerte-de-comunario-de-challapampita&amp;nota=197286</t>
  </si>
  <si>
    <t>10 and 11</t>
  </si>
  <si>
    <t>L</t>
  </si>
  <si>
    <t>Crushed skull</t>
  </si>
  <si>
    <t>Seeking land</t>
  </si>
  <si>
    <t>Conflict between local resisdents and loteadores seeking land in Rosario, Unio'n y Progreso, El Alto</t>
  </si>
  <si>
    <t>Clemente</t>
  </si>
  <si>
    <t>Paco</t>
  </si>
  <si>
    <t>Stabbed and Stoned</t>
  </si>
  <si>
    <t>Jitulaya</t>
  </si>
  <si>
    <t>Wilfredo Paco o Wilfredo Alarcón arrested as a suspect</t>
  </si>
  <si>
    <t>Anti-MSP</t>
  </si>
  <si>
    <t>Victim's family said it wasn't political because he was not associated with the MSP or MAS. MSP leaders argue it was political.</t>
  </si>
  <si>
    <t>Victim had recently left the MAS for the MSP</t>
  </si>
  <si>
    <t>Martina</t>
  </si>
  <si>
    <t>Veliz</t>
  </si>
  <si>
    <t>Hypothermia</t>
  </si>
  <si>
    <t>Coroma</t>
  </si>
  <si>
    <t>Potosí department</t>
  </si>
  <si>
    <t>Potosí citizens formed a blockade to protest the government over unmet citizen requests.</t>
  </si>
  <si>
    <t>Beating, possible torture</t>
  </si>
  <si>
    <t>[allegedly] Comunarios of Tacacoma</t>
  </si>
  <si>
    <t>Tacacoma miners/community members</t>
  </si>
  <si>
    <t>Investigation needed. Not sure if it happened</t>
  </si>
  <si>
    <t>Clashes arose between cooperators of "Rosario" Ananea with community members of Tacacoma. Bolivian polce arrived to mediate the conflict. Quispe was killed. Miners allege comunarios did it. Comunarios: he fell from high cliff. Evidence contradicts that claim.</t>
  </si>
  <si>
    <t>http://www.paginasiete.bo/nacional/2015/8/24/policia-muerto-tacacoma-habria-sido-torturado-asesinado-segun-hermano-67680.html</t>
  </si>
  <si>
    <t>Balmaceda Chuquimia</t>
  </si>
  <si>
    <t>Trinidad Pampa Community members</t>
  </si>
  <si>
    <t>The tenth examining magistrate , Marcela Siles,ordered the remand Mario Mendoza Mamani</t>
  </si>
  <si>
    <t>Authorized mining rigthts, doesn't seem to have prevented clashes or been present</t>
  </si>
  <si>
    <t>Following the clashes the Minister of the Interior, Carlos Ramero, called for a dialouge between the groups. However, after this call, clashes continued/</t>
  </si>
  <si>
    <t>http://www.defensoria.gob.bo/archivos/Octubre%20S5.pdf</t>
  </si>
  <si>
    <t>Macario</t>
  </si>
  <si>
    <t>Churata Choque</t>
  </si>
  <si>
    <t>Direct/Incidental*</t>
  </si>
  <si>
    <t>Following the weekend clashes between community members and mine cooperatives over who has rights to the Cruz del Sur mines, clashes erupted two days later between police sent in to mediate the conflict and community members</t>
  </si>
  <si>
    <t>Heart Attack</t>
  </si>
  <si>
    <t>Yotalilla</t>
  </si>
  <si>
    <t>Transport strike against tax</t>
  </si>
  <si>
    <t>Strike implemented by the Bolivian Chamber of National and International transport.</t>
  </si>
  <si>
    <t>Ana María</t>
  </si>
  <si>
    <t>Apaza Alanoca</t>
  </si>
  <si>
    <t>40/45/46</t>
  </si>
  <si>
    <t>Municipal Worker in El Alto City Hall</t>
  </si>
  <si>
    <t>Public Accountant</t>
  </si>
  <si>
    <t>Arson</t>
  </si>
  <si>
    <t>Federación de Padres de Familia de El Alto</t>
  </si>
  <si>
    <t>El Alto City Hall</t>
  </si>
  <si>
    <t>Santiago I</t>
  </si>
  <si>
    <t>Braulio Rocha and Wilmer Sarzuri and two MAS activists arrested</t>
  </si>
  <si>
    <t>Anti-Mayor Soledad Chapetón</t>
  </si>
  <si>
    <t>Unpoliced; MAS allies involved</t>
  </si>
  <si>
    <t>"Aggressive actions by the crowd, including using a rocks and kicks to break the front door lock, began by 10am. As protesters turned aggressive outside El Alto’s City Hall, Mayor Soledad Chapetón repeatedly sent messengers to the Regional Police Command, asking for help. (The police command is less than two blocks away...They asked her to put her request in writing. A letter demanding police intervention “to safeguard the central City Hall … with anti-riot troops” was delivered to the police at 10:20am. A significant police attachment then took over an hour to arrive on scene. Protesters had seized numerous files and computers, set fires inside offices and on the street, and burned out rooms inside the building. Six municipal workers sought refuge in a rear bathroom of the building. The room was unventilated and they asphyxiated from the smoke. By the time the police arrived, the six employees had already lost their lives."https://woborders.wordpress.com/2016/02/21/deadly-el-alto-protest-casts-shadow-on-bolivian-referendum/#comments</t>
  </si>
  <si>
    <t>Mollericona Quispe</t>
  </si>
  <si>
    <t>Municipal Worker in Unidad de Supervisión de Obras, El Alto City Hall</t>
  </si>
  <si>
    <t>Engineer</t>
  </si>
  <si>
    <t>José Rodrigo</t>
  </si>
  <si>
    <t>Cortez Flores</t>
  </si>
  <si>
    <t>Juan Lázaro</t>
  </si>
  <si>
    <t>Laura Calliconde</t>
  </si>
  <si>
    <t>Municipal Worker in Unidad de Recursos Humanos, El Alto City Hall</t>
  </si>
  <si>
    <t>"Aggressive actions by the crowd, including using a rocks and kicks to break the front door lock, began by 10am. As protesters turned aggressive outside El Alto’s City Hall, Mayor Soledad Chapetón repeatedly sent messengers to the Regional Police Command, asking for help. (The police command is less than two blocks away...They asked her to put her request in writing. A letter demanding police intervention “to safeguard the central City Hall … with anti-riot troops” was delivered to the police at 10:20am. A significant police attachment then took over an hour to arrive on scene. Protesters had seized numerous files and computers, set fires inside offices and on the street, and burned out rooms inside the building. Six municipal workers sought refuge in a rear bathroom of the building. The room was unventilated and they asphyxiated from the smoke. By the time the police arrived, the six employees had already lost their lives."https://woborders.wordpress.com/2016/02/21/deadly-el-alto-protest-casts-shadow-on-bolivian-referendum/#comments " Durante los hechos trágicos del miércoles, Juan Laura fue uno de los actores más destacados en la labor de ayuda a sus compañeros funcionarios, relató otro amigo. “Él se desesperó por colaborar a sus compañeros, cuando vio que el fuego estaba creciendo, ayudó a bajarlos uno por uno”, relató el allegado. De acuerdo con una versión, Laura pidió ayuda a la Policía en varias oportunidades, pero cuando se aprestaba a abrir la puerta fue capturado por la turba en la calle. Su amigo explicó que Juan murió por la golpiza que le propinaron. “Encontraron que tenía la cabeza hundida”. (la-razon)</t>
  </si>
  <si>
    <t>Rosmery</t>
  </si>
  <si>
    <t>Mamani Paucara</t>
  </si>
  <si>
    <t>Gloria Magaly</t>
  </si>
  <si>
    <t>Calle Suarez</t>
  </si>
  <si>
    <t>Municipal Worker in Supervisión de Obras, El Alto City Hall</t>
  </si>
  <si>
    <t>Técnico</t>
  </si>
  <si>
    <t>Apolonio</t>
  </si>
  <si>
    <t>Disabled movement</t>
  </si>
  <si>
    <t>Lack of medical care</t>
  </si>
  <si>
    <t>Disabled</t>
  </si>
  <si>
    <t>Lacked support to pay for medical care</t>
  </si>
  <si>
    <t>http://eju.tv/2016/04/muere-discapacitado-hacia-vigilia-la-paz/</t>
  </si>
  <si>
    <t>Angélica</t>
  </si>
  <si>
    <t>Peñaloza</t>
  </si>
  <si>
    <t>Impact from car accident</t>
  </si>
  <si>
    <t>Fabiana</t>
  </si>
  <si>
    <t>Aizama</t>
  </si>
  <si>
    <t>Avenida Blanca Galindo</t>
  </si>
  <si>
    <t>Prosecution begun</t>
  </si>
  <si>
    <t>Indicted</t>
  </si>
  <si>
    <t>Movement objected to poor signaling of the location of the vigil</t>
  </si>
  <si>
    <t>Driver was severely inebriated</t>
  </si>
  <si>
    <t>http://www.paginasiete.bo/sociedad/2016/6/9/vehiculo-irrumpe-vigilia-personas-discapacidad-cochabamba-mata-ellas-99120.html http://elpotosi.net/nacional/20160611_envian-a-la-carcel-a-la-acusada-que-atropello-a-2-discapacitados.html</t>
  </si>
  <si>
    <t>Joaquí</t>
  </si>
  <si>
    <t>Quiroz</t>
  </si>
  <si>
    <t>Ambrosio Rojas</t>
  </si>
  <si>
    <t>Injuries from dynamite</t>
  </si>
  <si>
    <t>None / Self</t>
  </si>
  <si>
    <t>Panduro</t>
  </si>
  <si>
    <t>Reported (by Min Carlos Romero)</t>
  </si>
  <si>
    <t>Cooperative Mining Law</t>
  </si>
  <si>
    <t>Amputated hand and severely wounded abdomen from dynamite (Romero: "mala manipulación")</t>
  </si>
  <si>
    <t>Fermín / Germán</t>
  </si>
  <si>
    <t>Mamani Aspeti</t>
  </si>
  <si>
    <t>25 / 30</t>
  </si>
  <si>
    <t>Cooperative Miner</t>
  </si>
  <si>
    <t>Cooperativa Minera Patacallani</t>
  </si>
  <si>
    <t>Cruce a Arque, near Sayari, Oruro-Cochabamba Road</t>
  </si>
  <si>
    <t>near Sayari</t>
  </si>
  <si>
    <t>Autopsy</t>
  </si>
  <si>
    <t>Fiscalía investigating as homicide</t>
  </si>
  <si>
    <t>http://www.opinion.com.bo/opinion/articulos/2016/0825/noticias.php?id=198300</t>
  </si>
  <si>
    <t>Ichota Poma</t>
  </si>
  <si>
    <t>41 (or 30-35)</t>
  </si>
  <si>
    <t>Cooperativa Progreso de Kami</t>
  </si>
  <si>
    <t>Oruro-Cochabamba Road</t>
  </si>
  <si>
    <t>Pongo</t>
  </si>
  <si>
    <t>Mamani Massi</t>
  </si>
  <si>
    <t>Inquisivi, La Paz</t>
  </si>
  <si>
    <t>San Pedro de Viloco [previously? Porvenir]</t>
  </si>
  <si>
    <t>Gunshot to cranium</t>
  </si>
  <si>
    <t>Brain death by Aug 29. While place of origin was in Caracoles mines, El Alto was place of childhood residence. [Adult residence:] Viloco, Cairoma, Loayza, La Paz</t>
  </si>
  <si>
    <t>Aparaya Pillco</t>
  </si>
  <si>
    <t>[residence:] Viloco, Cairoma, Loayza, La Paz</t>
  </si>
  <si>
    <t>San Pedro de Viloco</t>
  </si>
  <si>
    <t>Fiscalía rceived autopsy</t>
  </si>
  <si>
    <t>Buried in San Pedro de Viloco, La Paz</t>
  </si>
  <si>
    <t>Rodolfo Joaquín</t>
  </si>
  <si>
    <t>Illanes Alvarado</t>
  </si>
  <si>
    <t>Bolivian Ministry of Government</t>
  </si>
  <si>
    <t>Vice Ministro del Regimen Interior</t>
  </si>
  <si>
    <t>No?</t>
  </si>
  <si>
    <t>Fencomin</t>
  </si>
  <si>
    <t>Kidnapped: Panduro. Beaten and likely killed: Antenna site Body left on: La Paz-Oruro Highway</t>
  </si>
  <si>
    <t>Apprehension orders; multiple incarcerations</t>
  </si>
  <si>
    <t>Rosa</t>
  </si>
  <si>
    <t>Pérez Prado</t>
  </si>
  <si>
    <t>Trufi drivers</t>
  </si>
  <si>
    <t>Trufi Línea 47</t>
  </si>
  <si>
    <t>Voceadora</t>
  </si>
  <si>
    <t>Another Trufi Line (five individuals indicted)</t>
  </si>
  <si>
    <t>Origin point of Línea 47</t>
  </si>
  <si>
    <t>Plan Tres Mil</t>
  </si>
  <si>
    <t>Indictments, one confession</t>
  </si>
  <si>
    <t>Transportista dispute</t>
  </si>
  <si>
    <t>Transport</t>
  </si>
  <si>
    <t>www.eldeber.com.bo/santacruz/La-muerte-de-una-mujer-desvela-desorden-en-rutas-de-trufis-en-el-D-8-20170629-0087.html http://www.eldeber.com.bo/santacruz/Conflicto-entre-transportistas-en-el-Plan-Tres-Mil-causaun-muerto-20170628-0050.html%20http://eju.tv/2017/06/tragedia-tras-lio-de-trufistas-mujer-muere-por-una-golpiza-y-deja-4-huerfanos/</t>
  </si>
  <si>
    <t>Samuel</t>
  </si>
  <si>
    <t>Vallejos</t>
  </si>
  <si>
    <t>Colomi, Cochabamba, Bolivia</t>
  </si>
  <si>
    <t>(unclear if involved in demonstrations)</t>
  </si>
  <si>
    <t>Blood loss due to projectile impact</t>
  </si>
  <si>
    <t>Disputed</t>
  </si>
  <si>
    <t>300m from blockade, at his worshop</t>
  </si>
  <si>
    <t>[denied firearms used]</t>
  </si>
  <si>
    <t>Five municipalities coca legalization</t>
  </si>
  <si>
    <t>Reports of police violence beyond the primary wound</t>
  </si>
  <si>
    <t>Number</t>
  </si>
  <si>
    <t>left grassroots or civic movement</t>
  </si>
  <si>
    <t>Note if anymore specific</t>
  </si>
  <si>
    <t>Alternate Names; Spelling Issues; Spanish surname handling</t>
  </si>
  <si>
    <t>Sometimes uncertain.</t>
  </si>
  <si>
    <t>Pull-down menu</t>
  </si>
  <si>
    <t>Pull-down list</t>
  </si>
  <si>
    <t>Eventually, we'll need to code and deal with lots of issues with Bolivian places</t>
  </si>
  <si>
    <t>Mostly "Bolivia"</t>
  </si>
  <si>
    <t>Nested hierarchy, or name plus code.</t>
  </si>
  <si>
    <t>Direct/Bystander/Accidental/Incidental=indirect consequence of conflict</t>
  </si>
  <si>
    <t>List. Note: Must be at time of death.</t>
  </si>
  <si>
    <t>Reported/Audiovisual documentation/Investigated</t>
  </si>
  <si>
    <t>Decribe/No</t>
  </si>
  <si>
    <t>Describe/No</t>
  </si>
  <si>
    <t>Who/No</t>
  </si>
  <si>
    <t>Yes/No</t>
  </si>
  <si>
    <t>Yes/Defensive/No</t>
  </si>
  <si>
    <t>(state perpetrator; state involved; state failure; unpoliced situation; separate from state)</t>
  </si>
  <si>
    <t>M | F | describe</t>
  </si>
  <si>
    <t>Before democratic period</t>
  </si>
  <si>
    <t>Quiroga Santa Cruz</t>
  </si>
  <si>
    <t>Partido Socialista 1</t>
  </si>
  <si>
    <t>Days in Office</t>
  </si>
  <si>
    <t>Deaths per year (maximum)</t>
  </si>
  <si>
    <t xml:space="preserve"> los militares Felipe Froilán Molina Bustamante (alias El Killer) y Franz Pizarro Solano (El Chapaco), y el paramilitar José Luis Ormachea España (El Loco)</t>
  </si>
  <si>
    <t>Frequency (deaths in our database)</t>
  </si>
  <si>
    <t>Estimate from ASOFAMD/APDH</t>
  </si>
  <si>
    <t>Estimate from Navarro Miranda 1999</t>
  </si>
  <si>
    <t>Sede COB</t>
  </si>
  <si>
    <t>Frequency of state-perpetrator deaths</t>
  </si>
  <si>
    <t>Missing deaths?</t>
  </si>
  <si>
    <t>Frequency of state-victim deaths</t>
  </si>
  <si>
    <t>René Barrientos</t>
  </si>
  <si>
    <t>Juicio 2007</t>
  </si>
  <si>
    <t>Luis García Meza Tejada (2nd)</t>
  </si>
  <si>
    <t>Destroy opposition to coup</t>
  </si>
  <si>
    <t>Dictatorship initiated</t>
  </si>
  <si>
    <t>Pre-coup assassination</t>
  </si>
  <si>
    <t>Flores Bedregal</t>
  </si>
  <si>
    <t>Luis Adolfo Siles Salinas</t>
  </si>
  <si>
    <t>Gualberto</t>
  </si>
  <si>
    <t>Vega Yapura</t>
  </si>
  <si>
    <t>FSTMB</t>
  </si>
  <si>
    <t>Alfredo Ovando Candía</t>
  </si>
  <si>
    <t>Juan José Torres</t>
  </si>
  <si>
    <t>Calle Harrington Massacre</t>
  </si>
  <si>
    <t>Hugo Banzer (1st)</t>
  </si>
  <si>
    <t>Velasco Arce</t>
  </si>
  <si>
    <t>Movimiento de Izquierda Revolucionaria</t>
  </si>
  <si>
    <t>Dirección Nacional Clandestina</t>
  </si>
  <si>
    <t>Juan Pereda</t>
  </si>
  <si>
    <t>c/ Harrington 730</t>
  </si>
  <si>
    <t>Sopocachi</t>
  </si>
  <si>
    <t>David Padilla (Chairman of the Military Junta)</t>
  </si>
  <si>
    <t>Yes. (Garcia Meza)</t>
  </si>
  <si>
    <t>Wálter Guevara</t>
  </si>
  <si>
    <t>Destroy opposition to junta</t>
  </si>
  <si>
    <t>Alberto Natusch</t>
  </si>
  <si>
    <t>Navarro Mogro</t>
  </si>
  <si>
    <t>76 to over 200</t>
  </si>
  <si>
    <t>Lydia Gueiler Tejada</t>
  </si>
  <si>
    <t>Suarez Guzmán</t>
  </si>
  <si>
    <t>Junta of Commanders of the Armed Forces 1981</t>
  </si>
  <si>
    <t>Baldivieso Menacho</t>
  </si>
  <si>
    <t>Artemio</t>
  </si>
  <si>
    <t>Camargo Crespo</t>
  </si>
  <si>
    <t>Celso Torrelio</t>
  </si>
  <si>
    <t>Guido Vildoso</t>
  </si>
  <si>
    <t>Reyes Carvajal</t>
  </si>
  <si>
    <t>Disappeared 1979-1982</t>
  </si>
  <si>
    <t>Arcil</t>
  </si>
  <si>
    <t>Menacho Loayza</t>
  </si>
  <si>
    <t>June 20 1976:  Oscar Hugo Gonzalez de la Vega; April 21 1977 Erasmo Suarez Balladares, Oct 10, 1977 lawyer Gustavo Medina, Jan 17, 1978 Juan Carlos Jordan, Sept 16, 1976 Cosme Benito Choque... Sergio Coro, Erland Kramer, Nils Casson, Franz Ortuno, Rosa Telleria, Alberto Correa, Guido Gutierrez (pg 145) Others include 33 bolivians disappeared and 6 killed in Argentina, and 8 bolivian killed and disappered in Chile. 6 Argentinas disappeared in Bolivia, 4 Chileans disappeared in Bolivia. Urayguan Enrique Lucas Lopez assisinate in Cochabamba.</t>
  </si>
  <si>
    <t>Barrón Rondó</t>
  </si>
  <si>
    <t xml:space="preserve">Possibly apolitical </t>
  </si>
  <si>
    <t>Student beaten in custody</t>
  </si>
  <si>
    <t>(a week later)</t>
  </si>
  <si>
    <t>González Torrico</t>
  </si>
  <si>
    <t>Criminal Investigation Police</t>
  </si>
  <si>
    <t>Direct/Direct</t>
  </si>
  <si>
    <t>Human Rights Commission of the Chamber of Deputies</t>
  </si>
  <si>
    <t>Victim was arrested as the suspect of a mugging. He was taken into police custody, beaten, released, and then died a week later from his wounds.</t>
  </si>
  <si>
    <t>San Matías researcher beaten</t>
  </si>
  <si>
    <t xml:space="preserve">Manuel Ramón </t>
  </si>
  <si>
    <t>Puchol Pastor</t>
  </si>
  <si>
    <t>Spain</t>
  </si>
  <si>
    <t>Monte Florida 14 infantry regiment</t>
  </si>
  <si>
    <t>San Matías</t>
  </si>
  <si>
    <t>Angel Sandoval</t>
  </si>
  <si>
    <t>Prosecuted</t>
  </si>
  <si>
    <t>Trial</t>
  </si>
  <si>
    <t>"Two people were killed by security forces in circumstances suggesting that they may have been unlawfully killed. On 10 February a Spanish citizen, Manuel Ramón Puchol Pastor, died in the village of San Matías, department of Santa Cruz, allegedly as a result of a severe beating by members of the Monte Florida 14 infantry regiment. In September the trial began of seven members of the regiment who were charged with the killing. The trial was still in progress at the end of 1994."</t>
  </si>
  <si>
    <t>http://www.refworld.org/docid/3ae6a9fd14.html https://elpais.com/diario/1994/02/25/internacional/762130812_850215.html</t>
  </si>
  <si>
    <t>Pampa de la Isla deaths</t>
  </si>
  <si>
    <t>2 in 1993.</t>
  </si>
  <si>
    <t>added 3</t>
  </si>
  <si>
    <t>Pampa de la Isla</t>
  </si>
  <si>
    <t>A confrontation occured between police and "offenders"</t>
  </si>
  <si>
    <t>Peruvian Business man died in police custody</t>
  </si>
  <si>
    <t>added 20</t>
  </si>
  <si>
    <t xml:space="preserve">Carlos </t>
  </si>
  <si>
    <t>Freddy Cano Lopez</t>
  </si>
  <si>
    <t>Businessman</t>
  </si>
  <si>
    <t>fire</t>
  </si>
  <si>
    <t>Juan/Antonio</t>
  </si>
  <si>
    <t>Carlos Balderrama/Quispe</t>
  </si>
  <si>
    <t>Direct/non-conflict</t>
  </si>
  <si>
    <t>Yes: Sentenced to 10 and 8 years of prison respectively</t>
  </si>
  <si>
    <t>"In May 1999, police arrested Peruvian businessman Carlos Freddy Cano Lopez after he refused to pay a disputed taxi fare. Cano suffered third degree burns over 50 percent of his body when his cell caught fire under suspicious circumstances. The authorities transferred Cano to a hospital in Lima, Peru, where he died in June 1999. The authorities suspended the two policemen involved; one of the policemen was released on March 1, and the other remained in jail at year's end. Cases against both individuals remained pending at year's end."</t>
  </si>
  <si>
    <t>https://www.state.gov/j/drl/rls/hrrpt/2001/wha/8299.htm; https://www.state.gov/j/drl/rls/hrrpt/2003/27887.htm</t>
  </si>
  <si>
    <t>Prisoner burned while in police custody</t>
  </si>
  <si>
    <t>Miguel Angel</t>
  </si>
  <si>
    <t>Rivero Siles</t>
  </si>
  <si>
    <t>Incarcerated individual</t>
  </si>
  <si>
    <t>added 45</t>
  </si>
  <si>
    <t>San Sebastian Prison</t>
  </si>
  <si>
    <t>Charged</t>
  </si>
  <si>
    <t>"On November 11, Miguel Angel Rivero Siles, a 17-year-old prisoner accused of murder, suffered second and third degree burns over 80 to 90 percent of his body while in a solitary confinement cell at San Sebastian prison in Cochabamba. He died in a hospital on November 13. Prison authorities asserted that the fire was accidental, caused by a candle used for illumination. Rivero told the Ombudsman's office that he lit the candle, fell asleep, awoke to find the room on fire, and that the prison guards were very slow to come to his assistance. Rivero's attorney asserted that prison officials' statements were contradictory, and at year's end prison authorities, the local prosecutor, and the Ombudsman were conducting investigations of the incident. The Ombudsman's preliminary investigation determined that the fire was not accidental. "</t>
  </si>
  <si>
    <t>https://www.state.gov/j/drl/rls/hrrpt/1999/376.htm; https://www.state.gov/j/drl/rls/hrrpt/2001/wha/8299.htm</t>
  </si>
  <si>
    <t>Prisoner died after being in police custody</t>
  </si>
  <si>
    <t>Botelho</t>
  </si>
  <si>
    <t>Police and those robbed</t>
  </si>
  <si>
    <t>Police and civilians</t>
  </si>
  <si>
    <t xml:space="preserve">Non-conflict </t>
  </si>
  <si>
    <t>Andres Ibanez</t>
  </si>
  <si>
    <t>added 5</t>
  </si>
  <si>
    <t>"On October 23, police in Santa Cruz arrested 18-year-old Marcelo Botelho; he died the next day in a hospital. The police said that they arrested Botelho after he was caught stealing a watch, that his alleged victims had beaten him, and that they had rushed him to the hospital later that evening when they noticed that he was suffering convulsions. However, there were allegations that the police had beaten Botelho, although there were no eyewitness reports. "</t>
  </si>
  <si>
    <t>https://www.state.gov/j/drl/rls/hrrpt/1999/376.htm</t>
  </si>
  <si>
    <t>Justiano</t>
  </si>
  <si>
    <t>Beating/TB</t>
  </si>
  <si>
    <t>FELCN</t>
  </si>
  <si>
    <t>Palmoasola</t>
  </si>
  <si>
    <t>"On October 21, Oscar Justiano, who was arrested and reportedly beaten by the FELCN in December 1998, died after being sent from the Palmasola prison in Santa Cruz to the hospital. An autopsy showed that he died from tuberculosis and other diseases, not as a result of the beating he suffered upon arrest. Nonetheless, his family and human rights advocates charged the FELCN with responsibility for his death. "</t>
  </si>
  <si>
    <t>Police Hanging</t>
  </si>
  <si>
    <t>Cordoba</t>
  </si>
  <si>
    <t>hanging</t>
  </si>
  <si>
    <t>Yes, 5 offiicers were convicted with involvement in his death</t>
  </si>
  <si>
    <t>Hugo Banzer</t>
  </si>
  <si>
    <t>"In the case of Richard Cordoba, who died in 2001 while in police custody in Cochabamba, five police officers were tried and convicted in the death. "</t>
  </si>
  <si>
    <t>https://www.state.gov/j/drl/rls/hrrpt/2003/27887.htm</t>
  </si>
  <si>
    <t>Car bomb explosion (possibly narcotraffickers)</t>
  </si>
  <si>
    <t>Eduardo Rodriguez</t>
  </si>
  <si>
    <t>Beating death during time of blockade (political nature disputed)</t>
  </si>
  <si>
    <t>Transportes Ingenieria de la Paz¢</t>
  </si>
  <si>
    <t>Tambo-Quemado</t>
  </si>
  <si>
    <t>Yes/ Said victim died of hypothermia</t>
  </si>
  <si>
    <t>Defense Minister Reymi Ferreira</t>
  </si>
  <si>
    <t>Accused officers arrested</t>
  </si>
  <si>
    <t>Occurred during an transport strike in the region, but was unrelated.</t>
  </si>
  <si>
    <t>Political killing in Mocomoco (suspected)</t>
  </si>
  <si>
    <t xml:space="preserve">Hilaron </t>
  </si>
  <si>
    <t>Saucedo</t>
  </si>
  <si>
    <t>Councilman</t>
  </si>
  <si>
    <t>Councilman in the rural municipality of Mocomoco</t>
  </si>
  <si>
    <t>Tajani</t>
  </si>
  <si>
    <t>Anti-Sol.BO?</t>
  </si>
  <si>
    <t>Motive not definitively established. Family suspects political motives.</t>
  </si>
  <si>
    <t>Afifilated with Sol.BO</t>
  </si>
  <si>
    <t>Lynching</t>
  </si>
  <si>
    <t>Rolando</t>
  </si>
  <si>
    <t>Gira Meruvia</t>
  </si>
  <si>
    <t>Senda 6</t>
  </si>
  <si>
    <t>No signs of political motives.</t>
  </si>
  <si>
    <t>Totals (1982-present)</t>
  </si>
  <si>
    <t>Apparently non-conflict events</t>
  </si>
  <si>
    <t>Car ran into a march protesting the agrarian law</t>
  </si>
  <si>
    <t>Macabeo</t>
  </si>
  <si>
    <t>Choque Arce</t>
  </si>
  <si>
    <t>Hit by a car</t>
  </si>
  <si>
    <t>INRA</t>
  </si>
  <si>
    <t>Agrarian Reform</t>
  </si>
  <si>
    <t>http://www.bolpress.com/?Cod=2006120714</t>
  </si>
  <si>
    <t>Killing of "camba" / lynching due to mistaken identity</t>
  </si>
  <si>
    <t>Beating, Asphyxiation, Burial</t>
  </si>
  <si>
    <t>Beating, Plastic bag, Burial</t>
  </si>
  <si>
    <t>Alleged motive per HRF: his camba accent. Motive per FELCC: confused with a thief</t>
  </si>
  <si>
    <t>http://hrfbolivia.blogspot.com/2008_01_21_archive.html http://www.lostiempos.com/actualidad/local/20080116/cuarto-linchamiento-menos-dos-semanas</t>
  </si>
  <si>
    <t>Police raided illegal car importers and importers fought back with stones</t>
  </si>
  <si>
    <t>Oscar Omar</t>
  </si>
  <si>
    <t>Cruz Mallku</t>
  </si>
  <si>
    <t>Worker</t>
  </si>
  <si>
    <t>Used Car Importer</t>
  </si>
  <si>
    <t>Bolivian National Police/Military/Customs Agents***</t>
  </si>
  <si>
    <t>Eduardo Abaroa</t>
  </si>
  <si>
    <t>More of a riot than a protest</t>
  </si>
  <si>
    <t>http://www.opinion.com.bo/opinion/articulos/2012/1010/noticias.php?id=73979</t>
  </si>
  <si>
    <t>Oscar Ricardo</t>
  </si>
  <si>
    <t>Go'mez Berto'n</t>
  </si>
  <si>
    <t>Wounds from raid</t>
  </si>
  <si>
    <t>Apolo non-protest drug incident</t>
  </si>
  <si>
    <t>screenshot sent mentions two deaths that occured during the "water wars" are 4/9/2000... parse out if they are different as the ones already listed</t>
  </si>
  <si>
    <t>Total added:</t>
  </si>
  <si>
    <t>O'scar</t>
  </si>
  <si>
    <t>Giranda Gomez</t>
  </si>
  <si>
    <t>Bolivian arrmy</t>
  </si>
  <si>
    <t>Yes?</t>
  </si>
  <si>
    <t>**?</t>
  </si>
  <si>
    <t>Miraflores</t>
  </si>
  <si>
    <t>Apolo</t>
  </si>
  <si>
    <t>Franz Tamayo</t>
  </si>
  <si>
    <t>This was a coca eradication operation. The Defensoria documents 0 deaths for the year but notes the deaths that resulted from this operation</t>
  </si>
  <si>
    <t>Yujra Mamani</t>
  </si>
  <si>
    <t>Bolivian Navy (sub-official)</t>
  </si>
  <si>
    <t>Customs operation</t>
  </si>
  <si>
    <t>Customs/COA</t>
  </si>
  <si>
    <t>COA/ Control Operativo Aduanero</t>
  </si>
  <si>
    <t>Direct Incidental</t>
  </si>
  <si>
    <t>Confrontation between community and customs agents during customs operation</t>
  </si>
  <si>
    <t>“A six year old girl died during a confrontation between inhabitants and COA troops during a customs operation. (Lahuachaca, Oruro)" (Informe Defensorial a ALP, 2014)</t>
  </si>
  <si>
    <t>[police/alleged narcotrafficker violence]</t>
  </si>
  <si>
    <t>Zeballos</t>
  </si>
  <si>
    <t>Allegedly Narco-trafficking</t>
  </si>
  <si>
    <t>Mobile Rural Patrol Unit</t>
  </si>
  <si>
    <t>Jatun Pampa</t>
  </si>
  <si>
    <t>Conflict between UMOPAR and alleged narco-trafficers.</t>
  </si>
  <si>
    <t>José María Bakovic</t>
  </si>
  <si>
    <t>Bakovic</t>
  </si>
  <si>
    <t>former executive, Servicio Nacional de Caminos</t>
  </si>
  <si>
    <t>First</t>
  </si>
  <si>
    <t>Last</t>
  </si>
  <si>
    <t>Faced 76 corruption suits. Lawyer alleges that this was a way of wearing him down and threatening his health</t>
  </si>
  <si>
    <t>Deaths per year</t>
  </si>
  <si>
    <t>https://www.eldia.com.bo/index.php?cat=162&amp;pla=3&amp;id_articulo=129514</t>
  </si>
  <si>
    <t>Death per year (including deaths counted only by APDH)</t>
  </si>
  <si>
    <t>Deaths in our database</t>
  </si>
  <si>
    <t>APDH totals</t>
  </si>
  <si>
    <t>State-perpetrator deaths</t>
  </si>
  <si>
    <t>State-victim deaths</t>
  </si>
  <si>
    <t>Cited among the deaths at https://create.piktochart.com/embed/15761708-new-piktochart</t>
  </si>
  <si>
    <t>Frequency of coca-related deaths</t>
  </si>
  <si>
    <t>Coca-related deaths with state perpetrator</t>
  </si>
  <si>
    <t>Coca-related deaths with state victim</t>
  </si>
  <si>
    <t>Salazar-Ortuño Total</t>
  </si>
  <si>
    <t>Non-conflict accidents temporarily excluded from summary statistics</t>
  </si>
  <si>
    <t>Salazar-Ortuño Civilian</t>
  </si>
  <si>
    <t>Salazar-Ortuño Uniformed</t>
  </si>
  <si>
    <t>Frequency of guerrilla/paramilitary/narco deaths</t>
  </si>
  <si>
    <t>Guerrilla/paramilitary/narco deaths with state perpetrator</t>
  </si>
  <si>
    <t>Guerrilla/paramilitary/narco deaths with state victim</t>
  </si>
  <si>
    <t>Deaths (excluding coca, guerrilla, paramilitary)</t>
  </si>
  <si>
    <t>State-perpetrator deaths (excluding coca, guerrilla, paramilitary)</t>
  </si>
  <si>
    <t>State-victim deaths (excluding coca, guerrilla, paramilitary)</t>
  </si>
  <si>
    <t>Separate from state deaths (excluding coca, guerrilla, paramilitary)</t>
  </si>
  <si>
    <t>Unassigned deaths</t>
  </si>
  <si>
    <t>Disabled march (car accident)</t>
  </si>
  <si>
    <t>Missing deaths vs APDH reports</t>
  </si>
  <si>
    <t xml:space="preserve">Joaquín </t>
  </si>
  <si>
    <t>Part of a Disabled activist group</t>
  </si>
  <si>
    <t>car</t>
  </si>
  <si>
    <t>Carla Fabiana</t>
  </si>
  <si>
    <t xml:space="preserve"> Aizama Arias</t>
  </si>
  <si>
    <t>Female</t>
  </si>
  <si>
    <t>Nonconflict Accident</t>
  </si>
  <si>
    <t>la Blanco Galindo, kilómetro 3, cerca del Viaducto</t>
  </si>
  <si>
    <t>Witnessed</t>
  </si>
  <si>
    <t>Disabled Rights</t>
  </si>
  <si>
    <t>Municipal government</t>
  </si>
  <si>
    <t>SInce April, disabled individuals had been protesting the municipal government asking for a monthly bonus. On the day of the victims' deaths, disabled individuals were holding a vigil ahead of talks scheduled between disabled activists and the government. During the vigil, an intoxicated driver hit the participants. The talks between the activists and government were delayed due to the accident.</t>
  </si>
  <si>
    <t xml:space="preserve">Ángelica </t>
  </si>
  <si>
    <t>Aizama Arias</t>
  </si>
  <si>
    <t>Possible duplicates</t>
  </si>
  <si>
    <t>Shinahota Road Block/Coca</t>
  </si>
  <si>
    <t xml:space="preserve">Espinoza </t>
  </si>
  <si>
    <t>Road block in Sinahota</t>
  </si>
  <si>
    <t>Apparently incorrectly described deaths</t>
  </si>
  <si>
    <t>5 and 6</t>
  </si>
  <si>
    <t>Achaya</t>
  </si>
  <si>
    <t>Rocks and Dynamite</t>
  </si>
  <si>
    <t>Included in some longer lists of deaths, but was actually shot and wonded on November 9, not killed during clashes on November 5 &amp; 6. Does not appear in locally produced lists of Huanuni deaths.</t>
  </si>
  <si>
    <t>https://www.noticiasfides.com/nacional/politica/policia-confirma-16-muertos-y-61-heridos-en-huanuni-71020</t>
  </si>
  <si>
    <t>MST Confrontation 2005</t>
  </si>
  <si>
    <t>Calderon Romero</t>
  </si>
  <si>
    <t>Totally disputed. See complex cases</t>
  </si>
  <si>
    <t>http://www.bolivia.com/noticias/autonoticias/DetalleNoticia28383.asp https://www.state.gov/j/drl/rls/hrrpt/2005/61717.htm</t>
  </si>
  <si>
    <t>Single reference, unconfirmed</t>
  </si>
  <si>
    <t>Gas War/Warisata</t>
  </si>
  <si>
    <t>Rivas</t>
  </si>
  <si>
    <t>Wiler</t>
  </si>
  <si>
    <t>Ortiz Cordova</t>
  </si>
  <si>
    <t>Choque Pond</t>
  </si>
  <si>
    <t>Efraín</t>
  </si>
  <si>
    <t>Mamami</t>
  </si>
  <si>
    <t>Following the death decree, the military and gas trucks forcefully broke through a blockade to try and deliver gasoline and resources to La Paz.</t>
  </si>
  <si>
    <t>Machicado</t>
  </si>
  <si>
    <t>Efraín Pinto</t>
  </si>
  <si>
    <t>N</t>
  </si>
  <si>
    <t>Panini</t>
  </si>
  <si>
    <t>Following the death decree, the military and gas trucks forcefully broke through a blockade to try and deliver gasoline and resources to La Paz. The victim was killed as protests continued.</t>
  </si>
  <si>
    <t>Aguilar</t>
  </si>
  <si>
    <t>Renato</t>
  </si>
  <si>
    <t>Poma</t>
  </si>
  <si>
    <t>Following the death decree, the military and gas trucks forcefully broke through a blockade to try and deliver gasoline and resources to La Paz. The victim was killed as protests continued. On the 13th 10,000 people marched from El Alto to La Paz. These marches and other protests caused more deaths in various parts of downtown La Paz. Police responded with gas and rubber bullets.</t>
  </si>
  <si>
    <t>Yessica</t>
  </si>
  <si>
    <t>Casas</t>
  </si>
  <si>
    <t>Vargas</t>
  </si>
  <si>
    <t>Angel</t>
  </si>
  <si>
    <t>Reynaldo</t>
  </si>
  <si>
    <t>Surqui</t>
  </si>
  <si>
    <t>http://argentina.indymedia.org/news/2003/10/141003.php</t>
  </si>
  <si>
    <t>Key</t>
  </si>
  <si>
    <t>Deaths in orange</t>
  </si>
  <si>
    <t>Require further investigation to include or exclude</t>
  </si>
  <si>
    <t>Deaths in grey</t>
  </si>
  <si>
    <t>Likely not political</t>
  </si>
  <si>
    <t>Deaths in black (not 2003)</t>
  </si>
  <si>
    <t>We need to evaluate whether to include or exclude</t>
  </si>
  <si>
    <t xml:space="preserve">Gas War </t>
  </si>
  <si>
    <t>Only appear in one source.</t>
  </si>
  <si>
    <t>Totals</t>
  </si>
  <si>
    <t>Missing coca deaths</t>
  </si>
  <si>
    <t>Red indicates Salazar Ortuño has more deaths than our database</t>
  </si>
  <si>
    <t>Compare with Salazar Ortuño, "De la coca al poder: políticas públicas de sustitución de la economía de la coca y pobreza en Bolivia (1975-2004)"</t>
  </si>
  <si>
    <t>These columns indicate uncoded deaths</t>
  </si>
  <si>
    <t>This column indicates deaths not yet in the database</t>
  </si>
  <si>
    <t>civilians</t>
  </si>
  <si>
    <t>uniformed</t>
  </si>
  <si>
    <t>(not all state perpetrator)</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</si>
</sst>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
    <numFmt numFmtId="165" formatCode="# ?/12"/>
    <numFmt numFmtId="166" formatCode="m/d/yyyy"/>
    <numFmt numFmtId="167" formatCode="m/d/yy"/>
    <numFmt numFmtId="168" formatCode="d&quot;-&quot;mmm&quot;-&quot;yyyy"/>
  </numFmts>
  <fonts count="70">
    <font>
      <sz val="10.0"/>
      <color rgb="FF000000"/>
      <name val="Arial"/>
    </font>
    <font/>
    <font>
      <sz val="12.0"/>
      <color rgb="FF000000"/>
      <name val="Arial"/>
    </font>
    <font>
      <sz val="11.0"/>
      <color rgb="FF000000"/>
      <name val="Inconsolata"/>
    </font>
    <font>
      <color rgb="FF000000"/>
      <name val="Arial"/>
    </font>
    <font>
      <name val="Arial"/>
    </font>
    <font>
      <u/>
      <color rgb="FF0000FF"/>
      <name val="Arial"/>
    </font>
    <font>
      <b/>
    </font>
    <font>
      <u/>
      <color rgb="FF0000FF"/>
      <name val="Arial"/>
    </font>
    <font>
      <color rgb="FF222222"/>
      <name val="Arial"/>
    </font>
    <font>
      <sz val="11.0"/>
      <color rgb="FF434343"/>
      <name val="Arial"/>
    </font>
    <font>
      <u/>
      <sz val="10.0"/>
      <color rgb="FF000000"/>
      <name val="Arial"/>
    </font>
    <font>
      <sz val="10.0"/>
      <color rgb="FF222222"/>
      <name val="Arial"/>
    </font>
    <font>
      <u/>
      <sz val="10.0"/>
      <color rgb="FF000000"/>
      <name val="Arial"/>
    </font>
    <font>
      <sz val="11.0"/>
      <color rgb="FF222222"/>
      <name val="Arial"/>
    </font>
    <font>
      <u/>
      <color rgb="FF000000"/>
      <name val="Arial"/>
    </font>
    <font>
      <b/>
      <name val="Arial"/>
    </font>
    <font>
      <b/>
      <i/>
    </font>
    <font>
      <color rgb="FFCCCCCC"/>
    </font>
    <font>
      <u/>
      <color rgb="FF000000"/>
      <name val="Arial"/>
    </font>
    <font>
      <sz val="11.0"/>
      <color rgb="FF3F3F3F"/>
      <name val="Arial"/>
    </font>
    <font>
      <sz val="11.0"/>
      <color rgb="FF006621"/>
      <name val="Arial"/>
    </font>
    <font>
      <sz val="10.0"/>
      <name val="Arial"/>
    </font>
    <font>
      <u/>
      <sz val="11.0"/>
      <color rgb="FF3F3F3F"/>
      <name val="Arial"/>
    </font>
    <font>
      <u/>
      <color rgb="FF1155CC"/>
      <name val="Arial"/>
    </font>
    <font>
      <sz val="11.0"/>
      <color rgb="FF000000"/>
      <name val="Arial"/>
    </font>
    <font>
      <sz val="10.0"/>
      <color rgb="FF282828"/>
      <name val="Arial"/>
    </font>
    <font>
      <color rgb="FFC53929"/>
      <name val="Arial"/>
    </font>
    <font>
      <u/>
      <sz val="10.0"/>
      <color rgb="FF000000"/>
      <name val="Arial"/>
    </font>
    <font>
      <u/>
      <color rgb="FF0000FF"/>
      <name val="Arial"/>
    </font>
    <font>
      <u/>
      <sz val="10.0"/>
      <color rgb="FF000000"/>
      <name val="Arial"/>
    </font>
    <font>
      <u/>
      <color rgb="FF0000FF"/>
      <name val="Arial"/>
    </font>
    <font>
      <sz val="9.0"/>
      <color rgb="FF000000"/>
      <name val="Arial"/>
    </font>
    <font>
      <u/>
      <sz val="10.0"/>
      <color rgb="FF000000"/>
      <name val="Arial"/>
    </font>
    <font>
      <color rgb="FF333333"/>
      <name val="Arial"/>
    </font>
    <font>
      <u/>
      <sz val="10.0"/>
      <color rgb="FF000000"/>
      <name val="Arial"/>
    </font>
    <font>
      <sz val="10.0"/>
      <color rgb="FFB7B7B7"/>
      <name val="Arial"/>
    </font>
    <font>
      <sz val="7.0"/>
    </font>
    <font>
      <u/>
      <sz val="10.0"/>
      <color rgb="FF191919"/>
      <name val="Arial"/>
    </font>
    <font>
      <sz val="10.0"/>
      <color rgb="FF191919"/>
      <name val="Arial"/>
    </font>
    <font>
      <sz val="11.0"/>
      <color rgb="FF191919"/>
      <name val="Arial"/>
    </font>
    <font>
      <sz val="11.0"/>
      <color rgb="FF444444"/>
      <name val="Arial"/>
    </font>
    <font>
      <sz val="12.0"/>
      <color rgb="FF000000"/>
      <name val="Calibri"/>
    </font>
    <font>
      <b/>
      <sz val="14.0"/>
      <color rgb="FFFF0000"/>
      <name val="Arial"/>
    </font>
    <font>
      <sz val="10.0"/>
      <color rgb="FF484848"/>
      <name val="Arial"/>
    </font>
    <font>
      <color rgb="FF0B5394"/>
    </font>
    <font>
      <sz val="10.0"/>
      <color rgb="FF010000"/>
      <name val="Helvetica"/>
    </font>
    <font>
      <sz val="14.0"/>
      <color rgb="FF010000"/>
      <name val="Helvetica"/>
    </font>
    <font>
      <i/>
      <sz val="10.0"/>
      <color rgb="FF010000"/>
      <name val="Helvetica"/>
    </font>
    <font>
      <i/>
    </font>
    <font>
      <i/>
      <color rgb="FF0B5394"/>
    </font>
    <font>
      <color rgb="FF000000"/>
    </font>
    <font>
      <sz val="10.0"/>
      <color rgb="FF010000"/>
      <name val="Arial"/>
    </font>
    <font>
      <color rgb="FFFF9900"/>
      <name val="Arial"/>
    </font>
    <font>
      <color rgb="FF000000"/>
      <name val="'Arial'"/>
    </font>
    <font>
      <color rgb="FFB7B7B7"/>
      <name val="Arial"/>
    </font>
    <font>
      <u/>
      <color rgb="FF1155CC"/>
      <name val="'Arial'"/>
    </font>
    <font>
      <sz val="10.0"/>
      <color rgb="FFFF9900"/>
      <name val="Arial"/>
    </font>
    <font>
      <u/>
      <color rgb="FF0000FF"/>
    </font>
    <font>
      <sz val="10.0"/>
      <color rgb="FF999999"/>
      <name val="Arial"/>
    </font>
    <font>
      <sz val="11.0"/>
      <color rgb="FF191919"/>
      <name val="'Times New Roman'"/>
    </font>
    <font>
      <u/>
      <sz val="10.0"/>
      <color rgb="FF0000FF"/>
      <name val="Arial"/>
    </font>
    <font>
      <b/>
      <color rgb="FF999999"/>
    </font>
    <font>
      <b/>
      <i/>
      <color rgb="FF999999"/>
    </font>
    <font>
      <u/>
      <sz val="10.0"/>
      <color rgb="FF000000"/>
      <name val="Arial"/>
    </font>
    <font>
      <b/>
      <sz val="10.0"/>
      <color rgb="FF000000"/>
      <name val="Arial"/>
    </font>
    <font>
      <i/>
      <sz val="10.0"/>
      <color rgb="FF000000"/>
      <name val="Arial"/>
    </font>
    <font>
      <color rgb="FF999999"/>
    </font>
    <font>
      <color rgb="FF980000"/>
    </font>
    <font>
      <i/>
      <color rgb="FF000000"/>
    </font>
  </fonts>
  <fills count="14">
    <fill>
      <patternFill patternType="none"/>
    </fill>
    <fill>
      <patternFill patternType="lightGray"/>
    </fill>
    <fill>
      <patternFill patternType="solid">
        <fgColor rgb="FFFFFFFF"/>
        <bgColor rgb="FFFFFFFF"/>
      </patternFill>
    </fill>
    <fill>
      <patternFill patternType="solid">
        <fgColor rgb="FFBF9000"/>
        <bgColor rgb="FFBF9000"/>
      </patternFill>
    </fill>
    <fill>
      <patternFill patternType="solid">
        <fgColor rgb="FFFFF2CC"/>
        <bgColor rgb="FFFFF2CC"/>
      </patternFill>
    </fill>
    <fill>
      <patternFill patternType="solid">
        <fgColor rgb="FFFFD966"/>
        <bgColor rgb="FFFFD966"/>
      </patternFill>
    </fill>
    <fill>
      <patternFill patternType="solid">
        <fgColor rgb="FFFFFF00"/>
        <bgColor rgb="FFFFFF00"/>
      </patternFill>
    </fill>
    <fill>
      <patternFill patternType="solid">
        <fgColor rgb="FFFDE9D9"/>
        <bgColor rgb="FFFDE9D9"/>
      </patternFill>
    </fill>
    <fill>
      <patternFill patternType="solid">
        <fgColor rgb="FFD9EAD3"/>
        <bgColor rgb="FFD9EAD3"/>
      </patternFill>
    </fill>
    <fill>
      <patternFill patternType="solid">
        <fgColor rgb="FF95B3D7"/>
        <bgColor rgb="FF95B3D7"/>
      </patternFill>
    </fill>
    <fill>
      <patternFill patternType="solid">
        <fgColor rgb="FF00B0F0"/>
        <bgColor rgb="FF00B0F0"/>
      </patternFill>
    </fill>
    <fill>
      <patternFill patternType="solid">
        <fgColor rgb="FFEFEFEF"/>
        <bgColor rgb="FFEFEFEF"/>
      </patternFill>
    </fill>
    <fill>
      <patternFill patternType="solid">
        <fgColor rgb="FFE6B8AF"/>
        <bgColor rgb="FFE6B8AF"/>
      </patternFill>
    </fill>
    <fill>
      <patternFill patternType="solid">
        <fgColor rgb="FF00FF00"/>
        <bgColor rgb="FF00FF00"/>
      </patternFill>
    </fill>
  </fills>
  <borders count="9">
    <border/>
    <border>
      <top style="thin">
        <color rgb="FF000000"/>
      </top>
    </border>
    <border>
      <left style="thin">
        <color rgb="FF000000"/>
      </left>
    </border>
    <border>
      <bottom style="thin">
        <color rgb="FF000000"/>
      </bottom>
    </border>
    <border>
      <right style="thin">
        <color rgb="FF000000"/>
      </right>
    </border>
    <border>
      <left style="thin">
        <color rgb="FF000000"/>
      </left>
      <right style="thin">
        <color rgb="FF000000"/>
      </right>
    </border>
    <border>
      <left style="thin">
        <color rgb="FF000000"/>
      </left>
      <bottom style="thin">
        <color rgb="FF000000"/>
      </bottom>
    </border>
    <border>
      <right style="thin">
        <color rgb="FF000000"/>
      </right>
      <top style="thin">
        <color rgb="FF000000"/>
      </top>
    </border>
    <border>
      <left style="thin">
        <color rgb="FF000000"/>
      </left>
      <right style="thin">
        <color rgb="FF000000"/>
      </right>
      <top style="thin">
        <color rgb="FF000000"/>
      </top>
    </border>
  </borders>
  <cellStyleXfs count="1">
    <xf borderId="0" fillId="0" fontId="0" numFmtId="0" applyAlignment="1" applyFont="1"/>
  </cellStyleXfs>
  <cellXfs count="29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bottom" wrapText="0"/>
    </xf>
    <xf borderId="0" fillId="2" fontId="3" numFmtId="0" xfId="0" applyFill="1" applyFont="1"/>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2" fontId="3" numFmtId="0" xfId="0" applyAlignment="1" applyFont="1">
      <alignment readingOrder="0"/>
    </xf>
    <xf borderId="0" fillId="0" fontId="0" numFmtId="0" xfId="0" applyAlignment="1" applyFont="1">
      <alignment horizontal="left" readingOrder="0" shrinkToFit="0" vertical="bottom" wrapText="0"/>
    </xf>
    <xf borderId="0" fillId="0" fontId="0" numFmtId="0" xfId="0" applyAlignment="1" applyFont="1">
      <alignment horizontal="right" readingOrder="0" shrinkToFit="0" vertical="bottom" wrapText="0"/>
    </xf>
    <xf borderId="0" fillId="0" fontId="0" numFmtId="0" xfId="0" applyAlignment="1" applyFont="1">
      <alignment shrinkToFit="0" vertical="bottom" wrapText="0"/>
    </xf>
    <xf borderId="0" fillId="0" fontId="4" numFmtId="0" xfId="0" applyAlignment="1" applyFont="1">
      <alignment readingOrder="0"/>
    </xf>
    <xf borderId="0" fillId="0" fontId="5" numFmtId="0" xfId="0" applyAlignment="1" applyFont="1">
      <alignment readingOrder="0"/>
    </xf>
    <xf borderId="0" fillId="0" fontId="0" numFmtId="0" xfId="0" applyAlignment="1" applyFont="1">
      <alignment readingOrder="0" shrinkToFit="0" vertical="bottom" wrapText="0"/>
    </xf>
    <xf borderId="0" fillId="0" fontId="0" numFmtId="0" xfId="0" applyAlignment="1" applyFont="1">
      <alignment readingOrder="0" shrinkToFit="0" vertical="bottom" wrapText="0"/>
    </xf>
    <xf borderId="0" fillId="0" fontId="6" numFmtId="0" xfId="0" applyAlignment="1" applyFont="1">
      <alignment readingOrder="0"/>
    </xf>
    <xf borderId="1" fillId="0" fontId="0" numFmtId="0" xfId="0" applyAlignment="1" applyBorder="1" applyFont="1">
      <alignment horizontal="left" readingOrder="0" shrinkToFit="0" vertical="bottom" wrapText="0"/>
    </xf>
    <xf borderId="1" fillId="0" fontId="0" numFmtId="0" xfId="0" applyAlignment="1" applyBorder="1" applyFont="1">
      <alignment horizontal="right" readingOrder="0" shrinkToFit="0" vertical="bottom" wrapText="0"/>
    </xf>
    <xf borderId="0" fillId="0" fontId="7" numFmtId="0" xfId="0" applyAlignment="1" applyFont="1">
      <alignment readingOrder="0"/>
    </xf>
    <xf borderId="1" fillId="0" fontId="0" numFmtId="0" xfId="0" applyAlignment="1" applyBorder="1" applyFont="1">
      <alignment shrinkToFit="0" vertical="bottom" wrapText="0"/>
    </xf>
    <xf borderId="0" fillId="0" fontId="7" numFmtId="0" xfId="0" applyFont="1"/>
    <xf borderId="1" fillId="2" fontId="4" numFmtId="0" xfId="0" applyAlignment="1" applyBorder="1" applyFont="1">
      <alignment readingOrder="0"/>
    </xf>
    <xf borderId="1" fillId="2" fontId="4" numFmtId="0" xfId="0" applyAlignment="1" applyBorder="1" applyFont="1">
      <alignment horizontal="left" readingOrder="0"/>
    </xf>
    <xf borderId="1" fillId="0" fontId="0" numFmtId="0" xfId="0" applyAlignment="1" applyBorder="1" applyFont="1">
      <alignment readingOrder="0" shrinkToFit="0" vertical="bottom" wrapText="0"/>
    </xf>
    <xf borderId="1" fillId="0" fontId="5" numFmtId="0" xfId="0" applyAlignment="1" applyBorder="1" applyFont="1">
      <alignment readingOrder="0"/>
    </xf>
    <xf borderId="1" fillId="2" fontId="0" numFmtId="0" xfId="0" applyAlignment="1" applyBorder="1" applyFont="1">
      <alignment readingOrder="0" shrinkToFit="0" vertical="bottom" wrapText="0"/>
    </xf>
    <xf borderId="1" fillId="0" fontId="0" numFmtId="0" xfId="0" applyAlignment="1" applyBorder="1" applyFont="1">
      <alignment readingOrder="0" shrinkToFit="0" vertical="bottom" wrapText="0"/>
    </xf>
    <xf borderId="1" fillId="0" fontId="4" numFmtId="0" xfId="0" applyAlignment="1" applyBorder="1" applyFont="1">
      <alignment readingOrder="0"/>
    </xf>
    <xf borderId="1" fillId="0" fontId="8" numFmtId="0" xfId="0" applyAlignment="1" applyBorder="1" applyFont="1">
      <alignment readingOrder="0"/>
    </xf>
    <xf borderId="0" fillId="2" fontId="4" numFmtId="0" xfId="0" applyAlignment="1" applyFont="1">
      <alignment readingOrder="0"/>
    </xf>
    <xf borderId="0" fillId="2" fontId="0" numFmtId="0" xfId="0" applyAlignment="1" applyFont="1">
      <alignment readingOrder="0" shrinkToFit="0" vertical="bottom" wrapText="0"/>
    </xf>
    <xf borderId="0" fillId="2" fontId="4" numFmtId="0" xfId="0" applyAlignment="1" applyFont="1">
      <alignment horizontal="left" readingOrder="0"/>
    </xf>
    <xf borderId="0" fillId="0" fontId="5" numFmtId="0" xfId="0" applyFont="1"/>
    <xf borderId="0" fillId="3" fontId="0" numFmtId="0" xfId="0" applyAlignment="1" applyFill="1" applyFont="1">
      <alignment readingOrder="0" shrinkToFit="0" vertical="bottom" wrapText="0"/>
    </xf>
    <xf borderId="0" fillId="0" fontId="4" numFmtId="0" xfId="0" applyAlignment="1" applyFont="1">
      <alignment readingOrder="0" vertical="bottom"/>
    </xf>
    <xf borderId="0" fillId="0" fontId="4" numFmtId="0" xfId="0" applyAlignment="1" applyFont="1">
      <alignment horizontal="right" readingOrder="0" vertical="bottom"/>
    </xf>
    <xf borderId="0" fillId="0" fontId="5" numFmtId="0" xfId="0" applyAlignment="1" applyFont="1">
      <alignment vertical="bottom"/>
    </xf>
    <xf borderId="0" fillId="2" fontId="9" numFmtId="0" xfId="0" applyAlignment="1" applyFont="1">
      <alignment readingOrder="0"/>
    </xf>
    <xf borderId="0" fillId="2" fontId="9" numFmtId="0" xfId="0" applyAlignment="1" applyFont="1">
      <alignment horizontal="left" readingOrder="0"/>
    </xf>
    <xf borderId="0" fillId="0" fontId="5" numFmtId="0" xfId="0" applyAlignment="1" applyFont="1">
      <alignment readingOrder="0" vertical="bottom"/>
    </xf>
    <xf borderId="0" fillId="0" fontId="5" numFmtId="0" xfId="0" applyAlignment="1" applyFont="1">
      <alignment vertical="bottom"/>
    </xf>
    <xf borderId="0" fillId="0" fontId="4"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2" fontId="12" numFmtId="0" xfId="0" applyAlignment="1" applyFont="1">
      <alignment horizontal="left" readingOrder="0"/>
    </xf>
    <xf borderId="0" fillId="0" fontId="4" numFmtId="0" xfId="0" applyAlignment="1" applyFont="1">
      <alignment vertical="bottom"/>
    </xf>
    <xf borderId="0" fillId="0" fontId="13" numFmtId="0" xfId="0" applyAlignment="1" applyFont="1">
      <alignment readingOrder="0" shrinkToFit="0" vertical="bottom" wrapText="0"/>
    </xf>
    <xf borderId="0" fillId="2" fontId="14" numFmtId="0" xfId="0" applyAlignment="1" applyFont="1">
      <alignment readingOrder="0"/>
    </xf>
    <xf borderId="0" fillId="0" fontId="15" numFmtId="0" xfId="0" applyAlignment="1" applyFont="1">
      <alignment readingOrder="0" vertical="bottom"/>
    </xf>
    <xf borderId="1" fillId="0" fontId="4" numFmtId="0" xfId="0" applyAlignment="1" applyBorder="1" applyFont="1">
      <alignment readingOrder="0" vertical="bottom"/>
    </xf>
    <xf borderId="1" fillId="0" fontId="4" numFmtId="0" xfId="0" applyAlignment="1" applyBorder="1" applyFont="1">
      <alignment horizontal="right" readingOrder="0" vertical="bottom"/>
    </xf>
    <xf borderId="0" fillId="4" fontId="3" numFmtId="0" xfId="0" applyFill="1" applyFont="1"/>
    <xf borderId="1" fillId="0" fontId="5" numFmtId="0" xfId="0" applyAlignment="1" applyBorder="1" applyFont="1">
      <alignment vertical="bottom"/>
    </xf>
    <xf borderId="1" fillId="2" fontId="9" numFmtId="0" xfId="0" applyAlignment="1" applyBorder="1" applyFont="1">
      <alignment readingOrder="0"/>
    </xf>
    <xf borderId="0" fillId="0" fontId="1" numFmtId="0" xfId="0" applyAlignment="1" applyFont="1">
      <alignment readingOrder="0" shrinkToFit="0" wrapText="1"/>
    </xf>
    <xf borderId="1" fillId="2" fontId="9" numFmtId="0" xfId="0" applyAlignment="1" applyBorder="1" applyFont="1">
      <alignment horizontal="left" readingOrder="0"/>
    </xf>
    <xf borderId="0" fillId="0" fontId="7" numFmtId="0" xfId="0" applyAlignment="1" applyFont="1">
      <alignment readingOrder="0" shrinkToFit="0" wrapText="1"/>
    </xf>
    <xf borderId="1" fillId="0" fontId="5" numFmtId="0" xfId="0" applyAlignment="1" applyBorder="1" applyFont="1">
      <alignment readingOrder="0" vertical="bottom"/>
    </xf>
    <xf borderId="0" fillId="0" fontId="16" numFmtId="0" xfId="0" applyAlignment="1" applyFont="1">
      <alignment readingOrder="0" shrinkToFit="0" vertical="bottom" wrapText="1"/>
    </xf>
    <xf borderId="2" fillId="0" fontId="16" numFmtId="0" xfId="0" applyAlignment="1" applyBorder="1" applyFont="1">
      <alignment shrinkToFit="0" vertical="bottom" wrapText="1"/>
    </xf>
    <xf borderId="0" fillId="0" fontId="16" numFmtId="0" xfId="0" applyAlignment="1" applyFont="1">
      <alignment shrinkToFit="0" vertical="bottom" wrapText="1"/>
    </xf>
    <xf borderId="1" fillId="0" fontId="5" numFmtId="0" xfId="0" applyAlignment="1" applyBorder="1" applyFont="1">
      <alignment vertical="bottom"/>
    </xf>
    <xf borderId="0" fillId="0" fontId="17" numFmtId="0" xfId="0" applyAlignment="1" applyFont="1">
      <alignment readingOrder="0" shrinkToFit="0" wrapText="1"/>
    </xf>
    <xf borderId="1" fillId="0" fontId="4" numFmtId="0" xfId="0" applyAlignment="1" applyBorder="1" applyFont="1">
      <alignment vertical="bottom"/>
    </xf>
    <xf borderId="1" fillId="0" fontId="10" numFmtId="0" xfId="0" applyAlignment="1" applyBorder="1" applyFont="1">
      <alignment readingOrder="0"/>
    </xf>
    <xf borderId="0" fillId="0" fontId="18" numFmtId="0" xfId="0" applyFont="1"/>
    <xf borderId="1" fillId="0" fontId="0" numFmtId="0" xfId="0" applyAlignment="1" applyBorder="1" applyFont="1">
      <alignment readingOrder="0"/>
    </xf>
    <xf borderId="1" fillId="2" fontId="12" numFmtId="0" xfId="0" applyAlignment="1" applyBorder="1" applyFont="1">
      <alignment horizontal="left" readingOrder="0"/>
    </xf>
    <xf borderId="0" fillId="2" fontId="3" numFmtId="0" xfId="0" applyFont="1"/>
    <xf borderId="1" fillId="0" fontId="4" numFmtId="0" xfId="0" applyAlignment="1" applyBorder="1" applyFont="1">
      <alignment vertical="bottom"/>
    </xf>
    <xf borderId="0" fillId="5" fontId="0" numFmtId="0" xfId="0" applyAlignment="1" applyFill="1" applyFont="1">
      <alignment horizontal="left" readingOrder="0" shrinkToFit="0" vertical="bottom" wrapText="0"/>
    </xf>
    <xf borderId="0" fillId="2" fontId="3" numFmtId="0" xfId="0" applyAlignment="1" applyFont="1">
      <alignment horizontal="right" vertical="bottom"/>
    </xf>
    <xf borderId="0" fillId="2" fontId="3" numFmtId="10" xfId="0" applyAlignment="1" applyFont="1" applyNumberFormat="1">
      <alignment readingOrder="0"/>
    </xf>
    <xf borderId="0" fillId="2" fontId="3" numFmtId="10" xfId="0" applyAlignment="1" applyFont="1" applyNumberFormat="1">
      <alignment horizontal="right"/>
    </xf>
    <xf borderId="0" fillId="0" fontId="0" numFmtId="0" xfId="0" applyAlignment="1" applyFont="1">
      <alignment readingOrder="0"/>
    </xf>
    <xf borderId="0" fillId="0" fontId="19" numFmtId="0" xfId="0" applyAlignment="1" applyFont="1">
      <alignment readingOrder="0"/>
    </xf>
    <xf borderId="2" fillId="0" fontId="5" numFmtId="0" xfId="0" applyAlignment="1" applyBorder="1" applyFont="1">
      <alignment readingOrder="0" vertical="bottom"/>
    </xf>
    <xf borderId="2" fillId="0" fontId="5" numFmtId="0" xfId="0" applyAlignment="1" applyBorder="1" applyFont="1">
      <alignment vertical="bottom"/>
    </xf>
    <xf borderId="0" fillId="0" fontId="4" numFmtId="0" xfId="0" applyAlignment="1" applyFont="1">
      <alignment readingOrder="0" shrinkToFit="0" vertical="bottom" wrapText="0"/>
    </xf>
    <xf borderId="0" fillId="0" fontId="4" numFmtId="0" xfId="0" applyAlignment="1" applyFont="1">
      <alignment readingOrder="0"/>
    </xf>
    <xf borderId="0" fillId="0" fontId="20" numFmtId="0" xfId="0" applyAlignment="1" applyFont="1">
      <alignment readingOrder="0"/>
    </xf>
    <xf borderId="1" fillId="0" fontId="4" numFmtId="0" xfId="0" applyAlignment="1" applyBorder="1" applyFont="1">
      <alignment readingOrder="0" shrinkToFit="0" vertical="bottom" wrapText="0"/>
    </xf>
    <xf borderId="1" fillId="0" fontId="21" numFmtId="0" xfId="0" applyAlignment="1" applyBorder="1" applyFont="1">
      <alignment readingOrder="0" shrinkToFit="0" wrapText="0"/>
    </xf>
    <xf borderId="0" fillId="6" fontId="4" numFmtId="0" xfId="0" applyAlignment="1" applyFill="1" applyFont="1">
      <alignment readingOrder="0" vertical="bottom"/>
    </xf>
    <xf borderId="0" fillId="0" fontId="22" numFmtId="0" xfId="0" applyAlignment="1" applyFont="1">
      <alignment readingOrder="0" shrinkToFit="0" vertical="bottom" wrapText="0"/>
    </xf>
    <xf borderId="0" fillId="5" fontId="4" numFmtId="0" xfId="0" applyAlignment="1" applyFont="1">
      <alignment readingOrder="0" vertical="bottom"/>
    </xf>
    <xf borderId="0" fillId="0" fontId="20" numFmtId="0" xfId="0" applyAlignment="1" applyFont="1">
      <alignment readingOrder="0"/>
    </xf>
    <xf borderId="0" fillId="0" fontId="23" numFmtId="0" xfId="0" applyAlignment="1" applyFont="1">
      <alignment readingOrder="0"/>
    </xf>
    <xf borderId="0" fillId="0" fontId="5" numFmtId="0" xfId="0" applyAlignment="1" applyFont="1">
      <alignment vertical="bottom"/>
    </xf>
    <xf borderId="0" fillId="0" fontId="5" numFmtId="164" xfId="0" applyAlignment="1" applyFont="1" applyNumberFormat="1">
      <alignment readingOrder="0" vertical="bottom"/>
    </xf>
    <xf borderId="0" fillId="0" fontId="4" numFmtId="0" xfId="0" applyAlignment="1" applyFont="1">
      <alignment horizontal="right" vertical="bottom"/>
    </xf>
    <xf borderId="0" fillId="0" fontId="5" numFmtId="165" xfId="0" applyAlignment="1" applyFont="1" applyNumberFormat="1">
      <alignment readingOrder="0" vertical="bottom"/>
    </xf>
    <xf borderId="0" fillId="2" fontId="0" numFmtId="0" xfId="0" applyAlignment="1" applyFont="1">
      <alignment horizontal="left" readingOrder="0" shrinkToFit="0" vertical="bottom" wrapText="0"/>
    </xf>
    <xf borderId="0" fillId="0" fontId="5" numFmtId="165" xfId="0" applyAlignment="1" applyFont="1" applyNumberFormat="1">
      <alignment vertical="bottom"/>
    </xf>
    <xf borderId="2" fillId="5" fontId="5" numFmtId="0" xfId="0" applyAlignment="1" applyBorder="1" applyFont="1">
      <alignment readingOrder="0" vertical="bottom"/>
    </xf>
    <xf borderId="2" fillId="0" fontId="5" numFmtId="0" xfId="0" applyAlignment="1" applyBorder="1" applyFont="1">
      <alignment vertical="bottom"/>
    </xf>
    <xf borderId="0" fillId="2" fontId="3" numFmtId="0" xfId="0" applyAlignment="1" applyFont="1">
      <alignment horizontal="right" vertical="bottom"/>
    </xf>
    <xf borderId="1" fillId="0" fontId="5" numFmtId="165" xfId="0" applyAlignment="1" applyBorder="1" applyFont="1" applyNumberFormat="1">
      <alignment readingOrder="0" vertical="bottom"/>
    </xf>
    <xf borderId="1" fillId="0" fontId="5" numFmtId="0" xfId="0" applyBorder="1" applyFont="1"/>
    <xf borderId="2" fillId="2" fontId="5" numFmtId="0" xfId="0" applyAlignment="1" applyBorder="1" applyFont="1">
      <alignment readingOrder="0" vertical="bottom"/>
    </xf>
    <xf borderId="0" fillId="0" fontId="24" numFmtId="0" xfId="0" applyAlignment="1" applyFont="1">
      <alignment readingOrder="0"/>
    </xf>
    <xf borderId="2" fillId="2" fontId="5" numFmtId="0" xfId="0" applyAlignment="1" applyBorder="1" applyFont="1">
      <alignment vertical="bottom"/>
    </xf>
    <xf borderId="0" fillId="2" fontId="4" numFmtId="0" xfId="0" applyAlignment="1" applyFont="1">
      <alignment readingOrder="0" vertical="bottom"/>
    </xf>
    <xf borderId="0" fillId="0" fontId="0" numFmtId="165" xfId="0" applyAlignment="1" applyFont="1" applyNumberFormat="1">
      <alignment horizontal="right" readingOrder="0" shrinkToFit="0" vertical="bottom" wrapText="0"/>
    </xf>
    <xf borderId="0" fillId="7" fontId="0" numFmtId="0" xfId="0" applyAlignment="1" applyFill="1" applyFont="1">
      <alignment shrinkToFit="0" vertical="bottom" wrapText="0"/>
    </xf>
    <xf borderId="0" fillId="0" fontId="0" numFmtId="165" xfId="0" applyAlignment="1" applyFont="1" applyNumberFormat="1">
      <alignment readingOrder="0" shrinkToFit="0" vertical="bottom" wrapText="0"/>
    </xf>
    <xf borderId="0" fillId="0" fontId="0" numFmtId="165" xfId="0" applyAlignment="1" applyFont="1" applyNumberFormat="1">
      <alignment shrinkToFit="0" vertical="bottom" wrapText="0"/>
    </xf>
    <xf borderId="0" fillId="0" fontId="0" numFmtId="0" xfId="0" applyAlignment="1" applyFont="1">
      <alignment shrinkToFit="0" vertical="bottom" wrapText="0"/>
    </xf>
    <xf borderId="0" fillId="2" fontId="25" numFmtId="0" xfId="0" applyAlignment="1" applyFont="1">
      <alignment readingOrder="0"/>
    </xf>
    <xf borderId="0" fillId="2" fontId="26" numFmtId="0" xfId="0" applyAlignment="1" applyFont="1">
      <alignment readingOrder="0"/>
    </xf>
    <xf borderId="1" fillId="0" fontId="0" numFmtId="165" xfId="0" applyAlignment="1" applyBorder="1" applyFont="1" applyNumberFormat="1">
      <alignment horizontal="right" readingOrder="0" shrinkToFit="0" vertical="bottom" wrapText="0"/>
    </xf>
    <xf borderId="1" fillId="0" fontId="0" numFmtId="0" xfId="0" applyAlignment="1" applyBorder="1" applyFont="1">
      <alignment shrinkToFit="0" vertical="bottom" wrapText="0"/>
    </xf>
    <xf borderId="1" fillId="0" fontId="1" numFmtId="0" xfId="0" applyBorder="1" applyFont="1"/>
    <xf borderId="0" fillId="0" fontId="27" numFmtId="0" xfId="0" applyAlignment="1" applyFont="1">
      <alignment vertical="bottom"/>
    </xf>
    <xf borderId="0" fillId="2" fontId="5" numFmtId="0" xfId="0" applyAlignment="1" applyFont="1">
      <alignment readingOrder="0" vertical="bottom"/>
    </xf>
    <xf borderId="0" fillId="0" fontId="28" numFmtId="0" xfId="0" applyAlignment="1" applyFont="1">
      <alignment shrinkToFit="0" vertical="bottom" wrapText="0"/>
    </xf>
    <xf borderId="1" fillId="2" fontId="0" numFmtId="0" xfId="0" applyAlignment="1" applyBorder="1" applyFont="1">
      <alignment horizontal="left" readingOrder="0" shrinkToFit="0" vertical="bottom" wrapText="0"/>
    </xf>
    <xf borderId="1" fillId="2" fontId="0" numFmtId="0" xfId="0" applyAlignment="1" applyBorder="1" applyFont="1">
      <alignment horizontal="right" readingOrder="0" shrinkToFit="0" vertical="bottom" wrapText="0"/>
    </xf>
    <xf borderId="1" fillId="2" fontId="0" numFmtId="0" xfId="0" applyAlignment="1" applyBorder="1" applyFont="1">
      <alignment shrinkToFit="0" vertical="bottom" wrapText="0"/>
    </xf>
    <xf borderId="1" fillId="2" fontId="0" numFmtId="165" xfId="0" applyAlignment="1" applyBorder="1" applyFont="1" applyNumberFormat="1">
      <alignment shrinkToFit="0" vertical="bottom" wrapText="0"/>
    </xf>
    <xf borderId="1" fillId="2" fontId="0" numFmtId="0" xfId="0" applyAlignment="1" applyBorder="1" applyFont="1">
      <alignment shrinkToFit="0" vertical="bottom" wrapText="0"/>
    </xf>
    <xf borderId="0" fillId="2" fontId="0" numFmtId="0" xfId="0" applyAlignment="1" applyFont="1">
      <alignment readingOrder="0" shrinkToFit="0" vertical="bottom" wrapText="0"/>
    </xf>
    <xf borderId="1" fillId="2" fontId="29" numFmtId="0" xfId="0" applyAlignment="1" applyBorder="1" applyFont="1">
      <alignment readingOrder="0"/>
    </xf>
    <xf borderId="0" fillId="2" fontId="0" numFmtId="0" xfId="0" applyAlignment="1" applyFont="1">
      <alignment horizontal="right" readingOrder="0" shrinkToFit="0" vertical="bottom" wrapText="0"/>
    </xf>
    <xf borderId="0" fillId="2" fontId="0" numFmtId="0" xfId="0" applyAlignment="1" applyFont="1">
      <alignment shrinkToFit="0" vertical="bottom" wrapText="0"/>
    </xf>
    <xf borderId="0" fillId="2" fontId="0" numFmtId="165" xfId="0" applyAlignment="1" applyFont="1" applyNumberFormat="1">
      <alignment shrinkToFit="0" vertical="bottom" wrapText="0"/>
    </xf>
    <xf borderId="0" fillId="2" fontId="0" numFmtId="0" xfId="0" applyAlignment="1" applyFont="1">
      <alignment shrinkToFit="0" vertical="bottom" wrapText="0"/>
    </xf>
    <xf borderId="0" fillId="2" fontId="30" numFmtId="0" xfId="0" applyAlignment="1" applyFont="1">
      <alignment shrinkToFit="0" vertical="bottom" wrapText="0"/>
    </xf>
    <xf borderId="0" fillId="2" fontId="31" numFmtId="0" xfId="0" applyAlignment="1" applyFont="1">
      <alignment readingOrder="0"/>
    </xf>
    <xf borderId="0" fillId="2" fontId="0" numFmtId="165" xfId="0" applyAlignment="1" applyFont="1" applyNumberFormat="1">
      <alignment readingOrder="0" shrinkToFit="0" vertical="bottom" wrapText="0"/>
    </xf>
    <xf borderId="0" fillId="2" fontId="5" numFmtId="165" xfId="0" applyAlignment="1" applyFont="1" applyNumberFormat="1">
      <alignment readingOrder="0"/>
    </xf>
    <xf borderId="0" fillId="2" fontId="32" numFmtId="0" xfId="0" applyAlignment="1" applyFont="1">
      <alignment readingOrder="0"/>
    </xf>
    <xf borderId="0" fillId="2" fontId="33" numFmtId="0" xfId="0" applyAlignment="1" applyFont="1">
      <alignment readingOrder="0" shrinkToFit="0" vertical="bottom" wrapText="0"/>
    </xf>
    <xf borderId="0" fillId="2" fontId="5" numFmtId="0" xfId="0" applyAlignment="1" applyFont="1">
      <alignment readingOrder="0"/>
    </xf>
    <xf borderId="0" fillId="2" fontId="0" numFmtId="165" xfId="0" applyAlignment="1" applyFont="1" applyNumberFormat="1">
      <alignment horizontal="right" readingOrder="0" shrinkToFit="0" vertical="bottom" wrapText="0"/>
    </xf>
    <xf borderId="0" fillId="2" fontId="4" numFmtId="165" xfId="0" applyAlignment="1" applyFont="1" applyNumberFormat="1">
      <alignment horizontal="right" vertical="bottom"/>
    </xf>
    <xf borderId="0" fillId="2" fontId="4" numFmtId="0" xfId="0" applyAlignment="1" applyFont="1">
      <alignment horizontal="right" vertical="bottom"/>
    </xf>
    <xf borderId="0" fillId="2" fontId="4" numFmtId="0" xfId="0" applyAlignment="1" applyFont="1">
      <alignment vertical="bottom"/>
    </xf>
    <xf borderId="0" fillId="4" fontId="0" numFmtId="0" xfId="0" applyAlignment="1" applyFont="1">
      <alignment horizontal="left" readingOrder="0" shrinkToFit="0" vertical="bottom" wrapText="0"/>
    </xf>
    <xf borderId="0" fillId="2" fontId="5" numFmtId="0" xfId="0" applyAlignment="1" applyFont="1">
      <alignment vertical="bottom"/>
    </xf>
    <xf borderId="0" fillId="2" fontId="4" numFmtId="0" xfId="0" applyAlignment="1" applyFont="1">
      <alignment vertical="bottom"/>
    </xf>
    <xf borderId="0" fillId="2" fontId="5" numFmtId="0" xfId="0" applyAlignment="1" applyFont="1">
      <alignment vertical="bottom"/>
    </xf>
    <xf borderId="0" fillId="2" fontId="4" numFmtId="0" xfId="0" applyAlignment="1" applyFont="1">
      <alignment horizontal="left" readingOrder="0"/>
    </xf>
    <xf borderId="0" fillId="2" fontId="5" numFmtId="0" xfId="0" applyFont="1"/>
    <xf borderId="0" fillId="2" fontId="0" numFmtId="0" xfId="0" applyAlignment="1" applyFont="1">
      <alignment readingOrder="0" shrinkToFit="0" vertical="bottom" wrapText="0"/>
    </xf>
    <xf borderId="0" fillId="2" fontId="5" numFmtId="165" xfId="0" applyFont="1" applyNumberFormat="1"/>
    <xf borderId="0" fillId="2" fontId="27" numFmtId="0" xfId="0" applyAlignment="1" applyFont="1">
      <alignment vertical="bottom"/>
    </xf>
    <xf borderId="0" fillId="2" fontId="0" numFmtId="165" xfId="0" applyAlignment="1" applyFont="1" applyNumberFormat="1">
      <alignment readingOrder="0" shrinkToFit="0" vertical="bottom" wrapText="0"/>
    </xf>
    <xf borderId="3" fillId="2" fontId="0" numFmtId="0" xfId="0" applyAlignment="1" applyBorder="1" applyFont="1">
      <alignment horizontal="left" readingOrder="0" shrinkToFit="0" vertical="bottom" wrapText="0"/>
    </xf>
    <xf borderId="3" fillId="2" fontId="0" numFmtId="0" xfId="0" applyAlignment="1" applyBorder="1" applyFont="1">
      <alignment horizontal="right" readingOrder="0" shrinkToFit="0" vertical="bottom" wrapText="0"/>
    </xf>
    <xf borderId="3" fillId="2" fontId="0" numFmtId="0" xfId="0" applyAlignment="1" applyBorder="1" applyFont="1">
      <alignment readingOrder="0" shrinkToFit="0" vertical="bottom" wrapText="0"/>
    </xf>
    <xf borderId="3" fillId="2" fontId="0" numFmtId="0" xfId="0" applyAlignment="1" applyBorder="1" applyFont="1">
      <alignment shrinkToFit="0" vertical="bottom" wrapText="0"/>
    </xf>
    <xf borderId="3" fillId="2" fontId="0" numFmtId="165" xfId="0" applyAlignment="1" applyBorder="1" applyFont="1" applyNumberFormat="1">
      <alignment shrinkToFit="0" vertical="bottom" wrapText="0"/>
    </xf>
    <xf borderId="3" fillId="2" fontId="0" numFmtId="0" xfId="0" applyAlignment="1" applyBorder="1" applyFont="1">
      <alignment shrinkToFit="0" vertical="bottom" wrapText="0"/>
    </xf>
    <xf borderId="3" fillId="2" fontId="0" numFmtId="0" xfId="0" applyAlignment="1" applyBorder="1" applyFont="1">
      <alignment readingOrder="0" shrinkToFit="0" vertical="bottom" wrapText="0"/>
    </xf>
    <xf borderId="0" fillId="2" fontId="34" numFmtId="0" xfId="0" applyAlignment="1" applyFont="1">
      <alignment horizontal="left" readingOrder="0"/>
    </xf>
    <xf borderId="0" fillId="8" fontId="0" numFmtId="0" xfId="0" applyAlignment="1" applyFill="1" applyFont="1">
      <alignment readingOrder="0" shrinkToFit="0" vertical="bottom" wrapText="0"/>
    </xf>
    <xf borderId="0" fillId="2" fontId="0" numFmtId="0" xfId="0" applyAlignment="1" applyFont="1">
      <alignment readingOrder="0"/>
    </xf>
    <xf borderId="3" fillId="0" fontId="0" numFmtId="0" xfId="0" applyAlignment="1" applyBorder="1" applyFont="1">
      <alignment horizontal="left" readingOrder="0" shrinkToFit="0" vertical="bottom" wrapText="0"/>
    </xf>
    <xf borderId="3" fillId="0" fontId="0" numFmtId="0" xfId="0" applyAlignment="1" applyBorder="1" applyFont="1">
      <alignment horizontal="right" readingOrder="0" shrinkToFit="0" vertical="bottom" wrapText="0"/>
    </xf>
    <xf borderId="3" fillId="0" fontId="0" numFmtId="0" xfId="0" applyAlignment="1" applyBorder="1" applyFont="1">
      <alignment readingOrder="0" shrinkToFit="0" vertical="bottom" wrapText="0"/>
    </xf>
    <xf borderId="3" fillId="0" fontId="0" numFmtId="0" xfId="0" applyAlignment="1" applyBorder="1" applyFont="1">
      <alignment shrinkToFit="0" vertical="bottom" wrapText="0"/>
    </xf>
    <xf borderId="3" fillId="0" fontId="0" numFmtId="165" xfId="0" applyAlignment="1" applyBorder="1" applyFont="1" applyNumberFormat="1">
      <alignment readingOrder="0" shrinkToFit="0" vertical="bottom" wrapText="0"/>
    </xf>
    <xf borderId="3" fillId="0" fontId="5" numFmtId="0" xfId="0" applyAlignment="1" applyBorder="1" applyFont="1">
      <alignment readingOrder="0"/>
    </xf>
    <xf borderId="3" fillId="0" fontId="0" numFmtId="0" xfId="0" applyAlignment="1" applyBorder="1" applyFont="1">
      <alignment readingOrder="0" shrinkToFit="0" vertical="bottom" wrapText="0"/>
    </xf>
    <xf borderId="3" fillId="9" fontId="0" numFmtId="0" xfId="0" applyAlignment="1" applyBorder="1" applyFill="1" applyFont="1">
      <alignment shrinkToFit="0" vertical="bottom" wrapText="0"/>
    </xf>
    <xf borderId="3" fillId="9" fontId="0" numFmtId="0" xfId="0" applyAlignment="1" applyBorder="1" applyFont="1">
      <alignment readingOrder="0" shrinkToFit="0" vertical="bottom" wrapText="0"/>
    </xf>
    <xf borderId="3" fillId="9" fontId="35" numFmtId="0" xfId="0" applyAlignment="1" applyBorder="1" applyFont="1">
      <alignment readingOrder="0" shrinkToFit="0" vertical="bottom" wrapText="0"/>
    </xf>
    <xf borderId="0" fillId="0" fontId="36" numFmtId="0" xfId="0" applyAlignment="1" applyFont="1">
      <alignment readingOrder="0" shrinkToFit="0" vertical="bottom" wrapText="0"/>
    </xf>
    <xf borderId="1" fillId="0" fontId="7" numFmtId="0" xfId="0" applyAlignment="1" applyBorder="1" applyFont="1">
      <alignment readingOrder="0"/>
    </xf>
    <xf borderId="1" fillId="0" fontId="7" numFmtId="0" xfId="0" applyBorder="1" applyFont="1"/>
    <xf borderId="0" fillId="0" fontId="37" numFmtId="0" xfId="0" applyAlignment="1" applyFont="1">
      <alignment readingOrder="0" shrinkToFit="0" wrapText="1"/>
    </xf>
    <xf borderId="0" fillId="0" fontId="5" numFmtId="165" xfId="0" applyAlignment="1" applyFont="1" applyNumberFormat="1">
      <alignment readingOrder="0"/>
    </xf>
    <xf borderId="0" fillId="10" fontId="0" numFmtId="0" xfId="0" applyAlignment="1" applyFill="1" applyFont="1">
      <alignment readingOrder="0" shrinkToFit="0" vertical="bottom" wrapText="0"/>
    </xf>
    <xf borderId="0" fillId="0" fontId="38" numFmtId="0" xfId="0" applyAlignment="1" applyFont="1">
      <alignment readingOrder="0"/>
    </xf>
    <xf borderId="0" fillId="0" fontId="39" numFmtId="0" xfId="0" applyAlignment="1" applyFont="1">
      <alignment readingOrder="0"/>
    </xf>
    <xf borderId="0" fillId="0" fontId="0" numFmtId="164" xfId="0" applyAlignment="1" applyFont="1" applyNumberFormat="1">
      <alignment readingOrder="0" shrinkToFit="0" vertical="bottom" wrapText="0"/>
    </xf>
    <xf borderId="0" fillId="0" fontId="40" numFmtId="0" xfId="0" applyAlignment="1" applyFont="1">
      <alignment readingOrder="0"/>
    </xf>
    <xf borderId="0" fillId="2" fontId="41" numFmtId="0" xfId="0" applyAlignment="1" applyFont="1">
      <alignment readingOrder="0"/>
    </xf>
    <xf borderId="0" fillId="0" fontId="5" numFmtId="0" xfId="0" applyAlignment="1" applyFont="1">
      <alignment horizontal="left" readingOrder="0"/>
    </xf>
    <xf borderId="0" fillId="0" fontId="2" numFmtId="0" xfId="0" applyAlignment="1" applyFont="1">
      <alignment horizontal="left" shrinkToFit="0" vertical="bottom" wrapText="0"/>
    </xf>
    <xf borderId="0" fillId="0" fontId="5" numFmtId="0" xfId="0" applyAlignment="1" applyFont="1">
      <alignment horizontal="left"/>
    </xf>
    <xf borderId="0" fillId="0" fontId="42" numFmtId="0" xfId="0" applyAlignment="1" applyFont="1">
      <alignment horizontal="left" readingOrder="0" shrinkToFit="0" vertical="bottom" wrapText="0"/>
    </xf>
    <xf borderId="0" fillId="0" fontId="42" numFmtId="0" xfId="0" applyAlignment="1" applyFont="1">
      <alignment readingOrder="0" shrinkToFit="0" vertical="bottom" wrapText="0"/>
    </xf>
    <xf borderId="0" fillId="0" fontId="42" numFmtId="0" xfId="0" applyAlignment="1" applyFont="1">
      <alignment shrinkToFit="0" vertical="bottom" wrapText="0"/>
    </xf>
    <xf borderId="0" fillId="0" fontId="43" numFmtId="0" xfId="0" applyAlignment="1" applyFont="1">
      <alignment horizontal="left" readingOrder="0"/>
    </xf>
    <xf borderId="0" fillId="0" fontId="22" numFmtId="0" xfId="0" applyAlignment="1" applyFont="1">
      <alignment readingOrder="0"/>
    </xf>
    <xf borderId="0" fillId="0" fontId="22" numFmtId="0" xfId="0" applyFont="1"/>
    <xf borderId="0" fillId="2" fontId="44" numFmtId="0" xfId="0" applyAlignment="1" applyFont="1">
      <alignment readingOrder="0"/>
    </xf>
    <xf borderId="0" fillId="2" fontId="44" numFmtId="0" xfId="0" applyAlignment="1" applyFont="1">
      <alignment horizontal="left" readingOrder="0"/>
    </xf>
    <xf borderId="0" fillId="0" fontId="0" numFmtId="0" xfId="0" applyAlignment="1" applyFont="1">
      <alignment readingOrder="0" shrinkToFit="0" vertical="bottom" wrapText="0"/>
    </xf>
    <xf borderId="0" fillId="0" fontId="1" numFmtId="166" xfId="0" applyAlignment="1" applyFont="1" applyNumberFormat="1">
      <alignment readingOrder="0"/>
    </xf>
    <xf borderId="0" fillId="0" fontId="1" numFmtId="4" xfId="0" applyFont="1" applyNumberFormat="1"/>
    <xf borderId="0" fillId="0" fontId="45" numFmtId="0" xfId="0" applyAlignment="1" applyFont="1">
      <alignment readingOrder="0"/>
    </xf>
    <xf borderId="0" fillId="0" fontId="45" numFmtId="0" xfId="0" applyAlignment="1" applyFont="1">
      <alignment horizontal="right" readingOrder="0"/>
    </xf>
    <xf borderId="0" fillId="0" fontId="46" numFmtId="166" xfId="0" applyAlignment="1" applyFont="1" applyNumberFormat="1">
      <alignment horizontal="right" readingOrder="0" vertical="bottom"/>
    </xf>
    <xf borderId="0" fillId="0" fontId="47" numFmtId="0" xfId="0" applyAlignment="1" applyFont="1">
      <alignment readingOrder="0" vertical="bottom"/>
    </xf>
    <xf borderId="0" fillId="0" fontId="45" numFmtId="0" xfId="0" applyFont="1"/>
    <xf borderId="0" fillId="0" fontId="46" numFmtId="0" xfId="0" applyAlignment="1" applyFont="1">
      <alignment readingOrder="0" vertical="bottom"/>
    </xf>
    <xf borderId="0" fillId="0" fontId="48" numFmtId="0" xfId="0" applyAlignment="1" applyFont="1">
      <alignment readingOrder="0" vertical="bottom"/>
    </xf>
    <xf borderId="0" fillId="0" fontId="48" numFmtId="166" xfId="0" applyAlignment="1" applyFont="1" applyNumberFormat="1">
      <alignment horizontal="right" readingOrder="0" vertical="bottom"/>
    </xf>
    <xf borderId="0" fillId="0" fontId="49" numFmtId="0" xfId="0" applyFont="1"/>
    <xf borderId="0" fillId="0" fontId="49" numFmtId="0" xfId="0" applyAlignment="1" applyFont="1">
      <alignment readingOrder="0"/>
    </xf>
    <xf borderId="0" fillId="0" fontId="50" numFmtId="0" xfId="0" applyAlignment="1" applyFont="1">
      <alignment readingOrder="0"/>
    </xf>
    <xf borderId="0" fillId="0" fontId="51" numFmtId="0" xfId="0" applyAlignment="1" applyFont="1">
      <alignment readingOrder="0"/>
    </xf>
    <xf borderId="0" fillId="0" fontId="52" numFmtId="166" xfId="0" applyAlignment="1" applyFont="1" applyNumberFormat="1">
      <alignment horizontal="right" readingOrder="0" vertical="bottom"/>
    </xf>
    <xf borderId="0" fillId="0" fontId="1" numFmtId="4" xfId="0" applyAlignment="1" applyFont="1" applyNumberFormat="1">
      <alignment readingOrder="0"/>
    </xf>
    <xf borderId="0" fillId="0" fontId="53" numFmtId="0" xfId="0" applyAlignment="1" applyFont="1">
      <alignment readingOrder="0" vertical="bottom"/>
    </xf>
    <xf borderId="0" fillId="0" fontId="5" numFmtId="0" xfId="0" applyAlignment="1" applyFont="1">
      <alignment readingOrder="0" vertical="bottom"/>
    </xf>
    <xf borderId="0" fillId="0" fontId="5" numFmtId="0" xfId="0" applyAlignment="1" applyFont="1">
      <alignment vertical="bottom"/>
    </xf>
    <xf borderId="0" fillId="2" fontId="12" numFmtId="0" xfId="0" applyAlignment="1" applyFont="1">
      <alignment horizontal="left" readingOrder="0"/>
    </xf>
    <xf borderId="0" fillId="0" fontId="54" numFmtId="0" xfId="0" applyAlignment="1" applyFont="1">
      <alignment readingOrder="0"/>
    </xf>
    <xf borderId="0" fillId="6" fontId="1" numFmtId="0" xfId="0" applyFont="1"/>
    <xf borderId="0" fillId="0" fontId="55" numFmtId="0" xfId="0" applyAlignment="1" applyFont="1">
      <alignment readingOrder="0" vertical="bottom"/>
    </xf>
    <xf borderId="0" fillId="0" fontId="56" numFmtId="0" xfId="0" applyAlignment="1" applyFont="1">
      <alignment readingOrder="0"/>
    </xf>
    <xf borderId="0" fillId="0" fontId="36" numFmtId="0" xfId="0" applyAlignment="1" applyFont="1">
      <alignment horizontal="left" readingOrder="0" shrinkToFit="0" vertical="bottom" wrapText="0"/>
    </xf>
    <xf borderId="0" fillId="0" fontId="57" numFmtId="0" xfId="0" applyAlignment="1" applyFont="1">
      <alignment horizontal="left" readingOrder="0" shrinkToFit="0" vertical="bottom" wrapText="0"/>
    </xf>
    <xf borderId="0" fillId="2" fontId="4" numFmtId="0" xfId="0" applyAlignment="1" applyFont="1">
      <alignment readingOrder="0"/>
    </xf>
    <xf borderId="0" fillId="2" fontId="34" numFmtId="0" xfId="0" applyAlignment="1" applyFont="1">
      <alignment horizontal="left" readingOrder="0"/>
    </xf>
    <xf borderId="3" fillId="0" fontId="52" numFmtId="166" xfId="0" applyAlignment="1" applyBorder="1" applyFont="1" applyNumberFormat="1">
      <alignment horizontal="right" readingOrder="0" vertical="bottom"/>
    </xf>
    <xf borderId="3" fillId="0" fontId="52" numFmtId="167" xfId="0" applyAlignment="1" applyBorder="1" applyFont="1" applyNumberFormat="1">
      <alignment horizontal="right" readingOrder="0" vertical="bottom"/>
    </xf>
    <xf borderId="3" fillId="0" fontId="1" numFmtId="0" xfId="0" applyBorder="1" applyFont="1"/>
    <xf borderId="0" fillId="0" fontId="58" numFmtId="0" xfId="0" applyAlignment="1" applyFont="1">
      <alignment readingOrder="0"/>
    </xf>
    <xf borderId="0" fillId="0" fontId="59" numFmtId="0" xfId="0" applyAlignment="1" applyFont="1">
      <alignment horizontal="left" readingOrder="0" shrinkToFit="0" vertical="bottom" wrapText="0"/>
    </xf>
    <xf borderId="0" fillId="0" fontId="59" numFmtId="0" xfId="0" applyAlignment="1" applyFont="1">
      <alignment horizontal="right" readingOrder="0" shrinkToFit="0" vertical="bottom" wrapText="0"/>
    </xf>
    <xf borderId="0" fillId="0" fontId="59" numFmtId="0" xfId="0" applyAlignment="1" applyFont="1">
      <alignment shrinkToFit="0" vertical="bottom" wrapText="0"/>
    </xf>
    <xf borderId="0" fillId="0" fontId="59" numFmtId="0" xfId="0" applyAlignment="1" applyFont="1">
      <alignment readingOrder="0" shrinkToFit="0" vertical="bottom" wrapText="0"/>
    </xf>
    <xf borderId="0" fillId="0" fontId="59" numFmtId="0" xfId="0" applyAlignment="1" applyFont="1">
      <alignment shrinkToFit="0" vertical="bottom" wrapText="0"/>
    </xf>
    <xf borderId="0" fillId="0" fontId="60" numFmtId="0" xfId="0" applyAlignment="1" applyFont="1">
      <alignment readingOrder="0"/>
    </xf>
    <xf borderId="0" fillId="0" fontId="7" numFmtId="0" xfId="0" applyAlignment="1" applyFont="1">
      <alignment horizontal="right" readingOrder="0" shrinkToFit="0" wrapText="1"/>
    </xf>
    <xf borderId="2" fillId="0" fontId="7" numFmtId="0" xfId="0" applyAlignment="1" applyBorder="1" applyFont="1">
      <alignment readingOrder="0" shrinkToFit="0" wrapText="1"/>
    </xf>
    <xf borderId="0" fillId="0" fontId="61" numFmtId="0" xfId="0" applyAlignment="1" applyFont="1">
      <alignment readingOrder="0"/>
    </xf>
    <xf borderId="4" fillId="0" fontId="7" numFmtId="0" xfId="0" applyAlignment="1" applyBorder="1" applyFont="1">
      <alignment readingOrder="0" shrinkToFit="0" wrapText="1"/>
    </xf>
    <xf borderId="5" fillId="11" fontId="7" numFmtId="0" xfId="0" applyAlignment="1" applyBorder="1" applyFill="1" applyFont="1">
      <alignment readingOrder="0" shrinkToFit="0" wrapText="1"/>
    </xf>
    <xf borderId="4" fillId="0" fontId="62" numFmtId="0" xfId="0" applyAlignment="1" applyBorder="1" applyFont="1">
      <alignment readingOrder="0" shrinkToFit="0" wrapText="1"/>
    </xf>
    <xf borderId="4" fillId="0" fontId="63" numFmtId="0" xfId="0" applyAlignment="1" applyBorder="1" applyFont="1">
      <alignment readingOrder="0" shrinkToFit="0" wrapText="1"/>
    </xf>
    <xf borderId="0" fillId="0" fontId="36" numFmtId="0" xfId="0" applyAlignment="1" applyFont="1">
      <alignment horizontal="left" readingOrder="0"/>
    </xf>
    <xf borderId="0" fillId="0" fontId="52" numFmtId="168" xfId="0" applyAlignment="1" applyFont="1" applyNumberFormat="1">
      <alignment horizontal="left" readingOrder="0" vertical="bottom"/>
    </xf>
    <xf borderId="0" fillId="0" fontId="52" numFmtId="168" xfId="0" applyAlignment="1" applyFont="1" applyNumberFormat="1">
      <alignment horizontal="right" readingOrder="0" vertical="bottom"/>
    </xf>
    <xf borderId="2" fillId="0" fontId="1" numFmtId="0" xfId="0" applyBorder="1" applyFont="1"/>
    <xf borderId="0" fillId="0" fontId="5" numFmtId="165" xfId="0" applyAlignment="1" applyFont="1" applyNumberFormat="1">
      <alignment vertical="bottom"/>
    </xf>
    <xf borderId="0" fillId="6" fontId="0" numFmtId="0" xfId="0" applyAlignment="1" applyFont="1">
      <alignment readingOrder="0" shrinkToFit="0" vertical="bottom" wrapText="0"/>
    </xf>
    <xf borderId="0" fillId="9" fontId="0" numFmtId="0" xfId="0" applyAlignment="1" applyFont="1">
      <alignment shrinkToFit="0" vertical="bottom" wrapText="0"/>
    </xf>
    <xf borderId="0" fillId="9" fontId="0" numFmtId="0" xfId="0" applyAlignment="1" applyFont="1">
      <alignment readingOrder="0" shrinkToFit="0" vertical="bottom" wrapText="0"/>
    </xf>
    <xf borderId="0" fillId="12" fontId="0" numFmtId="0" xfId="0" applyAlignment="1" applyFill="1" applyFont="1">
      <alignment horizontal="left" readingOrder="0" shrinkToFit="0" vertical="bottom" wrapText="0"/>
    </xf>
    <xf borderId="0" fillId="12" fontId="0" numFmtId="0" xfId="0" applyAlignment="1" applyFont="1">
      <alignment horizontal="right" readingOrder="0" shrinkToFit="0" vertical="bottom" wrapText="0"/>
    </xf>
    <xf borderId="0" fillId="12" fontId="0" numFmtId="0" xfId="0" applyAlignment="1" applyFont="1">
      <alignment shrinkToFit="0" vertical="bottom" wrapText="0"/>
    </xf>
    <xf borderId="0" fillId="12" fontId="0" numFmtId="0" xfId="0" applyAlignment="1" applyFont="1">
      <alignment readingOrder="0" shrinkToFit="0" vertical="bottom" wrapText="0"/>
    </xf>
    <xf borderId="0" fillId="12" fontId="0" numFmtId="0" xfId="0" applyAlignment="1" applyFont="1">
      <alignment shrinkToFit="0" vertical="bottom" wrapText="0"/>
    </xf>
    <xf borderId="0" fillId="12" fontId="4" numFmtId="0" xfId="0" applyAlignment="1" applyFont="1">
      <alignment vertical="bottom"/>
    </xf>
    <xf borderId="0" fillId="12" fontId="4" numFmtId="0" xfId="0" applyAlignment="1" applyFont="1">
      <alignment vertical="bottom"/>
    </xf>
    <xf borderId="0" fillId="12" fontId="0" numFmtId="0" xfId="0" applyAlignment="1" applyFont="1">
      <alignment readingOrder="0" shrinkToFit="0" vertical="bottom" wrapText="0"/>
    </xf>
    <xf borderId="0" fillId="3" fontId="0" numFmtId="0" xfId="0" applyAlignment="1" applyFont="1">
      <alignment horizontal="left" readingOrder="0" shrinkToFit="0" vertical="bottom" wrapText="0"/>
    </xf>
    <xf borderId="0" fillId="3" fontId="0" numFmtId="0" xfId="0" applyAlignment="1" applyFont="1">
      <alignment horizontal="right" readingOrder="0" shrinkToFit="0" vertical="bottom" wrapText="0"/>
    </xf>
    <xf borderId="0" fillId="3" fontId="0" numFmtId="0" xfId="0" applyAlignment="1" applyFont="1">
      <alignment shrinkToFit="0" vertical="bottom" wrapText="0"/>
    </xf>
    <xf borderId="0" fillId="3" fontId="0" numFmtId="0" xfId="0" applyAlignment="1" applyFont="1">
      <alignment shrinkToFit="0" vertical="bottom" wrapText="0"/>
    </xf>
    <xf borderId="0" fillId="13" fontId="0" numFmtId="0" xfId="0" applyAlignment="1" applyFill="1" applyFont="1">
      <alignment readingOrder="0" shrinkToFit="0" vertical="bottom" wrapText="0"/>
    </xf>
    <xf borderId="0" fillId="4" fontId="0" numFmtId="0" xfId="0" applyAlignment="1" applyFont="1">
      <alignment horizontal="right" readingOrder="0" shrinkToFit="0" vertical="bottom" wrapText="0"/>
    </xf>
    <xf borderId="0" fillId="4" fontId="0" numFmtId="0" xfId="0" applyAlignment="1" applyFont="1">
      <alignment shrinkToFit="0" vertical="bottom" wrapText="0"/>
    </xf>
    <xf borderId="0" fillId="4" fontId="0" numFmtId="0" xfId="0" applyAlignment="1" applyFont="1">
      <alignment readingOrder="0" shrinkToFit="0" vertical="bottom" wrapText="0"/>
    </xf>
    <xf borderId="0" fillId="4" fontId="0" numFmtId="0" xfId="0" applyAlignment="1" applyFont="1">
      <alignment shrinkToFit="0" vertical="bottom" wrapText="0"/>
    </xf>
    <xf borderId="0" fillId="4" fontId="4" numFmtId="0" xfId="0" applyAlignment="1" applyFont="1">
      <alignment readingOrder="0" vertical="bottom"/>
    </xf>
    <xf borderId="0" fillId="4" fontId="64" numFmtId="0" xfId="0" applyAlignment="1" applyFont="1">
      <alignment readingOrder="0" shrinkToFit="0" vertical="bottom" wrapText="0"/>
    </xf>
    <xf borderId="0" fillId="0" fontId="42" numFmtId="0" xfId="0" applyAlignment="1" applyFont="1">
      <alignment horizontal="left" shrinkToFit="0" vertical="bottom" wrapText="0"/>
    </xf>
    <xf borderId="0" fillId="8" fontId="65" numFmtId="0" xfId="0" applyAlignment="1" applyFont="1">
      <alignment readingOrder="0" shrinkToFit="0" vertical="bottom" wrapText="0"/>
    </xf>
    <xf borderId="0" fillId="8" fontId="57" numFmtId="0" xfId="0" applyAlignment="1" applyFont="1">
      <alignment horizontal="left" readingOrder="0" shrinkToFit="0" vertical="bottom" wrapText="0"/>
    </xf>
    <xf borderId="0" fillId="8" fontId="66" numFmtId="0" xfId="0" applyAlignment="1" applyFont="1">
      <alignment horizontal="left" readingOrder="0" shrinkToFit="0" vertical="bottom" wrapText="0"/>
    </xf>
    <xf borderId="0" fillId="0" fontId="1" numFmtId="0" xfId="0" applyAlignment="1" applyFont="1">
      <alignment horizontal="left"/>
    </xf>
    <xf borderId="0" fillId="8" fontId="1" numFmtId="0" xfId="0" applyFont="1"/>
    <xf borderId="0" fillId="8" fontId="1" numFmtId="0" xfId="0" applyAlignment="1" applyFont="1">
      <alignment readingOrder="0"/>
    </xf>
    <xf borderId="4" fillId="0" fontId="1" numFmtId="0" xfId="0" applyBorder="1" applyFont="1"/>
    <xf borderId="5" fillId="11" fontId="1" numFmtId="0" xfId="0" applyAlignment="1" applyBorder="1" applyFont="1">
      <alignment readingOrder="0"/>
    </xf>
    <xf borderId="0" fillId="11" fontId="1" numFmtId="0" xfId="0" applyAlignment="1" applyFont="1">
      <alignment readingOrder="0"/>
    </xf>
    <xf borderId="0" fillId="0" fontId="67" numFmtId="0" xfId="0" applyFont="1"/>
    <xf borderId="0" fillId="11" fontId="1" numFmtId="0" xfId="0" applyFont="1"/>
    <xf borderId="5" fillId="11" fontId="1" numFmtId="0" xfId="0" applyBorder="1" applyFont="1"/>
    <xf borderId="3" fillId="0" fontId="52" numFmtId="168" xfId="0" applyAlignment="1" applyBorder="1" applyFont="1" applyNumberFormat="1">
      <alignment horizontal="left" readingOrder="0" vertical="bottom"/>
    </xf>
    <xf borderId="3" fillId="0" fontId="52" numFmtId="168" xfId="0" applyAlignment="1" applyBorder="1" applyFont="1" applyNumberFormat="1">
      <alignment horizontal="right" readingOrder="0" vertical="bottom"/>
    </xf>
    <xf borderId="3" fillId="0" fontId="1" numFmtId="4" xfId="0" applyBorder="1" applyFont="1" applyNumberFormat="1"/>
    <xf borderId="6" fillId="0" fontId="1" numFmtId="0" xfId="0" applyBorder="1" applyFont="1"/>
    <xf borderId="2" fillId="0" fontId="7" numFmtId="0" xfId="0" applyBorder="1" applyFont="1"/>
    <xf borderId="7" fillId="0" fontId="7" numFmtId="0" xfId="0" applyBorder="1" applyFont="1"/>
    <xf borderId="8" fillId="11" fontId="7" numFmtId="0" xfId="0" applyBorder="1" applyFont="1"/>
    <xf borderId="1" fillId="11" fontId="7" numFmtId="0" xfId="0" applyBorder="1" applyFont="1"/>
    <xf borderId="0" fillId="11" fontId="49" numFmtId="0" xfId="0" applyAlignment="1" applyFont="1">
      <alignment readingOrder="0"/>
    </xf>
    <xf borderId="0" fillId="0" fontId="68" numFmtId="0" xfId="0" applyFont="1"/>
    <xf borderId="0" fillId="11" fontId="1" numFmtId="0" xfId="0" applyAlignment="1" applyFont="1">
      <alignment readingOrder="0" shrinkToFit="0" wrapText="1"/>
    </xf>
    <xf borderId="0" fillId="0" fontId="69" numFmtId="0" xfId="0" applyAlignment="1" applyFont="1">
      <alignment readingOrder="0" shrinkToFit="0" vertical="top" wrapText="1"/>
    </xf>
    <xf borderId="0" fillId="0" fontId="49" numFmtId="0" xfId="0" applyAlignment="1" applyFont="1">
      <alignment readingOrder="0" shrinkToFit="0" wrapText="1"/>
    </xf>
    <xf borderId="4" fillId="0" fontId="1" numFmtId="0" xfId="0" applyAlignment="1" applyBorder="1" applyFont="1">
      <alignment readingOrder="0"/>
    </xf>
    <xf borderId="0" fillId="0" fontId="1" numFmtId="0" xfId="0" applyAlignment="1" applyFont="1">
      <alignment horizontal="right" readingOrder="0"/>
    </xf>
    <xf borderId="4" fillId="0" fontId="1" numFmtId="0" xfId="0" applyAlignment="1" applyBorder="1" applyFont="1">
      <alignment horizontal="right" readingOrder="0"/>
    </xf>
    <xf borderId="0" fillId="11" fontId="1" numFmtId="0" xfId="0" applyAlignment="1" applyFont="1">
      <alignment horizontal="right" readingOrder="0"/>
    </xf>
  </cellXfs>
  <cellStyles count="1">
    <cellStyle xfId="0" name="Normal" builtinId="0"/>
  </cellStyles>
  <dxfs count="6">
    <dxf>
      <font>
        <color rgb="FF0B8043"/>
      </font>
      <fill>
        <patternFill patternType="none"/>
      </fill>
      <border/>
    </dxf>
    <dxf>
      <font/>
      <fill>
        <patternFill patternType="solid">
          <fgColor rgb="FFD9D9D9"/>
          <bgColor rgb="FFD9D9D9"/>
        </patternFill>
      </fill>
      <border/>
    </dxf>
    <dxf>
      <font>
        <color rgb="FFC53929"/>
      </font>
      <fill>
        <patternFill patternType="none"/>
      </fill>
      <border/>
    </dxf>
    <dxf>
      <font>
        <color rgb="FFF09300"/>
      </font>
      <fill>
        <patternFill patternType="none"/>
      </fill>
      <border/>
    </dxf>
    <dxf>
      <font>
        <color rgb="FFEFEFEF"/>
      </font>
      <fill>
        <patternFill patternType="none"/>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6.xml"/><Relationship Id="rId10" Type="http://schemas.openxmlformats.org/officeDocument/2006/relationships/chartsheet" Target="chartsheets/sheet3.xml"/><Relationship Id="rId13" Type="http://schemas.openxmlformats.org/officeDocument/2006/relationships/worksheet" Target="worksheets/sheet8.xml"/><Relationship Id="rId12" Type="http://schemas.openxmlformats.org/officeDocument/2006/relationships/worksheet" Target="worksheets/sheet7.xml"/><Relationship Id="rId15" Type="http://schemas.openxmlformats.org/officeDocument/2006/relationships/chartsheet" Target="chartsheets/sheet4.xml"/><Relationship Id="rId14" Type="http://schemas.openxmlformats.org/officeDocument/2006/relationships/worksheet" Target="worksheets/sheet9.xml"/><Relationship Id="rId16" Type="http://schemas.openxmlformats.org/officeDocument/2006/relationships/chartsheet" Target="chartsheets/sheet5.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chartsheet" Target="chart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chartsheet" Target="chart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tx>
            <c:strRef>
              <c:f>Locations!$B$1</c:f>
            </c:strRef>
          </c:tx>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Pt>
            <c:idx val="5"/>
            <c:spPr>
              <a:solidFill>
                <a:srgbClr val="0099C6"/>
              </a:solidFill>
            </c:spPr>
          </c:dPt>
          <c:dPt>
            <c:idx val="6"/>
            <c:spPr>
              <a:solidFill>
                <a:srgbClr val="DD4477"/>
              </a:solidFill>
            </c:spPr>
          </c:dPt>
          <c:dPt>
            <c:idx val="7"/>
            <c:spPr>
              <a:solidFill>
                <a:srgbClr val="66AA00"/>
              </a:solidFill>
            </c:spPr>
          </c:dPt>
          <c:dPt>
            <c:idx val="8"/>
            <c:spPr>
              <a:solidFill>
                <a:srgbClr val="B82E2E"/>
              </a:solidFill>
            </c:spPr>
          </c:dPt>
          <c:dPt>
            <c:idx val="9"/>
            <c:spPr>
              <a:solidFill>
                <a:srgbClr val="316395"/>
              </a:solidFill>
            </c:spPr>
          </c:dPt>
          <c:dLbls>
            <c:showLegendKey val="0"/>
            <c:showVal val="1"/>
            <c:showCatName val="0"/>
            <c:showSerName val="0"/>
            <c:showPercent val="0"/>
            <c:showBubbleSize val="0"/>
            <c:showLeaderLines val="1"/>
          </c:dLbls>
          <c:cat>
            <c:strRef>
              <c:f>Locations!$A$2:$A$11</c:f>
            </c:strRef>
          </c:cat>
          <c:val>
            <c:numRef>
              <c:f>Locations!$B$2:$B$11</c:f>
            </c:numRef>
          </c:val>
        </c:ser>
        <c:dLbls>
          <c:showLegendKey val="0"/>
          <c:showVal val="0"/>
          <c:showCatName val="0"/>
          <c:showSerName val="0"/>
          <c:showPercent val="0"/>
          <c:showBubbleSize val="0"/>
        </c:dLbls>
        <c:holeSize val="75"/>
      </c:doughnutChart>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tx>
            <c:strRef>
              <c:f>Locations!$F$1</c:f>
            </c:strRef>
          </c:tx>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Pt>
            <c:idx val="5"/>
            <c:spPr>
              <a:solidFill>
                <a:srgbClr val="0099C6"/>
              </a:solidFill>
            </c:spPr>
          </c:dPt>
          <c:dPt>
            <c:idx val="6"/>
            <c:spPr>
              <a:solidFill>
                <a:srgbClr val="DD4477"/>
              </a:solidFill>
            </c:spPr>
          </c:dPt>
          <c:dPt>
            <c:idx val="7"/>
            <c:spPr>
              <a:solidFill>
                <a:srgbClr val="66AA00"/>
              </a:solidFill>
            </c:spPr>
          </c:dPt>
          <c:dPt>
            <c:idx val="8"/>
            <c:spPr>
              <a:solidFill>
                <a:srgbClr val="B82E2E"/>
              </a:solidFill>
            </c:spPr>
          </c:dPt>
          <c:dPt>
            <c:idx val="9"/>
            <c:spPr>
              <a:solidFill>
                <a:srgbClr val="316395"/>
              </a:solidFill>
            </c:spPr>
          </c:dPt>
          <c:dPt>
            <c:idx val="10"/>
            <c:spPr>
              <a:solidFill>
                <a:srgbClr val="994499"/>
              </a:solidFill>
            </c:spPr>
          </c:dPt>
          <c:dPt>
            <c:idx val="11"/>
            <c:spPr>
              <a:solidFill>
                <a:srgbClr val="22AA99"/>
              </a:solidFill>
            </c:spPr>
          </c:dPt>
          <c:dPt>
            <c:idx val="12"/>
            <c:spPr>
              <a:solidFill>
                <a:srgbClr val="AAAA11"/>
              </a:solidFill>
            </c:spPr>
          </c:dPt>
          <c:dPt>
            <c:idx val="13"/>
            <c:spPr>
              <a:solidFill>
                <a:srgbClr val="6633CC"/>
              </a:solidFill>
            </c:spPr>
          </c:dPt>
          <c:dPt>
            <c:idx val="14"/>
            <c:spPr>
              <a:solidFill>
                <a:srgbClr val="E67300"/>
              </a:solidFill>
            </c:spPr>
          </c:dPt>
          <c:dPt>
            <c:idx val="15"/>
            <c:spPr>
              <a:solidFill>
                <a:srgbClr val="8B0707"/>
              </a:solidFill>
            </c:spPr>
          </c:dPt>
          <c:dPt>
            <c:idx val="16"/>
            <c:spPr>
              <a:solidFill>
                <a:srgbClr val="651067"/>
              </a:solidFill>
            </c:spPr>
          </c:dPt>
          <c:dPt>
            <c:idx val="17"/>
            <c:spPr>
              <a:solidFill>
                <a:srgbClr val="329262"/>
              </a:solidFill>
            </c:spPr>
          </c:dPt>
          <c:dPt>
            <c:idx val="18"/>
            <c:spPr>
              <a:solidFill>
                <a:srgbClr val="5574A6"/>
              </a:solidFill>
            </c:spPr>
          </c:dPt>
          <c:dPt>
            <c:idx val="19"/>
            <c:spPr>
              <a:solidFill>
                <a:srgbClr val="3B3EAC"/>
              </a:solidFill>
            </c:spPr>
          </c:dPt>
          <c:dPt>
            <c:idx val="20"/>
            <c:spPr>
              <a:solidFill>
                <a:srgbClr val="B77322"/>
              </a:solidFill>
            </c:spPr>
          </c:dPt>
          <c:dPt>
            <c:idx val="21"/>
            <c:spPr>
              <a:solidFill>
                <a:srgbClr val="16D620"/>
              </a:solidFill>
            </c:spPr>
          </c:dPt>
          <c:dPt>
            <c:idx val="22"/>
            <c:spPr>
              <a:solidFill>
                <a:srgbClr val="B91383"/>
              </a:solidFill>
            </c:spPr>
          </c:dPt>
          <c:dPt>
            <c:idx val="23"/>
            <c:spPr>
              <a:solidFill>
                <a:srgbClr val="F4359E"/>
              </a:solidFill>
            </c:spPr>
          </c:dPt>
          <c:dPt>
            <c:idx val="24"/>
            <c:spPr>
              <a:solidFill>
                <a:srgbClr val="9C5935"/>
              </a:solidFill>
            </c:spPr>
          </c:dPt>
          <c:dPt>
            <c:idx val="25"/>
            <c:spPr>
              <a:solidFill>
                <a:srgbClr val="A9C413"/>
              </a:solidFill>
            </c:spPr>
          </c:dPt>
          <c:dPt>
            <c:idx val="26"/>
            <c:spPr>
              <a:solidFill>
                <a:srgbClr val="2A778D"/>
              </a:solidFill>
            </c:spPr>
          </c:dPt>
          <c:dPt>
            <c:idx val="27"/>
            <c:spPr>
              <a:solidFill>
                <a:srgbClr val="668D1C"/>
              </a:solidFill>
            </c:spPr>
          </c:dPt>
          <c:dPt>
            <c:idx val="28"/>
            <c:spPr>
              <a:solidFill>
                <a:srgbClr val="BEA413"/>
              </a:solidFill>
            </c:spPr>
          </c:dPt>
          <c:dLbls>
            <c:showLegendKey val="0"/>
            <c:showVal val="1"/>
            <c:showCatName val="0"/>
            <c:showSerName val="0"/>
            <c:showPercent val="0"/>
            <c:showBubbleSize val="0"/>
            <c:showLeaderLines val="1"/>
          </c:dLbls>
          <c:cat>
            <c:strRef>
              <c:f>Locations!$E$2:$E$30</c:f>
            </c:strRef>
          </c:cat>
          <c:val>
            <c:numRef>
              <c:f>Locations!$F$2:$F$30</c:f>
            </c:numRef>
          </c:val>
        </c:ser>
        <c:dLbls>
          <c:showLegendKey val="0"/>
          <c:showVal val="0"/>
          <c:showCatName val="0"/>
          <c:showSerName val="0"/>
          <c:showPercent val="0"/>
          <c:showBubbleSize val="0"/>
        </c:dLbls>
        <c:holeSize val="75"/>
      </c:doughnutChart>
    </c:plotArea>
    <c:legend>
      <c:legendPos val="r"/>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ser>
          <c:idx val="0"/>
          <c:order val="0"/>
          <c:tx>
            <c:strRef>
              <c:f>'By event'!$G$1</c:f>
            </c:strRef>
          </c:tx>
          <c:spPr>
            <a:solidFill>
              <a:srgbClr val="3366CC">
                <a:alpha val="30000"/>
              </a:srgbClr>
            </a:solidFill>
            <a:ln cmpd="sng" w="19050">
              <a:solidFill>
                <a:srgbClr val="3366CC"/>
              </a:solidFill>
            </a:ln>
          </c:spPr>
          <c:cat>
            <c:strRef>
              <c:f>'By event'!$F$2:$F$50</c:f>
            </c:strRef>
          </c:cat>
          <c:val>
            <c:numRef>
              <c:f>'By event'!$G$2:$G$50</c:f>
            </c:numRef>
          </c:val>
        </c:ser>
        <c:ser>
          <c:idx val="1"/>
          <c:order val="1"/>
          <c:tx>
            <c:strRef>
              <c:f>'By event'!$I$1</c:f>
            </c:strRef>
          </c:tx>
          <c:spPr>
            <a:solidFill>
              <a:srgbClr val="DC3912">
                <a:alpha val="30000"/>
              </a:srgbClr>
            </a:solidFill>
            <a:ln cmpd="sng" w="19050">
              <a:solidFill>
                <a:srgbClr val="DC3912"/>
              </a:solidFill>
            </a:ln>
          </c:spPr>
          <c:cat>
            <c:strRef>
              <c:f>'By event'!$F$2:$F$50</c:f>
            </c:strRef>
          </c:cat>
          <c:val>
            <c:numRef>
              <c:f>'By event'!$I$2:$I$50</c:f>
            </c:numRef>
          </c:val>
        </c:ser>
        <c:ser>
          <c:idx val="2"/>
          <c:order val="2"/>
          <c:tx>
            <c:strRef>
              <c:f>'By event'!$K$1</c:f>
            </c:strRef>
          </c:tx>
          <c:spPr>
            <a:solidFill>
              <a:srgbClr val="FF9900">
                <a:alpha val="30000"/>
              </a:srgbClr>
            </a:solidFill>
            <a:ln cmpd="sng" w="19050">
              <a:solidFill>
                <a:srgbClr val="FF9900"/>
              </a:solidFill>
            </a:ln>
          </c:spPr>
          <c:cat>
            <c:strRef>
              <c:f>'By event'!$F$2:$F$50</c:f>
            </c:strRef>
          </c:cat>
          <c:val>
            <c:numRef>
              <c:f>'By event'!$K$2:$K$50</c:f>
            </c:numRef>
          </c:val>
        </c:ser>
        <c:axId val="1843241262"/>
        <c:axId val="1354880566"/>
      </c:areaChart>
      <c:catAx>
        <c:axId val="1843241262"/>
        <c:scaling>
          <c:orientation val="minMax"/>
        </c:scaling>
        <c:delete val="0"/>
        <c:axPos val="b"/>
        <c:txPr>
          <a:bodyPr/>
          <a:lstStyle/>
          <a:p>
            <a:pPr lvl="0">
              <a:defRPr/>
            </a:pPr>
          </a:p>
        </c:txPr>
        <c:crossAx val="1354880566"/>
      </c:catAx>
      <c:valAx>
        <c:axId val="1354880566"/>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sz="1200"/>
            </a:pPr>
          </a:p>
        </c:txPr>
        <c:crossAx val="1843241262"/>
      </c:valAx>
    </c:plotArea>
    <c:legend>
      <c:legendPos val="r"/>
      <c:overlay val="0"/>
    </c:legend>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ser>
          <c:idx val="0"/>
          <c:order val="0"/>
          <c:tx>
            <c:strRef>
              <c:f>'By event (live update)'!$L$1</c:f>
            </c:strRef>
          </c:tx>
          <c:spPr>
            <a:solidFill>
              <a:srgbClr val="3366CC">
                <a:alpha val="30000"/>
              </a:srgbClr>
            </a:solidFill>
            <a:ln cmpd="sng" w="19050">
              <a:solidFill>
                <a:srgbClr val="3366CC"/>
              </a:solidFill>
            </a:ln>
          </c:spPr>
          <c:cat>
            <c:strRef>
              <c:f>'By event (live update)'!$I$2:$I$56</c:f>
            </c:strRef>
          </c:cat>
          <c:val>
            <c:numRef>
              <c:f>'By event (live update)'!$L$2:$L$56</c:f>
            </c:numRef>
          </c:val>
        </c:ser>
        <c:ser>
          <c:idx val="1"/>
          <c:order val="1"/>
          <c:tx>
            <c:strRef>
              <c:f>'By event (live update)'!$M$1</c:f>
            </c:strRef>
          </c:tx>
          <c:spPr>
            <a:solidFill>
              <a:srgbClr val="DC3912">
                <a:alpha val="30000"/>
              </a:srgbClr>
            </a:solidFill>
            <a:ln cmpd="sng" w="19050">
              <a:solidFill>
                <a:srgbClr val="DC3912"/>
              </a:solidFill>
            </a:ln>
          </c:spPr>
          <c:cat>
            <c:strRef>
              <c:f>'By event (live update)'!$I$2:$I$56</c:f>
            </c:strRef>
          </c:cat>
          <c:val>
            <c:numRef>
              <c:f>'By event (live update)'!$M$2:$M$56</c:f>
            </c:numRef>
          </c:val>
        </c:ser>
        <c:ser>
          <c:idx val="2"/>
          <c:order val="2"/>
          <c:tx>
            <c:strRef>
              <c:f>'By event (live update)'!$P$1</c:f>
            </c:strRef>
          </c:tx>
          <c:spPr>
            <a:solidFill>
              <a:srgbClr val="FF9900">
                <a:alpha val="30000"/>
              </a:srgbClr>
            </a:solidFill>
            <a:ln cmpd="sng" w="19050">
              <a:solidFill>
                <a:srgbClr val="FF9900"/>
              </a:solidFill>
            </a:ln>
          </c:spPr>
          <c:cat>
            <c:strRef>
              <c:f>'By event (live update)'!$I$2:$I$56</c:f>
            </c:strRef>
          </c:cat>
          <c:val>
            <c:numRef>
              <c:f>'By event (live update)'!$P$2:$P$56</c:f>
            </c:numRef>
          </c:val>
        </c:ser>
        <c:axId val="633660393"/>
        <c:axId val="505365652"/>
      </c:areaChart>
      <c:catAx>
        <c:axId val="633660393"/>
        <c:scaling>
          <c:orientation val="minMax"/>
        </c:scaling>
        <c:delete val="0"/>
        <c:axPos val="b"/>
        <c:txPr>
          <a:bodyPr/>
          <a:lstStyle/>
          <a:p>
            <a:pPr lvl="0">
              <a:defRPr/>
            </a:pPr>
          </a:p>
        </c:txPr>
        <c:crossAx val="505365652"/>
      </c:catAx>
      <c:valAx>
        <c:axId val="505365652"/>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sz="1200"/>
            </a:pPr>
          </a:p>
        </c:txPr>
        <c:crossAx val="633660393"/>
      </c:valAx>
    </c:plotArea>
    <c:legend>
      <c:legendPos val="r"/>
      <c:overlay val="0"/>
    </c:legend>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sz="1800"/>
            </a:pPr>
            <a:r>
              <a:t>Deaths in Bolivian Political Conflict</a:t>
            </a:r>
          </a:p>
        </c:rich>
      </c:tx>
      <c:overlay val="0"/>
    </c:title>
    <c:plotArea>
      <c:layout/>
      <c:areaChart>
        <c:ser>
          <c:idx val="0"/>
          <c:order val="0"/>
          <c:tx>
            <c:strRef>
              <c:f>'By year'!$B$1</c:f>
            </c:strRef>
          </c:tx>
          <c:spPr>
            <a:solidFill>
              <a:srgbClr val="3366CC">
                <a:alpha val="30000"/>
              </a:srgbClr>
            </a:solidFill>
            <a:ln cmpd="sng" w="19050">
              <a:solidFill>
                <a:srgbClr val="3366CC"/>
              </a:solidFill>
            </a:ln>
          </c:spPr>
          <c:cat>
            <c:strRef>
              <c:f>'By year'!$A$2:$A$38</c:f>
            </c:strRef>
          </c:cat>
          <c:val>
            <c:numRef>
              <c:f>'By year'!$B$2:$B$38</c:f>
            </c:numRef>
          </c:val>
        </c:ser>
        <c:ser>
          <c:idx val="1"/>
          <c:order val="1"/>
          <c:tx>
            <c:strRef>
              <c:f>'By year'!$C$1</c:f>
            </c:strRef>
          </c:tx>
          <c:spPr>
            <a:solidFill>
              <a:srgbClr val="DC3912">
                <a:alpha val="30000"/>
              </a:srgbClr>
            </a:solidFill>
            <a:ln cmpd="sng" w="19050">
              <a:solidFill>
                <a:srgbClr val="DC3912"/>
              </a:solidFill>
            </a:ln>
          </c:spPr>
          <c:cat>
            <c:strRef>
              <c:f>'By year'!$A$2:$A$38</c:f>
            </c:strRef>
          </c:cat>
          <c:val>
            <c:numRef>
              <c:f>'By year'!$C$2:$C$38</c:f>
            </c:numRef>
          </c:val>
        </c:ser>
        <c:axId val="2103498347"/>
        <c:axId val="1209689419"/>
      </c:areaChart>
      <c:catAx>
        <c:axId val="2103498347"/>
        <c:scaling>
          <c:orientation val="minMax"/>
        </c:scaling>
        <c:delete val="0"/>
        <c:axPos val="b"/>
        <c:title>
          <c:tx>
            <c:rich>
              <a:bodyPr/>
              <a:lstStyle/>
              <a:p>
                <a:pPr lvl="0">
                  <a:defRPr/>
                </a:pPr>
                <a:r>
                  <a:t>Year</a:t>
                </a:r>
              </a:p>
            </c:rich>
          </c:tx>
          <c:overlay val="0"/>
        </c:title>
        <c:txPr>
          <a:bodyPr/>
          <a:lstStyle/>
          <a:p>
            <a:pPr lvl="0">
              <a:defRPr b="0">
                <a:latin typeface="sans-serif"/>
              </a:defRPr>
            </a:pPr>
          </a:p>
        </c:txPr>
        <c:crossAx val="1209689419"/>
      </c:catAx>
      <c:valAx>
        <c:axId val="1209689419"/>
        <c:scaling>
          <c:orientation val="minMax"/>
        </c:scaling>
        <c:delete val="0"/>
        <c:axPos val="l"/>
        <c:majorGridlines>
          <c:spPr>
            <a:ln>
              <a:solidFill>
                <a:srgbClr val="B7B7B7"/>
              </a:solidFill>
            </a:ln>
          </c:spPr>
        </c:majorGridlines>
        <c:minorGridlines>
          <c:spPr>
            <a:ln>
              <a:solidFill>
                <a:srgbClr val="CCCCCC"/>
              </a:solidFill>
            </a:ln>
          </c:spPr>
        </c:minorGridlines>
        <c:numFmt formatCode="General" sourceLinked="1"/>
        <c:tickLblPos val="nextTo"/>
        <c:spPr>
          <a:ln w="47625">
            <a:noFill/>
          </a:ln>
        </c:spPr>
        <c:txPr>
          <a:bodyPr/>
          <a:lstStyle/>
          <a:p>
            <a:pPr lvl="0">
              <a:defRPr sz="1200"/>
            </a:pPr>
          </a:p>
        </c:txPr>
        <c:crossAx val="2103498347"/>
      </c:valAx>
    </c:plotArea>
    <c:legend>
      <c:legendPos val="r"/>
      <c:overlay val="0"/>
    </c:legend>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3366CC"/>
            </a:solidFill>
          </c:spPr>
          <c:cat>
            <c:strRef>
              <c:f>'Categorized deaths'!$A$1:$A$11</c:f>
            </c:strRef>
          </c:cat>
          <c:val>
            <c:numRef>
              <c:f>'Categorized deaths'!$U$1:$U$11</c:f>
            </c:numRef>
          </c:val>
        </c:ser>
        <c:axId val="526029729"/>
        <c:axId val="2000974746"/>
      </c:barChart>
      <c:catAx>
        <c:axId val="526029729"/>
        <c:scaling>
          <c:orientation val="minMax"/>
        </c:scaling>
        <c:delete val="0"/>
        <c:axPos val="b"/>
        <c:txPr>
          <a:bodyPr/>
          <a:lstStyle/>
          <a:p>
            <a:pPr lvl="0">
              <a:defRPr/>
            </a:pPr>
          </a:p>
        </c:txPr>
        <c:crossAx val="2000974746"/>
      </c:catAx>
      <c:valAx>
        <c:axId val="2000974746"/>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sz="1200"/>
            </a:pPr>
          </a:p>
        </c:txPr>
        <c:crossAx val="526029729"/>
      </c:valAx>
    </c:plotArea>
    <c:legend>
      <c:legendPos val="r"/>
      <c:overlay val="0"/>
    </c:legend>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000000"/>
            </a:solidFill>
          </c:spPr>
          <c:cat>
            <c:strRef>
              <c:f>'Categorized deaths'!$A$1:$A$11</c:f>
            </c:strRef>
          </c:cat>
          <c:val>
            <c:numRef>
              <c:f>'Categorized deaths'!$U$1:$U$11</c:f>
            </c:numRef>
          </c:val>
        </c:ser>
        <c:ser>
          <c:idx val="1"/>
          <c:order val="1"/>
          <c:spPr>
            <a:solidFill>
              <a:srgbClr val="B6D7A8"/>
            </a:solidFill>
          </c:spPr>
          <c:cat>
            <c:strRef>
              <c:f>'Categorized deaths'!$A$1:$A$11</c:f>
            </c:strRef>
          </c:cat>
          <c:val>
            <c:numRef>
              <c:f>'Categorized deaths'!$L$1:$L$11</c:f>
            </c:numRef>
          </c:val>
        </c:ser>
        <c:ser>
          <c:idx val="2"/>
          <c:order val="2"/>
          <c:spPr>
            <a:solidFill>
              <a:srgbClr val="E06666"/>
            </a:solidFill>
          </c:spPr>
          <c:cat>
            <c:strRef>
              <c:f>'Categorized deaths'!$A$1:$A$11</c:f>
            </c:strRef>
          </c:cat>
          <c:val>
            <c:numRef>
              <c:f>'Categorized deaths'!$R$1:$R$11</c:f>
            </c:numRef>
          </c:val>
        </c:ser>
        <c:axId val="951955621"/>
        <c:axId val="1858520155"/>
      </c:barChart>
      <c:catAx>
        <c:axId val="951955621"/>
        <c:scaling>
          <c:orientation val="minMax"/>
        </c:scaling>
        <c:delete val="0"/>
        <c:axPos val="b"/>
        <c:txPr>
          <a:bodyPr/>
          <a:lstStyle/>
          <a:p>
            <a:pPr lvl="0">
              <a:defRPr/>
            </a:pPr>
          </a:p>
        </c:txPr>
        <c:crossAx val="1858520155"/>
      </c:catAx>
      <c:valAx>
        <c:axId val="1858520155"/>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sz="1200"/>
            </a:pPr>
          </a:p>
        </c:txPr>
        <c:crossAx val="951955621"/>
      </c:valAx>
    </c:plotArea>
    <c:legend>
      <c:legendPos val="r"/>
      <c:overlay val="0"/>
    </c:legend>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a:pPr>
            <a:r>
              <a:t>Conflict deaths caused by Bolivian state security forces, since 1982</a:t>
            </a:r>
          </a:p>
        </c:rich>
      </c:tx>
      <c:overlay val="0"/>
    </c:title>
    <c:plotArea>
      <c:layout/>
      <c:barChart>
        <c:barDir val="bar"/>
        <c:grouping val="stacked"/>
        <c:ser>
          <c:idx val="0"/>
          <c:order val="0"/>
          <c:tx>
            <c:strRef>
              <c:f>'Categorized deaths'!$U$1</c:f>
            </c:strRef>
          </c:tx>
          <c:spPr>
            <a:solidFill>
              <a:srgbClr val="000000"/>
            </a:solidFill>
          </c:spPr>
          <c:cat>
            <c:strRef>
              <c:f>'Categorized deaths'!$A$2:$A$11</c:f>
            </c:strRef>
          </c:cat>
          <c:val>
            <c:numRef>
              <c:f>'Categorized deaths'!$U$2:$U$11</c:f>
            </c:numRef>
          </c:val>
        </c:ser>
        <c:ser>
          <c:idx val="1"/>
          <c:order val="1"/>
          <c:tx>
            <c:strRef>
              <c:f>'Categorized deaths'!$L$1</c:f>
            </c:strRef>
          </c:tx>
          <c:spPr>
            <a:solidFill>
              <a:srgbClr val="93C47D"/>
            </a:solidFill>
          </c:spPr>
          <c:cat>
            <c:strRef>
              <c:f>'Categorized deaths'!$A$2:$A$11</c:f>
            </c:strRef>
          </c:cat>
          <c:val>
            <c:numRef>
              <c:f>'Categorized deaths'!$L$2:$L$11</c:f>
            </c:numRef>
          </c:val>
        </c:ser>
        <c:ser>
          <c:idx val="2"/>
          <c:order val="2"/>
          <c:tx>
            <c:strRef>
              <c:f>'Categorized deaths'!$R$1</c:f>
            </c:strRef>
          </c:tx>
          <c:spPr>
            <a:solidFill>
              <a:srgbClr val="CC0000"/>
            </a:solidFill>
          </c:spPr>
          <c:cat>
            <c:strRef>
              <c:f>'Categorized deaths'!$A$2:$A$11</c:f>
            </c:strRef>
          </c:cat>
          <c:val>
            <c:numRef>
              <c:f>'Categorized deaths'!$R$2:$R$11</c:f>
            </c:numRef>
          </c:val>
        </c:ser>
        <c:overlap val="100"/>
        <c:axId val="78178340"/>
        <c:axId val="1041075925"/>
      </c:barChart>
      <c:catAx>
        <c:axId val="78178340"/>
        <c:scaling>
          <c:orientation val="maxMin"/>
        </c:scaling>
        <c:delete val="0"/>
        <c:axPos val="l"/>
        <c:title>
          <c:tx>
            <c:rich>
              <a:bodyPr/>
              <a:lstStyle/>
              <a:p>
                <a:pPr lvl="0">
                  <a:defRPr sz="1200"/>
                </a:pPr>
                <a:r>
                  <a:t>Presidency</a:t>
                </a:r>
              </a:p>
            </c:rich>
          </c:tx>
          <c:overlay val="0"/>
        </c:title>
        <c:txPr>
          <a:bodyPr/>
          <a:lstStyle/>
          <a:p>
            <a:pPr lvl="0">
              <a:defRPr sz="1200"/>
            </a:pPr>
          </a:p>
        </c:txPr>
        <c:crossAx val="1041075925"/>
      </c:catAx>
      <c:valAx>
        <c:axId val="1041075925"/>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a:pPr>
          </a:p>
        </c:txPr>
        <c:crossAx val="78178340"/>
        <c:crosses val="max"/>
      </c:valAx>
    </c:plotArea>
    <c:legend>
      <c:legendPos val="r"/>
      <c:overlay val="0"/>
    </c:legend>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14.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2.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3.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4.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5.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6</xdr:col>
      <xdr:colOff>76200</xdr:colOff>
      <xdr:row>0</xdr:row>
      <xdr:rowOff>190500</xdr:rowOff>
    </xdr:from>
    <xdr:to>
      <xdr:col>12</xdr:col>
      <xdr:colOff>419100</xdr:colOff>
      <xdr:row>18</xdr:row>
      <xdr:rowOff>28575</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6</xdr:col>
      <xdr:colOff>76200</xdr:colOff>
      <xdr:row>18</xdr:row>
      <xdr:rowOff>47625</xdr:rowOff>
    </xdr:from>
    <xdr:to>
      <xdr:col>12</xdr:col>
      <xdr:colOff>419100</xdr:colOff>
      <xdr:row>35</xdr:row>
      <xdr:rowOff>85725</xdr:rowOff>
    </xdr:to>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8</xdr:col>
      <xdr:colOff>85725</xdr:colOff>
      <xdr:row>9</xdr:row>
      <xdr:rowOff>104775</xdr:rowOff>
    </xdr:from>
    <xdr:to>
      <xdr:col>15</xdr:col>
      <xdr:colOff>142875</xdr:colOff>
      <xdr:row>30</xdr:row>
      <xdr:rowOff>133350</xdr:rowOff>
    </xdr:to>
    <xdr:pic>
      <xdr:nvPicPr>
        <xdr:cNvPr id="0" name="image2.png" title="Image"/>
        <xdr:cNvPicPr preferRelativeResize="0"/>
      </xdr:nvPicPr>
      <xdr:blipFill>
        <a:blip cstate="print" r:embed="rId1"/>
        <a:stretch>
          <a:fillRect/>
        </a:stretch>
      </xdr:blipFill>
      <xdr:spPr>
        <a:xfrm>
          <a:ext cx="6791325" cy="4229100"/>
        </a:xfrm>
        <a:prstGeom prst="rect">
          <a:avLst/>
        </a:prstGeom>
        <a:noFill/>
      </xdr:spPr>
    </xdr:pic>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x="0" y="0"/>
    <xdr:ext cx="8610600" cy="62769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x="0" y="0"/>
    <xdr:ext cx="8610600" cy="62769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x="0" y="0"/>
    <xdr:ext cx="8610600" cy="62769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409575</xdr:colOff>
      <xdr:row>12</xdr:row>
      <xdr:rowOff>152400</xdr:rowOff>
    </xdr:from>
    <xdr:to>
      <xdr:col>5</xdr:col>
      <xdr:colOff>857250</xdr:colOff>
      <xdr:row>30</xdr:row>
      <xdr:rowOff>47625</xdr:rowOff>
    </xdr:to>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9</xdr:col>
      <xdr:colOff>933450</xdr:colOff>
      <xdr:row>17</xdr:row>
      <xdr:rowOff>38100</xdr:rowOff>
    </xdr:from>
    <xdr:to>
      <xdr:col>14</xdr:col>
      <xdr:colOff>885825</xdr:colOff>
      <xdr:row>33</xdr:row>
      <xdr:rowOff>85725</xdr:rowOff>
    </xdr:to>
    <xdr:pic>
      <xdr:nvPicPr>
        <xdr:cNvPr id="0" name="image1.png" title="Image"/>
        <xdr:cNvPicPr preferRelativeResize="0"/>
      </xdr:nvPicPr>
      <xdr:blipFill>
        <a:blip cstate="print" r:embed="rId2"/>
        <a:stretch>
          <a:fillRect/>
        </a:stretch>
      </xdr:blipFill>
      <xdr:spPr>
        <a:xfrm>
          <a:ext cx="4762500" cy="3248025"/>
        </a:xfrm>
        <a:prstGeom prst="rect">
          <a:avLst/>
        </a:prstGeom>
        <a:noFill/>
      </xdr:spPr>
    </xdr:pic>
    <xdr:clientData fLocksWithSheet="0"/>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x="0" y="0"/>
    <xdr:ext cx="8610600" cy="627697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x="0" y="0"/>
    <xdr:ext cx="8610600" cy="627697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worksheets/_rels/sheet1.xml.rels><?xml version="1.0" encoding="UTF-8" standalone="yes"?><Relationships xmlns="http://schemas.openxmlformats.org/package/2006/relationships"><Relationship Id="rId40" Type="http://schemas.openxmlformats.org/officeDocument/2006/relationships/hyperlink" Target="http://www.defensoria.gob.bo/archivos/II%20Informe%20al%20Congreso.pdf" TargetMode="External"/><Relationship Id="rId42" Type="http://schemas.openxmlformats.org/officeDocument/2006/relationships/hyperlink" Target="http://www.defensoria.gob.bo/archivos/II%20Informe%20al%20Congreso.pdf" TargetMode="External"/><Relationship Id="rId41" Type="http://schemas.openxmlformats.org/officeDocument/2006/relationships/hyperlink" Target="http://www.defensoria.gob.bo/archivos/II%20Informe%20al%20Congreso.pdf" TargetMode="External"/><Relationship Id="rId44" Type="http://schemas.openxmlformats.org/officeDocument/2006/relationships/hyperlink" Target="http://www.defensoria.gob.bo/archivos/II%20Informe%20al%20Congreso.pdf" TargetMode="External"/><Relationship Id="rId43" Type="http://schemas.openxmlformats.org/officeDocument/2006/relationships/hyperlink" Target="http://www.defensoria.gob.bo/archivos/II%20Informe%20al%20Congreso.pdf" TargetMode="External"/><Relationship Id="rId46" Type="http://schemas.openxmlformats.org/officeDocument/2006/relationships/hyperlink" Target="http://www.defensoria.gob.bo/archivos/II%20Informe%20al%20Congreso.pdf" TargetMode="External"/><Relationship Id="rId45" Type="http://schemas.openxmlformats.org/officeDocument/2006/relationships/hyperlink" Target="http://www.defensoria.gob.bo/archivos/II%20Informe%20al%20Congreso.pdf" TargetMode="External"/><Relationship Id="rId107" Type="http://schemas.openxmlformats.org/officeDocument/2006/relationships/hyperlink" Target="https://cpj.org/killed/2011/david-nino-de-guzman.php" TargetMode="External"/><Relationship Id="rId106" Type="http://schemas.openxmlformats.org/officeDocument/2006/relationships/hyperlink" Target="http://eju.tv/2008/08/muere-un-discapacitado-a-19-dias-de-la-huelga/" TargetMode="External"/><Relationship Id="rId105" Type="http://schemas.openxmlformats.org/officeDocument/2006/relationships/hyperlink" Target="http://www.laboratoiredesfrondeurs.org/archives/Amerique_latine/Bolivie/08%20BOL%204.pdf" TargetMode="External"/><Relationship Id="rId104" Type="http://schemas.openxmlformats.org/officeDocument/2006/relationships/hyperlink" Target="http://www.laboratoiredesfrondeurs.org/archives/Amerique_latine/Bolivie/08%20BOL%204.pdf" TargetMode="External"/><Relationship Id="rId109" Type="http://schemas.openxmlformats.org/officeDocument/2006/relationships/hyperlink" Target="http://nacla.org/blog/2011/9/28/police-attack-tipnis-marchers-roils-bolivia" TargetMode="External"/><Relationship Id="rId108" Type="http://schemas.openxmlformats.org/officeDocument/2006/relationships/hyperlink" Target="http://lapatriaenlinea.com/?t=familiares-claman-justicia-y-piden-que-muerte-de-campesino-se-esclarezca&amp;nota=75862" TargetMode="External"/><Relationship Id="rId48" Type="http://schemas.openxmlformats.org/officeDocument/2006/relationships/hyperlink" Target="http://www.defensoria.gob.bo/archivos/II%20Informe%20al%20Congreso.pdf" TargetMode="External"/><Relationship Id="rId47" Type="http://schemas.openxmlformats.org/officeDocument/2006/relationships/hyperlink" Target="http://www.defensoria.gob.bo/archivos/II%20Informe%20al%20Congreso.pdf" TargetMode="External"/><Relationship Id="rId49" Type="http://schemas.openxmlformats.org/officeDocument/2006/relationships/hyperlink" Target="http://www.defensoria.gob.bo/archivos/II%20Informe%20al%20Congreso.pdf" TargetMode="External"/><Relationship Id="rId103" Type="http://schemas.openxmlformats.org/officeDocument/2006/relationships/hyperlink" Target="http://upsidedownworld.org/archives/bolivia/tin-war-in-bolivia-conflict-between-miners-leaves-17-dead/" TargetMode="External"/><Relationship Id="rId102" Type="http://schemas.openxmlformats.org/officeDocument/2006/relationships/hyperlink" Target="https://nacla.org/news/bolivias-coca-policy-walks-tightrope" TargetMode="External"/><Relationship Id="rId101" Type="http://schemas.openxmlformats.org/officeDocument/2006/relationships/hyperlink" Target="https://nacla.org/news/bolivias-coca-policy-walks-tightrope" TargetMode="External"/><Relationship Id="rId100" Type="http://schemas.openxmlformats.org/officeDocument/2006/relationships/hyperlink" Target="http://www.fes-seguridadregional.org/images/stories/docs/1334-001_g.pdf" TargetMode="External"/><Relationship Id="rId31" Type="http://schemas.openxmlformats.org/officeDocument/2006/relationships/hyperlink" Target="http://www.la-razon.com/index.php?_url=/suplementos/informe/Masacre-Navidad-lleva-decadas-impunidad_0_2470552991.html" TargetMode="External"/><Relationship Id="rId30" Type="http://schemas.openxmlformats.org/officeDocument/2006/relationships/hyperlink" Target="http://www.la-razon.com/index.php?_url=/suplementos/informe/Masacre-Navidad-lleva-decadas-impunidad_0_2470552991.html" TargetMode="External"/><Relationship Id="rId33" Type="http://schemas.openxmlformats.org/officeDocument/2006/relationships/hyperlink" Target="http://www.la-razon.com/index.php?_url=/suplementos/informe/Masacre-Navidad-lleva-decadas-impunidad_0_2470552991.html" TargetMode="External"/><Relationship Id="rId32" Type="http://schemas.openxmlformats.org/officeDocument/2006/relationships/hyperlink" Target="http://www.la-razon.com/index.php?_url=/suplementos/informe/Masacre-Navidad-lleva-decadas-impunidad_0_2470552991.html" TargetMode="External"/><Relationship Id="rId35" Type="http://schemas.openxmlformats.org/officeDocument/2006/relationships/hyperlink" Target="http://www.ugr.es/%7Epwlac/G20_35Mayari_Castillo_Gallardo.pdf" TargetMode="External"/><Relationship Id="rId34" Type="http://schemas.openxmlformats.org/officeDocument/2006/relationships/hyperlink" Target="http://www.la-razon.com/index.php?_url=/suplementos/informe/Masacre-Navidad-lleva-decadas-impunidad_0_2470552991.html" TargetMode="External"/><Relationship Id="rId37" Type="http://schemas.openxmlformats.org/officeDocument/2006/relationships/hyperlink" Target="http://www.ugr.es/%7Epwlac/G20_35Mayari_Castillo_Gallardo.pdf" TargetMode="External"/><Relationship Id="rId36" Type="http://schemas.openxmlformats.org/officeDocument/2006/relationships/hyperlink" Target="http://biblioteca.clacso.edu.ar/clacso/clacso-crop/20120710080915/05tres.pdf" TargetMode="External"/><Relationship Id="rId39" Type="http://schemas.openxmlformats.org/officeDocument/2006/relationships/hyperlink" Target="http://www.defensoria.gob.bo/archivos/II%20Informe%20al%20Congreso.pdf" TargetMode="External"/><Relationship Id="rId38" Type="http://schemas.openxmlformats.org/officeDocument/2006/relationships/hyperlink" Target="http://www.ugr.es/%7Epwlac/G20_35Mayari_Castillo_Gallardo.pdf" TargetMode="External"/><Relationship Id="rId20" Type="http://schemas.openxmlformats.org/officeDocument/2006/relationships/hyperlink" Target="http://www.refworld.org/country,,,,BOL,,3ae6a7e64,0.html" TargetMode="External"/><Relationship Id="rId22" Type="http://schemas.openxmlformats.org/officeDocument/2006/relationships/hyperlink" Target="http://www.refworld.org/country,,,,BOL,,3ae6aa064c,0.html" TargetMode="External"/><Relationship Id="rId21" Type="http://schemas.openxmlformats.org/officeDocument/2006/relationships/hyperlink" Target="http://www.refworld.org/docid/3ae6a9fe18.html" TargetMode="External"/><Relationship Id="rId24" Type="http://schemas.openxmlformats.org/officeDocument/2006/relationships/hyperlink" Target="https://www.hrw.org/legacy/reports/1996/Bolivia.htm" TargetMode="External"/><Relationship Id="rId23" Type="http://schemas.openxmlformats.org/officeDocument/2006/relationships/hyperlink" Target="https://www.hrw.org/legacy/reports/1996/Bolivia.htm" TargetMode="External"/><Relationship Id="rId126" Type="http://schemas.openxmlformats.org/officeDocument/2006/relationships/vmlDrawing" Target="../drawings/vmlDrawing1.vml"/><Relationship Id="rId26" Type="http://schemas.openxmlformats.org/officeDocument/2006/relationships/hyperlink" Target="http://www.la-razon.com/index.php?_url=/suplementos/informe/Masacre-Navidad-lleva-decadas-impunidad_0_2470552991.html" TargetMode="External"/><Relationship Id="rId121" Type="http://schemas.openxmlformats.org/officeDocument/2006/relationships/hyperlink" Target="http://www.paginasiete.bo/nacional/2015/8/24/policia-muerto-tacacoma-habria-sido-torturado-asesinado-segun-hermano-67680.html" TargetMode="External"/><Relationship Id="rId25" Type="http://schemas.openxmlformats.org/officeDocument/2006/relationships/hyperlink" Target="https://www.hrw.org/legacy/reports/1996/Bolivia.htm" TargetMode="External"/><Relationship Id="rId120" Type="http://schemas.openxmlformats.org/officeDocument/2006/relationships/hyperlink" Target="http://www.lapatriaenlinea.com/?t=piden-esclarecimiento-en-muerte-de-comunario-de-challapampita&amp;nota=197286" TargetMode="External"/><Relationship Id="rId28" Type="http://schemas.openxmlformats.org/officeDocument/2006/relationships/hyperlink" Target="http://www.la-razon.com/index.php?_url=/suplementos/informe/Masacre-Navidad-lleva-decadas-impunidad_0_2470552991.html" TargetMode="External"/><Relationship Id="rId27" Type="http://schemas.openxmlformats.org/officeDocument/2006/relationships/hyperlink" Target="http://www.la-razon.com/index.php?_url=/suplementos/informe/Masacre-Navidad-lleva-decadas-impunidad_0_2470552991.html" TargetMode="External"/><Relationship Id="rId125" Type="http://schemas.openxmlformats.org/officeDocument/2006/relationships/drawing" Target="../drawings/drawing1.xml"/><Relationship Id="rId29" Type="http://schemas.openxmlformats.org/officeDocument/2006/relationships/hyperlink" Target="http://www.la-razon.com/index.php?_url=/suplementos/informe/Masacre-Navidad-lleva-decadas-impunidad_0_2470552991.html" TargetMode="External"/><Relationship Id="rId124" Type="http://schemas.openxmlformats.org/officeDocument/2006/relationships/hyperlink" Target="http://www.opinion.com.bo/opinion/articulos/2016/0825/noticias.php?id=198300" TargetMode="External"/><Relationship Id="rId123" Type="http://schemas.openxmlformats.org/officeDocument/2006/relationships/hyperlink" Target="http://eju.tv/2016/04/muere-discapacitado-hacia-vigilia-la-paz/" TargetMode="External"/><Relationship Id="rId122" Type="http://schemas.openxmlformats.org/officeDocument/2006/relationships/hyperlink" Target="http://www.defensoria.gob.bo/archivos/Octubre%20S5.pdf" TargetMode="External"/><Relationship Id="rId95" Type="http://schemas.openxmlformats.org/officeDocument/2006/relationships/hyperlink" Target="http://www.voltairenet.org/article120437.html" TargetMode="External"/><Relationship Id="rId94" Type="http://schemas.openxmlformats.org/officeDocument/2006/relationships/hyperlink" Target="http://www.voltairenet.org/article120437.html" TargetMode="External"/><Relationship Id="rId97" Type="http://schemas.openxmlformats.org/officeDocument/2006/relationships/hyperlink" Target="http://www.upi.com/Archives/2004/04/15/Analysis-Bolivian-president-and-the-miners/8591082001600/" TargetMode="External"/><Relationship Id="rId96" Type="http://schemas.openxmlformats.org/officeDocument/2006/relationships/hyperlink" Target="http://www.upi.com/Archives/2004/04/15/Analysis-Bolivian-president-and-the-miners/8591082001600/" TargetMode="External"/><Relationship Id="rId11" Type="http://schemas.openxmlformats.org/officeDocument/2006/relationships/hyperlink" Target="http://www.ugr.es/%7Epwlac/G20_35Mayari_Castillo_Gallardo.pdf" TargetMode="External"/><Relationship Id="rId99" Type="http://schemas.openxmlformats.org/officeDocument/2006/relationships/hyperlink" Target="http://www.alainet.org/es/active/6836" TargetMode="External"/><Relationship Id="rId10" Type="http://schemas.openxmlformats.org/officeDocument/2006/relationships/hyperlink" Target="http://www.ugr.es/%7Epwlac/G20_35Mayari_Castillo_Gallardo.pdf" TargetMode="External"/><Relationship Id="rId98" Type="http://schemas.openxmlformats.org/officeDocument/2006/relationships/hyperlink" Target="http://www.upi.com/Archives/2004/04/15/Analysis-Bolivian-president-and-the-miners/8591082001600/" TargetMode="External"/><Relationship Id="rId13" Type="http://schemas.openxmlformats.org/officeDocument/2006/relationships/hyperlink" Target="https://elpais.com/diario/1988/06/30/internacional/583624817_850215.html" TargetMode="External"/><Relationship Id="rId12" Type="http://schemas.openxmlformats.org/officeDocument/2006/relationships/hyperlink" Target="https://www.google.com/search?q=armada+Huatajata+1987&amp;hl=en&amp;source=lnms&amp;tbm=bks&amp;biw=1075&amp;bih=598" TargetMode="External"/><Relationship Id="rId91" Type="http://schemas.openxmlformats.org/officeDocument/2006/relationships/hyperlink" Target="http://www.bolivia.com/noticias/AutoNoticias/DetalleNoticia14863.asp" TargetMode="External"/><Relationship Id="rId90" Type="http://schemas.openxmlformats.org/officeDocument/2006/relationships/hyperlink" Target="http://www.bolivia.com/noticias/AutoNoticias/DetalleNoticia14863.asp" TargetMode="External"/><Relationship Id="rId93" Type="http://schemas.openxmlformats.org/officeDocument/2006/relationships/hyperlink" Target="http://www.voltairenet.org/article120437.html" TargetMode="External"/><Relationship Id="rId92" Type="http://schemas.openxmlformats.org/officeDocument/2006/relationships/hyperlink" Target="http://www.paginasiete.bo/nacional/2017/10/12/familiares-victimas-octubre-negro-denuncian-olvido-gubernamental-155531.html" TargetMode="External"/><Relationship Id="rId118" Type="http://schemas.openxmlformats.org/officeDocument/2006/relationships/hyperlink" Target="http://www.eabolivia.com/seguridad/19363-pasajero-de-65-anos-muere-en-parotani-en-medio-de-bloqueo-de-mineros.html" TargetMode="External"/><Relationship Id="rId117" Type="http://schemas.openxmlformats.org/officeDocument/2006/relationships/hyperlink" Target="https://news.vice.com/article/miners-took-43-police-officers-hostage-in-bolivia" TargetMode="External"/><Relationship Id="rId116" Type="http://schemas.openxmlformats.org/officeDocument/2006/relationships/hyperlink" Target="https://news.vice.com/article/miners-took-43-police-officers-hostage-in-bolivia" TargetMode="External"/><Relationship Id="rId115" Type="http://schemas.openxmlformats.org/officeDocument/2006/relationships/hyperlink" Target="http://www.radiofides.com/noticia/seguridad/Un_muerto_en_retoma_policial_de_planta_de_gas_en_Santa_Cruz" TargetMode="External"/><Relationship Id="rId119" Type="http://schemas.openxmlformats.org/officeDocument/2006/relationships/hyperlink" Target="http://eju.tv/2014/04/un-muerto-en-disputa-por-tierras-en-pozo-del-tigre/" TargetMode="External"/><Relationship Id="rId15" Type="http://schemas.openxmlformats.org/officeDocument/2006/relationships/hyperlink" Target="https://en.wikipedia.org/wiki/Assassinations_of_Jeffrey_Brent_Ball_and_Todd_Ray_Wilson" TargetMode="External"/><Relationship Id="rId110" Type="http://schemas.openxmlformats.org/officeDocument/2006/relationships/hyperlink" Target="http://nacla.org/blog/2011/9/28/police-attack-tipnis-marchers-roils-bolivia" TargetMode="External"/><Relationship Id="rId14" Type="http://schemas.openxmlformats.org/officeDocument/2006/relationships/hyperlink" Target="https://en.wikipedia.org/wiki/Assassinations_of_Jeffrey_Brent_Ball_and_Todd_Ray_Wilson" TargetMode="External"/><Relationship Id="rId17" Type="http://schemas.openxmlformats.org/officeDocument/2006/relationships/hyperlink" Target="http://www.nytimes.com/1990/12/06/world/kidnapped-executive-slain-by-bolivia-rebels.html" TargetMode="External"/><Relationship Id="rId16" Type="http://schemas.openxmlformats.org/officeDocument/2006/relationships/hyperlink" Target="http://www.eltiempo.com/archivo/documento/MAM-15336" TargetMode="External"/><Relationship Id="rId19" Type="http://schemas.openxmlformats.org/officeDocument/2006/relationships/hyperlink" Target="http://biblioteca.clacso.edu.ar/clacso/clacso-crop/20120710080915/05tres.pdf" TargetMode="External"/><Relationship Id="rId114" Type="http://schemas.openxmlformats.org/officeDocument/2006/relationships/hyperlink" Target="http://ain-bolivia.org/2012/07/mallku-khota-mining-mess-analysis/" TargetMode="External"/><Relationship Id="rId18" Type="http://schemas.openxmlformats.org/officeDocument/2006/relationships/hyperlink" Target="https://www.csmonitor.com/1990/1221/oboli.html" TargetMode="External"/><Relationship Id="rId113" Type="http://schemas.openxmlformats.org/officeDocument/2006/relationships/hyperlink" Target="../AppData/Local/AppData/Roaming/Microsoft/AppData/Roaming/Microsoft/AppData/Local/AppData/Local/AppData/Jessie/Documents/AIN/Mallku%20Khota%20Part%202%20FINAL%20DRAFT.docx" TargetMode="External"/><Relationship Id="rId112" Type="http://schemas.openxmlformats.org/officeDocument/2006/relationships/hyperlink" Target="http://nacla.org/blog/2011/9/28/police-attack-tipnis-marchers-roils-bolivia" TargetMode="External"/><Relationship Id="rId111" Type="http://schemas.openxmlformats.org/officeDocument/2006/relationships/hyperlink" Target="http://nacla.org/blog/2011/9/28/police-attack-tipnis-marchers-roils-bolivia" TargetMode="External"/><Relationship Id="rId84" Type="http://schemas.openxmlformats.org/officeDocument/2006/relationships/hyperlink" Target="http://www.bolivia.com/noticias/AutoNoticias/DetalleNoticia14863.asp" TargetMode="External"/><Relationship Id="rId83" Type="http://schemas.openxmlformats.org/officeDocument/2006/relationships/hyperlink" Target="http://www.erbol.com.bo/noticia/politica/17012016/ministro_de_trabajo_sugiere_juicio_de_responsabilidades_contra_carlos_mesa" TargetMode="External"/><Relationship Id="rId86" Type="http://schemas.openxmlformats.org/officeDocument/2006/relationships/hyperlink" Target="http://www.bolivia.com/noticias/AutoNoticias/DetalleNoticia14863.asp" TargetMode="External"/><Relationship Id="rId85" Type="http://schemas.openxmlformats.org/officeDocument/2006/relationships/hyperlink" Target="https://digitallibrary.un.org/record/518377/files/E_CN.4_2004_56_Add.1-ES.pdf" TargetMode="External"/><Relationship Id="rId88" Type="http://schemas.openxmlformats.org/officeDocument/2006/relationships/hyperlink" Target="http://www.bolivia.com/noticias/AutoNoticias/DetalleNoticia14863.asp" TargetMode="External"/><Relationship Id="rId87" Type="http://schemas.openxmlformats.org/officeDocument/2006/relationships/hyperlink" Target="http://www.bolivia.com/noticias/AutoNoticias/DetalleNoticia14863.asp" TargetMode="External"/><Relationship Id="rId89" Type="http://schemas.openxmlformats.org/officeDocument/2006/relationships/hyperlink" Target="http://www.bolivia.com/noticias/AutoNoticias/DetalleNoticia14863.asp" TargetMode="External"/><Relationship Id="rId80" Type="http://schemas.openxmlformats.org/officeDocument/2006/relationships/hyperlink" Target="https://www.counterpunch.org/2003/01/25/left-turns-in-south-america/" TargetMode="External"/><Relationship Id="rId82" Type="http://schemas.openxmlformats.org/officeDocument/2006/relationships/hyperlink" Target="http://www.bolivia.com/noticias/autonoticias/DetalleNoticia11279.asp" TargetMode="External"/><Relationship Id="rId81" Type="http://schemas.openxmlformats.org/officeDocument/2006/relationships/hyperlink" Target="https://digitallibrary.un.org/record/518377/files/E_CN.4_2004_56_Add.1-ES.pdf" TargetMode="External"/><Relationship Id="rId1" Type="http://schemas.openxmlformats.org/officeDocument/2006/relationships/comments" Target="../comments1.xml"/><Relationship Id="rId2" Type="http://schemas.openxmlformats.org/officeDocument/2006/relationships/hyperlink" Target="https://www.aporrea.org/actualidad/a10075.html" TargetMode="External"/><Relationship Id="rId3" Type="http://schemas.openxmlformats.org/officeDocument/2006/relationships/hyperlink" Target="http://www.lostiempos.com/oh/actualidad/20161003/huanchaca-30-anos-mayor-narco-crisis-boliviana" TargetMode="External"/><Relationship Id="rId4" Type="http://schemas.openxmlformats.org/officeDocument/2006/relationships/hyperlink" Target="http://www.lostiempos.com/oh/actualidad/20161003/huanchaca-30-anos-mayor-narco-crisis-boliviana" TargetMode="External"/><Relationship Id="rId9" Type="http://schemas.openxmlformats.org/officeDocument/2006/relationships/hyperlink" Target="http://www.ugr.es/%7Epwlac/G20_35Mayari_Castillo_Gallardo.pdf" TargetMode="External"/><Relationship Id="rId5" Type="http://schemas.openxmlformats.org/officeDocument/2006/relationships/hyperlink" Target="http://www.lostiempos.com/oh/actualidad/20161003/huanchaca-30-anos-mayor-narco-crisis-boliviana" TargetMode="External"/><Relationship Id="rId6" Type="http://schemas.openxmlformats.org/officeDocument/2006/relationships/hyperlink" Target="http://eju.tv/2011/09/a-los-25-aos-de-huanchaca-la-primera-herida-del-narcotrfico/" TargetMode="External"/><Relationship Id="rId7" Type="http://schemas.openxmlformats.org/officeDocument/2006/relationships/hyperlink" Target="http://www.ugr.es/%7Epwlac/G20_35Mayari_Castillo_Gallardo.pdf" TargetMode="External"/><Relationship Id="rId8" Type="http://schemas.openxmlformats.org/officeDocument/2006/relationships/hyperlink" Target="http://www.ugr.es/%7Epwlac/G20_35Mayari_Castillo_Gallardo.pdf" TargetMode="External"/><Relationship Id="rId73" Type="http://schemas.openxmlformats.org/officeDocument/2006/relationships/hyperlink" Target="http://www.erbol.com.bo/noticia/politica/17012016/ministro_de_trabajo_sugiere_juicio_de_responsabilidades_contra_carlos_mesa" TargetMode="External"/><Relationship Id="rId72" Type="http://schemas.openxmlformats.org/officeDocument/2006/relationships/hyperlink" Target="http://www.bolivia.com/noticias/autonoticias/DetalleNoticia11063.asp" TargetMode="External"/><Relationship Id="rId75" Type="http://schemas.openxmlformats.org/officeDocument/2006/relationships/hyperlink" Target="http://www.erbol.com.bo/noticia/politica/17012016/ministro_de_trabajo_sugiere_juicio_de_responsabilidades_contra_carlos_mesa" TargetMode="External"/><Relationship Id="rId74" Type="http://schemas.openxmlformats.org/officeDocument/2006/relationships/hyperlink" Target="http://www.bolivia.com/noticias/autonoticias/DetalleNoticia11063.asp" TargetMode="External"/><Relationship Id="rId77" Type="http://schemas.openxmlformats.org/officeDocument/2006/relationships/hyperlink" Target="http://www.erbol.com.bo/noticia/politica/17012016/ministro_de_trabajo_sugiere_juicio_de_responsabilidades_contra_carlos_mesa" TargetMode="External"/><Relationship Id="rId76" Type="http://schemas.openxmlformats.org/officeDocument/2006/relationships/hyperlink" Target="http://www.bolivia.com/noticias/autonoticias/DetalleNoticia11063.asp" TargetMode="External"/><Relationship Id="rId79" Type="http://schemas.openxmlformats.org/officeDocument/2006/relationships/hyperlink" Target="http://www.erbol.com.bo/noticia/politica/17012016/ministro_de_trabajo_sugiere_juicio_de_responsabilidades_contra_carlos_mesa" TargetMode="External"/><Relationship Id="rId78" Type="http://schemas.openxmlformats.org/officeDocument/2006/relationships/hyperlink" Target="http://www.bolivia.com/noticias/autonoticias/DetalleNoticia11063.asp" TargetMode="External"/><Relationship Id="rId71" Type="http://schemas.openxmlformats.org/officeDocument/2006/relationships/hyperlink" Target="http://www.erbol.com.bo/noticia/politica/17012016/ministro_de_trabajo_sugiere_juicio_de_responsabilidades_contra_carlos_mesa" TargetMode="External"/><Relationship Id="rId70" Type="http://schemas.openxmlformats.org/officeDocument/2006/relationships/hyperlink" Target="http://www.bolivia.com/noticias/autonoticias/DetalleNoticia11063.asp" TargetMode="External"/><Relationship Id="rId62" Type="http://schemas.openxmlformats.org/officeDocument/2006/relationships/hyperlink" Target="https://en.wikipedia.org/wiki/Pantal%C3%A9on_Dalence_Province" TargetMode="External"/><Relationship Id="rId61" Type="http://schemas.openxmlformats.org/officeDocument/2006/relationships/hyperlink" Target="https://en.wikipedia.org/wiki/Pantal%C3%A9on_Dalence_Province" TargetMode="External"/><Relationship Id="rId64" Type="http://schemas.openxmlformats.org/officeDocument/2006/relationships/hyperlink" Target="https://www.wola.org/sites/default/files/downloadable/Drug%20Policy/past/ddhr_bolivia_brief.pdf" TargetMode="External"/><Relationship Id="rId63" Type="http://schemas.openxmlformats.org/officeDocument/2006/relationships/hyperlink" Target="https://www.wola.org/sites/default/files/downloadable/Drug%20Policy/past/ddhr_bolivia_brief.pdf" TargetMode="External"/><Relationship Id="rId66" Type="http://schemas.openxmlformats.org/officeDocument/2006/relationships/hyperlink" Target="https://www.wola.org/sites/default/files/downloadable/Drug%20Policy/past/ddhr_bolivia_brief.pdf" TargetMode="External"/><Relationship Id="rId65" Type="http://schemas.openxmlformats.org/officeDocument/2006/relationships/hyperlink" Target="https://www.wola.org/sites/default/files/downloadable/Drug%20Policy/past/ddhr_bolivia_brief.pdf" TargetMode="External"/><Relationship Id="rId68" Type="http://schemas.openxmlformats.org/officeDocument/2006/relationships/hyperlink" Target="https://en.wikipedia.org/wiki/Pantal%C3%A9on_Dalence_Province" TargetMode="External"/><Relationship Id="rId67" Type="http://schemas.openxmlformats.org/officeDocument/2006/relationships/hyperlink" Target="https://books.google.com/books?id=YPgLu99VME4C&amp;pg=PA214&amp;dq=cocaleros+enero+2003&amp;hl=en&amp;sa=X&amp;ved=0ahUKEwjZroGvnMbVAhVD1mMKHRSgCiIQ6AEIKDAA" TargetMode="External"/><Relationship Id="rId60" Type="http://schemas.openxmlformats.org/officeDocument/2006/relationships/hyperlink" Target="https://www.state.gov/j/drl/rls/hrrpt/2001/wha/8299.htm" TargetMode="External"/><Relationship Id="rId69" Type="http://schemas.openxmlformats.org/officeDocument/2006/relationships/hyperlink" Target="http://www.bolivia.com/noticias/autonoticias/DetalleNoticia11063.asp" TargetMode="External"/><Relationship Id="rId51" Type="http://schemas.openxmlformats.org/officeDocument/2006/relationships/hyperlink" Target="http://www.defensoria.gob.bo/archivos/II%20Informe%20al%20Congreso.pdf" TargetMode="External"/><Relationship Id="rId50" Type="http://schemas.openxmlformats.org/officeDocument/2006/relationships/hyperlink" Target="http://www.defensoria.gob.bo/archivos/II%20Informe%20al%20Congreso.pdf" TargetMode="External"/><Relationship Id="rId53" Type="http://schemas.openxmlformats.org/officeDocument/2006/relationships/hyperlink" Target="http://www.defensoria.gob.bo/archivos/II%20Informe%20al%20Congreso.pdf" TargetMode="External"/><Relationship Id="rId52" Type="http://schemas.openxmlformats.org/officeDocument/2006/relationships/hyperlink" Target="http://www.defensoria.gob.bo/archivos/II%20Informe%20al%20Congreso.pdf" TargetMode="External"/><Relationship Id="rId55" Type="http://schemas.openxmlformats.org/officeDocument/2006/relationships/hyperlink" Target="http://www.defensoria.gob.bo/archivos/II%20Informe%20al%20Congreso.pdf" TargetMode="External"/><Relationship Id="rId54" Type="http://schemas.openxmlformats.org/officeDocument/2006/relationships/hyperlink" Target="http://www.defensoria.gob.bo/archivos/II%20Informe%20al%20Congreso.pdf" TargetMode="External"/><Relationship Id="rId57" Type="http://schemas.openxmlformats.org/officeDocument/2006/relationships/hyperlink" Target="https://www.state.gov/j/drl/rls/hrrpt/2001/wha/8299.htm" TargetMode="External"/><Relationship Id="rId56" Type="http://schemas.openxmlformats.org/officeDocument/2006/relationships/hyperlink" Target="https://www.state.gov/j/drl/rls/hrrpt/2001/wha/8299.htm" TargetMode="External"/><Relationship Id="rId59" Type="http://schemas.openxmlformats.org/officeDocument/2006/relationships/hyperlink" Target="https://www.state.gov/j/drl/rls/hrrpt/2001/wha/8299.htm" TargetMode="External"/><Relationship Id="rId58" Type="http://schemas.openxmlformats.org/officeDocument/2006/relationships/hyperlink" Target="http://www.elpaisonline.com/index.php/2013-01-15-14-16-26/local/item/227435-la-matanza-de-pananti-una-masacre-en-el-olvid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www.noticiasfides.com/nacional/politica/policia-confirma-16-muertos-y-61-heridos-en-huanuni-71020" TargetMode="External"/><Relationship Id="rId10" Type="http://schemas.openxmlformats.org/officeDocument/2006/relationships/hyperlink" Target="https://www.eldia.com.bo/index.php?cat=162&amp;pla=3&amp;id_articulo=129514" TargetMode="External"/><Relationship Id="rId13" Type="http://schemas.openxmlformats.org/officeDocument/2006/relationships/drawing" Target="../drawings/drawing9.xml"/><Relationship Id="rId12" Type="http://schemas.openxmlformats.org/officeDocument/2006/relationships/hyperlink" Target="http://argentina.indymedia.org/news/2003/10/141003.php" TargetMode="External"/><Relationship Id="rId14" Type="http://schemas.openxmlformats.org/officeDocument/2006/relationships/vmlDrawing" Target="../drawings/vmlDrawing3.vml"/><Relationship Id="rId1" Type="http://schemas.openxmlformats.org/officeDocument/2006/relationships/comments" Target="../comments3.xml"/><Relationship Id="rId2" Type="http://schemas.openxmlformats.org/officeDocument/2006/relationships/hyperlink" Target="http://www.refworld.org/docid/3ae6a9fe18.html" TargetMode="External"/><Relationship Id="rId3" Type="http://schemas.openxmlformats.org/officeDocument/2006/relationships/hyperlink" Target="https://www.state.gov/j/drl/rls/hrrpt/1999/376.htm" TargetMode="External"/><Relationship Id="rId4" Type="http://schemas.openxmlformats.org/officeDocument/2006/relationships/hyperlink" Target="https://www.state.gov/j/drl/rls/hrrpt/1999/376.htm" TargetMode="External"/><Relationship Id="rId9" Type="http://schemas.openxmlformats.org/officeDocument/2006/relationships/hyperlink" Target="http://www.opinion.com.bo/opinion/articulos/2012/1010/noticias.php?id=73979" TargetMode="External"/><Relationship Id="rId5" Type="http://schemas.openxmlformats.org/officeDocument/2006/relationships/hyperlink" Target="https://www.state.gov/j/drl/rls/hrrpt/2003/27887.htm" TargetMode="External"/><Relationship Id="rId6" Type="http://schemas.openxmlformats.org/officeDocument/2006/relationships/hyperlink" Target="http://Anti-Sol.BO?" TargetMode="External"/><Relationship Id="rId7" Type="http://schemas.openxmlformats.org/officeDocument/2006/relationships/hyperlink" Target="http://www.bolpress.com/?Cod=2006120714" TargetMode="External"/><Relationship Id="rId8" Type="http://schemas.openxmlformats.org/officeDocument/2006/relationships/hyperlink" Target="http://www.opinion.com.bo/opinion/articulos/2012/1010/noticias.php?id=7397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1.0" ySplit="2.0" topLeftCell="L3" activePane="bottomRight" state="frozen"/>
      <selection activeCell="L1" sqref="L1" pane="topRight"/>
      <selection activeCell="A3" sqref="A3" pane="bottomLeft"/>
      <selection activeCell="L3" sqref="L3" pane="bottomRight"/>
    </sheetView>
  </sheetViews>
  <sheetFormatPr customHeight="1" defaultColWidth="14.43" defaultRowHeight="15.75"/>
  <cols>
    <col customWidth="1" min="1" max="1" width="23.0"/>
    <col customWidth="1" hidden="1" min="2" max="2" width="6.71"/>
    <col customWidth="1" min="3" max="3" width="6.71"/>
    <col customWidth="1" min="4" max="5" width="4.29"/>
    <col customWidth="1" min="6" max="6" width="5.57"/>
    <col customWidth="1" min="7" max="7" width="4.29"/>
    <col customWidth="1" min="8" max="8" width="4.43"/>
    <col customWidth="1" min="10" max="10" width="20.57"/>
    <col customWidth="1" min="11" max="11" width="6.57"/>
    <col customWidth="1" min="12" max="13" width="8.29"/>
    <col customWidth="1" min="14" max="14" width="5.57"/>
    <col hidden="1" min="29" max="31" width="14.43"/>
    <col hidden="1" min="39" max="39" width="14.43"/>
    <col hidden="1" min="55" max="55" width="14.43"/>
  </cols>
  <sheetData>
    <row r="1">
      <c r="A1" s="2" t="s">
        <v>7</v>
      </c>
      <c r="B1" s="4"/>
      <c r="C1" s="4" t="s">
        <v>8</v>
      </c>
      <c r="D1" s="5"/>
      <c r="E1" s="5"/>
      <c r="F1" s="4" t="s">
        <v>9</v>
      </c>
      <c r="I1" s="4" t="s">
        <v>10</v>
      </c>
      <c r="J1" s="5"/>
      <c r="K1" s="5"/>
      <c r="L1" s="5"/>
      <c r="M1" s="5"/>
      <c r="N1" s="5"/>
      <c r="O1" s="5"/>
      <c r="P1" s="5"/>
      <c r="Q1" s="5"/>
      <c r="R1" s="5"/>
      <c r="S1" s="5"/>
      <c r="T1" s="5"/>
      <c r="U1" s="4" t="s">
        <v>11</v>
      </c>
      <c r="V1" s="5"/>
      <c r="W1" s="5"/>
      <c r="X1" s="5"/>
      <c r="Y1" s="4" t="s">
        <v>12</v>
      </c>
      <c r="Z1" s="5"/>
      <c r="AA1" s="5"/>
      <c r="AB1" s="5"/>
      <c r="AC1" s="4" t="s">
        <v>13</v>
      </c>
      <c r="AD1" s="4"/>
      <c r="AE1" s="5"/>
      <c r="AF1" s="5"/>
      <c r="AG1" s="4" t="s">
        <v>14</v>
      </c>
      <c r="AH1" s="4" t="s">
        <v>15</v>
      </c>
      <c r="AI1" s="5"/>
      <c r="AJ1" s="5"/>
      <c r="AK1" s="5"/>
      <c r="AL1" s="5"/>
      <c r="AM1" s="4"/>
      <c r="AN1" s="4" t="s">
        <v>16</v>
      </c>
      <c r="AO1" s="4" t="s">
        <v>17</v>
      </c>
      <c r="AQ1" s="5"/>
      <c r="AR1" s="4" t="s">
        <v>18</v>
      </c>
      <c r="AT1" s="5"/>
      <c r="AU1" s="5"/>
      <c r="AV1" s="4" t="s">
        <v>19</v>
      </c>
      <c r="AW1" s="5"/>
      <c r="AX1" s="5"/>
      <c r="AY1" s="5"/>
      <c r="AZ1" s="5"/>
      <c r="BA1" s="5"/>
      <c r="BB1" s="4"/>
      <c r="BC1" s="4"/>
      <c r="BD1" s="4" t="s">
        <v>20</v>
      </c>
      <c r="BE1" s="5"/>
      <c r="BF1" s="5"/>
      <c r="BG1" s="5"/>
      <c r="BH1" s="5"/>
      <c r="BI1" s="5"/>
      <c r="BJ1" s="5"/>
      <c r="BK1" s="5"/>
      <c r="BL1" s="5"/>
      <c r="BM1" s="5"/>
      <c r="BN1" s="5"/>
      <c r="BO1" s="5"/>
      <c r="BP1" s="5"/>
    </row>
    <row r="2">
      <c r="A2" s="2" t="s">
        <v>21</v>
      </c>
      <c r="B2" s="4" t="s">
        <v>22</v>
      </c>
      <c r="C2" s="4" t="s">
        <v>0</v>
      </c>
      <c r="D2" s="4" t="s">
        <v>23</v>
      </c>
      <c r="E2" s="4" t="s">
        <v>24</v>
      </c>
      <c r="F2" s="4" t="s">
        <v>0</v>
      </c>
      <c r="G2" s="4" t="s">
        <v>23</v>
      </c>
      <c r="H2" s="4" t="s">
        <v>24</v>
      </c>
      <c r="I2" s="4" t="s">
        <v>25</v>
      </c>
      <c r="J2" s="4" t="s">
        <v>26</v>
      </c>
      <c r="K2" s="4" t="s">
        <v>27</v>
      </c>
      <c r="L2" s="4" t="s">
        <v>28</v>
      </c>
      <c r="M2" s="4"/>
      <c r="N2" s="4" t="s">
        <v>29</v>
      </c>
      <c r="O2" s="4" t="s">
        <v>30</v>
      </c>
      <c r="P2" s="4" t="s">
        <v>31</v>
      </c>
      <c r="Q2" s="4" t="s">
        <v>32</v>
      </c>
      <c r="R2" s="4" t="s">
        <v>33</v>
      </c>
      <c r="S2" s="4" t="s">
        <v>34</v>
      </c>
      <c r="T2" s="4" t="s">
        <v>35</v>
      </c>
      <c r="U2" s="4" t="s">
        <v>36</v>
      </c>
      <c r="V2" s="4" t="s">
        <v>37</v>
      </c>
      <c r="W2" s="4" t="s">
        <v>38</v>
      </c>
      <c r="X2" s="4" t="s">
        <v>39</v>
      </c>
      <c r="Y2" s="4" t="s">
        <v>40</v>
      </c>
      <c r="Z2" s="4" t="s">
        <v>41</v>
      </c>
      <c r="AA2" s="4" t="s">
        <v>42</v>
      </c>
      <c r="AB2" s="4" t="s">
        <v>43</v>
      </c>
      <c r="AC2" s="4" t="s">
        <v>44</v>
      </c>
      <c r="AD2" s="4" t="s">
        <v>45</v>
      </c>
      <c r="AE2" s="4" t="s">
        <v>46</v>
      </c>
      <c r="AF2" s="4" t="s">
        <v>47</v>
      </c>
      <c r="AG2" s="4" t="s">
        <v>14</v>
      </c>
      <c r="AH2" s="4" t="s">
        <v>48</v>
      </c>
      <c r="AI2" s="4" t="s">
        <v>49</v>
      </c>
      <c r="AJ2" s="4" t="s">
        <v>50</v>
      </c>
      <c r="AK2" s="4" t="s">
        <v>51</v>
      </c>
      <c r="AL2" s="4" t="s">
        <v>52</v>
      </c>
      <c r="AM2" s="4" t="s">
        <v>53</v>
      </c>
      <c r="AN2" s="5"/>
      <c r="AO2" s="4" t="s">
        <v>54</v>
      </c>
      <c r="AP2" s="4" t="s">
        <v>55</v>
      </c>
      <c r="AQ2" s="4" t="s">
        <v>56</v>
      </c>
      <c r="AR2" s="4" t="s">
        <v>57</v>
      </c>
      <c r="AS2" s="4" t="s">
        <v>58</v>
      </c>
      <c r="AT2" s="4" t="s">
        <v>59</v>
      </c>
      <c r="AU2" s="4" t="s">
        <v>60</v>
      </c>
      <c r="AV2" s="4" t="s">
        <v>61</v>
      </c>
      <c r="AW2" s="4" t="s">
        <v>62</v>
      </c>
      <c r="AX2" s="4" t="s">
        <v>63</v>
      </c>
      <c r="AY2" s="4" t="s">
        <v>64</v>
      </c>
      <c r="AZ2" s="4" t="s">
        <v>65</v>
      </c>
      <c r="BA2" s="4" t="s">
        <v>66</v>
      </c>
      <c r="BB2" s="4" t="s">
        <v>67</v>
      </c>
      <c r="BC2" s="4"/>
      <c r="BD2" s="4" t="s">
        <v>68</v>
      </c>
      <c r="BE2" s="4" t="s">
        <v>69</v>
      </c>
      <c r="BF2" s="4" t="s">
        <v>70</v>
      </c>
      <c r="BG2" s="4" t="s">
        <v>71</v>
      </c>
      <c r="BH2" s="4" t="s">
        <v>72</v>
      </c>
      <c r="BI2" s="4"/>
      <c r="BJ2" s="4"/>
      <c r="BK2" s="4"/>
      <c r="BL2" s="4"/>
      <c r="BM2" s="4"/>
      <c r="BN2" s="4"/>
      <c r="BO2" s="4"/>
      <c r="BP2" s="4"/>
    </row>
    <row r="3">
      <c r="A3" s="7" t="s">
        <v>73</v>
      </c>
      <c r="B3" s="8"/>
      <c r="C3" s="8">
        <v>1984.0</v>
      </c>
      <c r="D3" s="8">
        <v>10.0</v>
      </c>
      <c r="E3" s="8">
        <v>28.0</v>
      </c>
      <c r="F3" s="9"/>
      <c r="G3" s="9"/>
      <c r="H3" s="9"/>
      <c r="I3" s="10" t="s">
        <v>74</v>
      </c>
      <c r="J3" s="11" t="s">
        <v>75</v>
      </c>
      <c r="K3" s="12"/>
      <c r="L3" s="12"/>
      <c r="M3" s="12"/>
      <c r="N3" s="12" t="s">
        <v>76</v>
      </c>
      <c r="O3" s="12"/>
      <c r="P3" s="12"/>
      <c r="Q3" s="12" t="s">
        <v>77</v>
      </c>
      <c r="R3" s="11" t="s">
        <v>78</v>
      </c>
      <c r="S3" s="12" t="s">
        <v>79</v>
      </c>
      <c r="T3" s="11" t="s">
        <v>80</v>
      </c>
      <c r="U3" s="12" t="s">
        <v>81</v>
      </c>
      <c r="V3" s="12" t="s">
        <v>82</v>
      </c>
      <c r="W3" s="12" t="s">
        <v>83</v>
      </c>
      <c r="X3" s="12"/>
      <c r="Y3" s="12" t="s">
        <v>84</v>
      </c>
      <c r="Z3" s="12"/>
      <c r="AA3" s="12" t="s">
        <v>85</v>
      </c>
      <c r="AB3" s="12" t="s">
        <v>86</v>
      </c>
      <c r="AC3" s="9"/>
      <c r="AD3" s="9"/>
      <c r="AE3" s="12" t="s">
        <v>76</v>
      </c>
      <c r="AF3" s="12" t="s">
        <v>87</v>
      </c>
      <c r="AG3" s="12" t="s">
        <v>88</v>
      </c>
      <c r="AH3" s="12" t="s">
        <v>89</v>
      </c>
      <c r="AI3" s="12"/>
      <c r="AJ3" s="12" t="s">
        <v>90</v>
      </c>
      <c r="AK3" s="12" t="s">
        <v>91</v>
      </c>
      <c r="AL3" s="12" t="s">
        <v>92</v>
      </c>
      <c r="AM3" s="13" t="str">
        <f t="shared" ref="AM3:AM63" si="1">CONCATENATE(AI3," ",AJ3," ",AK3," ",AL3," ","Bolivia")</f>
        <v> Ayo Ayo Aroma La Paz Bolivia</v>
      </c>
      <c r="AN3" s="9"/>
      <c r="AO3" s="12" t="s">
        <v>93</v>
      </c>
      <c r="AP3" s="12" t="s">
        <v>94</v>
      </c>
      <c r="AQ3" s="12"/>
      <c r="AR3" s="12"/>
      <c r="AS3" s="12" t="s">
        <v>82</v>
      </c>
      <c r="AT3" s="12"/>
      <c r="AU3" s="12"/>
      <c r="AV3" s="10" t="s">
        <v>95</v>
      </c>
      <c r="AW3" s="12" t="s">
        <v>79</v>
      </c>
      <c r="AX3" s="12" t="s">
        <v>96</v>
      </c>
      <c r="AY3" s="12" t="s">
        <v>82</v>
      </c>
      <c r="AZ3" s="12" t="s">
        <v>94</v>
      </c>
      <c r="BA3" s="12" t="s">
        <v>97</v>
      </c>
      <c r="BB3" s="12"/>
      <c r="BC3" s="9"/>
      <c r="BD3" s="12" t="s">
        <v>98</v>
      </c>
      <c r="BE3" s="12" t="s">
        <v>99</v>
      </c>
      <c r="BF3" s="14" t="s">
        <v>100</v>
      </c>
      <c r="BG3" s="12" t="s">
        <v>101</v>
      </c>
      <c r="BH3" s="12"/>
      <c r="BI3" s="12"/>
      <c r="BJ3" s="12"/>
      <c r="BK3" s="12"/>
      <c r="BL3" s="12"/>
      <c r="BM3" s="12"/>
      <c r="BN3" s="12"/>
      <c r="BO3" s="12"/>
      <c r="BP3" s="12"/>
    </row>
    <row r="4">
      <c r="A4" s="15" t="s">
        <v>102</v>
      </c>
      <c r="B4" s="16"/>
      <c r="C4" s="16">
        <v>1986.0</v>
      </c>
      <c r="D4" s="16">
        <v>9.0</v>
      </c>
      <c r="E4" s="16">
        <v>5.0</v>
      </c>
      <c r="F4" s="18"/>
      <c r="G4" s="18"/>
      <c r="H4" s="18"/>
      <c r="I4" s="20" t="s">
        <v>104</v>
      </c>
      <c r="J4" s="21" t="s">
        <v>105</v>
      </c>
      <c r="K4" s="22">
        <v>62.0</v>
      </c>
      <c r="L4" s="22"/>
      <c r="M4" s="22"/>
      <c r="N4" s="22" t="s">
        <v>76</v>
      </c>
      <c r="O4" s="22"/>
      <c r="P4" s="22" t="s">
        <v>106</v>
      </c>
      <c r="Q4" s="22" t="s">
        <v>77</v>
      </c>
      <c r="R4" s="23" t="s">
        <v>78</v>
      </c>
      <c r="S4" s="22"/>
      <c r="T4" s="22" t="s">
        <v>108</v>
      </c>
      <c r="U4" s="22" t="s">
        <v>81</v>
      </c>
      <c r="V4" s="22" t="s">
        <v>82</v>
      </c>
      <c r="W4" s="24" t="s">
        <v>83</v>
      </c>
      <c r="X4" s="22" t="s">
        <v>94</v>
      </c>
      <c r="Y4" s="22" t="s">
        <v>122</v>
      </c>
      <c r="Z4" s="22" t="s">
        <v>124</v>
      </c>
      <c r="AA4" s="22"/>
      <c r="AB4" s="22"/>
      <c r="AC4" s="18"/>
      <c r="AD4" s="18"/>
      <c r="AE4" s="22"/>
      <c r="AF4" s="22"/>
      <c r="AG4" s="22" t="s">
        <v>88</v>
      </c>
      <c r="AH4" s="22"/>
      <c r="AI4" s="22" t="s">
        <v>128</v>
      </c>
      <c r="AJ4" s="22"/>
      <c r="AK4" s="22"/>
      <c r="AL4" s="22" t="s">
        <v>113</v>
      </c>
      <c r="AM4" s="25" t="str">
        <f t="shared" si="1"/>
        <v>Huanchaca National Park   Santa Cruz Bolivia</v>
      </c>
      <c r="AN4" s="18"/>
      <c r="AO4" s="22"/>
      <c r="AP4" s="22"/>
      <c r="AQ4" s="22"/>
      <c r="AR4" s="22"/>
      <c r="AS4" s="22"/>
      <c r="AT4" s="22"/>
      <c r="AU4" s="22"/>
      <c r="AV4" s="26" t="s">
        <v>136</v>
      </c>
      <c r="AW4" s="22" t="s">
        <v>137</v>
      </c>
      <c r="AX4" s="22" t="s">
        <v>138</v>
      </c>
      <c r="AY4" s="22" t="s">
        <v>94</v>
      </c>
      <c r="AZ4" s="22" t="s">
        <v>94</v>
      </c>
      <c r="BA4" s="22" t="s">
        <v>97</v>
      </c>
      <c r="BB4" s="22" t="s">
        <v>139</v>
      </c>
      <c r="BC4" s="18"/>
      <c r="BD4" s="18"/>
      <c r="BE4" s="22"/>
      <c r="BF4" s="27" t="s">
        <v>141</v>
      </c>
      <c r="BG4" s="22"/>
      <c r="BH4" s="22"/>
      <c r="BI4" s="22"/>
      <c r="BJ4" s="22"/>
      <c r="BK4" s="22"/>
      <c r="BL4" s="22"/>
      <c r="BM4" s="22"/>
      <c r="BN4" s="22"/>
      <c r="BO4" s="22"/>
      <c r="BP4" s="22"/>
    </row>
    <row r="5">
      <c r="A5" s="7" t="s">
        <v>102</v>
      </c>
      <c r="B5" s="8"/>
      <c r="C5" s="8">
        <v>1986.0</v>
      </c>
      <c r="D5" s="8">
        <v>9.0</v>
      </c>
      <c r="E5" s="8">
        <v>5.0</v>
      </c>
      <c r="F5" s="9"/>
      <c r="G5" s="9"/>
      <c r="H5" s="9"/>
      <c r="I5" s="28" t="s">
        <v>169</v>
      </c>
      <c r="J5" s="28" t="s">
        <v>178</v>
      </c>
      <c r="K5" s="12"/>
      <c r="L5" s="12"/>
      <c r="M5" s="12"/>
      <c r="N5" s="12" t="s">
        <v>76</v>
      </c>
      <c r="O5" s="12"/>
      <c r="P5" s="12" t="s">
        <v>106</v>
      </c>
      <c r="Q5" s="12" t="s">
        <v>77</v>
      </c>
      <c r="R5" s="11" t="s">
        <v>78</v>
      </c>
      <c r="S5" s="12"/>
      <c r="T5" s="12" t="s">
        <v>184</v>
      </c>
      <c r="U5" s="12" t="s">
        <v>81</v>
      </c>
      <c r="V5" s="12" t="s">
        <v>82</v>
      </c>
      <c r="W5" s="29" t="s">
        <v>83</v>
      </c>
      <c r="X5" s="12" t="s">
        <v>94</v>
      </c>
      <c r="Y5" s="12" t="s">
        <v>122</v>
      </c>
      <c r="Z5" s="12" t="s">
        <v>124</v>
      </c>
      <c r="AA5" s="12"/>
      <c r="AB5" s="12"/>
      <c r="AC5" s="9"/>
      <c r="AD5" s="9"/>
      <c r="AE5" s="12"/>
      <c r="AF5" s="12"/>
      <c r="AG5" s="12" t="s">
        <v>88</v>
      </c>
      <c r="AH5" s="12"/>
      <c r="AI5" s="12" t="s">
        <v>128</v>
      </c>
      <c r="AJ5" s="12"/>
      <c r="AK5" s="12"/>
      <c r="AL5" s="12" t="s">
        <v>113</v>
      </c>
      <c r="AM5" s="13" t="str">
        <f t="shared" si="1"/>
        <v>Huanchaca National Park   Santa Cruz Bolivia</v>
      </c>
      <c r="AN5" s="9"/>
      <c r="AO5" s="12"/>
      <c r="AP5" s="12"/>
      <c r="AQ5" s="12"/>
      <c r="AR5" s="12"/>
      <c r="AS5" s="12"/>
      <c r="AT5" s="12"/>
      <c r="AU5" s="12"/>
      <c r="AV5" s="10" t="s">
        <v>136</v>
      </c>
      <c r="AW5" s="12" t="s">
        <v>137</v>
      </c>
      <c r="AX5" s="12" t="s">
        <v>138</v>
      </c>
      <c r="AY5" s="12" t="s">
        <v>94</v>
      </c>
      <c r="AZ5" s="12" t="s">
        <v>94</v>
      </c>
      <c r="BA5" s="12" t="s">
        <v>97</v>
      </c>
      <c r="BB5" s="12" t="s">
        <v>139</v>
      </c>
      <c r="BC5" s="9"/>
      <c r="BD5" s="9"/>
      <c r="BE5" s="12"/>
      <c r="BF5" s="14" t="s">
        <v>141</v>
      </c>
      <c r="BG5" s="12"/>
      <c r="BH5" s="12"/>
      <c r="BI5" s="12"/>
      <c r="BJ5" s="12"/>
      <c r="BK5" s="12"/>
      <c r="BL5" s="12"/>
      <c r="BM5" s="12"/>
      <c r="BN5" s="12"/>
      <c r="BO5" s="12"/>
      <c r="BP5" s="12"/>
    </row>
    <row r="6">
      <c r="A6" s="7" t="s">
        <v>102</v>
      </c>
      <c r="B6" s="8"/>
      <c r="C6" s="8">
        <v>1986.0</v>
      </c>
      <c r="D6" s="8">
        <v>9.0</v>
      </c>
      <c r="E6" s="8">
        <v>5.0</v>
      </c>
      <c r="F6" s="9"/>
      <c r="G6" s="9"/>
      <c r="H6" s="9"/>
      <c r="I6" s="28" t="s">
        <v>205</v>
      </c>
      <c r="J6" s="30" t="s">
        <v>206</v>
      </c>
      <c r="K6" s="12"/>
      <c r="L6" s="12"/>
      <c r="M6" s="12"/>
      <c r="N6" s="12" t="s">
        <v>76</v>
      </c>
      <c r="O6" s="12"/>
      <c r="P6" s="12" t="s">
        <v>106</v>
      </c>
      <c r="Q6" s="12" t="s">
        <v>77</v>
      </c>
      <c r="R6" s="11" t="s">
        <v>78</v>
      </c>
      <c r="S6" s="12"/>
      <c r="T6" s="12" t="s">
        <v>207</v>
      </c>
      <c r="U6" s="12" t="s">
        <v>81</v>
      </c>
      <c r="V6" s="12" t="s">
        <v>82</v>
      </c>
      <c r="W6" s="29" t="s">
        <v>83</v>
      </c>
      <c r="X6" s="12" t="s">
        <v>94</v>
      </c>
      <c r="Y6" s="12" t="s">
        <v>122</v>
      </c>
      <c r="Z6" s="12" t="s">
        <v>124</v>
      </c>
      <c r="AA6" s="12"/>
      <c r="AB6" s="12"/>
      <c r="AC6" s="9"/>
      <c r="AD6" s="9"/>
      <c r="AE6" s="12"/>
      <c r="AF6" s="12"/>
      <c r="AG6" s="12" t="s">
        <v>88</v>
      </c>
      <c r="AH6" s="12"/>
      <c r="AI6" s="12" t="s">
        <v>128</v>
      </c>
      <c r="AJ6" s="12"/>
      <c r="AK6" s="12"/>
      <c r="AL6" s="12" t="s">
        <v>113</v>
      </c>
      <c r="AM6" s="13" t="str">
        <f t="shared" si="1"/>
        <v>Huanchaca National Park   Santa Cruz Bolivia</v>
      </c>
      <c r="AN6" s="9"/>
      <c r="AO6" s="12"/>
      <c r="AP6" s="12"/>
      <c r="AQ6" s="12"/>
      <c r="AR6" s="12"/>
      <c r="AS6" s="12"/>
      <c r="AT6" s="12"/>
      <c r="AU6" s="12"/>
      <c r="AV6" s="10" t="s">
        <v>136</v>
      </c>
      <c r="AW6" s="12" t="s">
        <v>137</v>
      </c>
      <c r="AX6" s="12" t="s">
        <v>138</v>
      </c>
      <c r="AY6" s="12" t="s">
        <v>94</v>
      </c>
      <c r="AZ6" s="12" t="s">
        <v>94</v>
      </c>
      <c r="BA6" s="12" t="s">
        <v>97</v>
      </c>
      <c r="BB6" s="12" t="s">
        <v>139</v>
      </c>
      <c r="BC6" s="9"/>
      <c r="BD6" s="9"/>
      <c r="BE6" s="12"/>
      <c r="BF6" s="14" t="s">
        <v>141</v>
      </c>
      <c r="BG6" s="12"/>
      <c r="BH6" s="12"/>
      <c r="BI6" s="12"/>
      <c r="BJ6" s="12"/>
      <c r="BK6" s="12"/>
      <c r="BL6" s="12"/>
      <c r="BM6" s="12"/>
      <c r="BN6" s="12"/>
      <c r="BO6" s="12"/>
      <c r="BP6" s="12"/>
    </row>
    <row r="7">
      <c r="A7" s="7" t="s">
        <v>208</v>
      </c>
      <c r="B7" s="8"/>
      <c r="C7" s="8">
        <v>1986.0</v>
      </c>
      <c r="D7" s="8">
        <v>11.0</v>
      </c>
      <c r="E7" s="8">
        <v>10.0</v>
      </c>
      <c r="F7" s="9"/>
      <c r="G7" s="9"/>
      <c r="H7" s="9"/>
      <c r="I7" s="11" t="s">
        <v>209</v>
      </c>
      <c r="J7" s="30" t="s">
        <v>210</v>
      </c>
      <c r="K7" s="12"/>
      <c r="L7" s="12"/>
      <c r="M7" s="12"/>
      <c r="N7" s="12" t="s">
        <v>76</v>
      </c>
      <c r="O7" s="12"/>
      <c r="P7" s="12"/>
      <c r="Q7" s="12" t="s">
        <v>77</v>
      </c>
      <c r="R7" s="12" t="s">
        <v>211</v>
      </c>
      <c r="S7" s="12" t="s">
        <v>212</v>
      </c>
      <c r="T7" s="12" t="s">
        <v>213</v>
      </c>
      <c r="U7" s="12" t="s">
        <v>81</v>
      </c>
      <c r="V7" s="12" t="s">
        <v>82</v>
      </c>
      <c r="W7" s="29" t="s">
        <v>83</v>
      </c>
      <c r="X7" s="12" t="s">
        <v>94</v>
      </c>
      <c r="Y7" s="11" t="s">
        <v>122</v>
      </c>
      <c r="Z7" s="12" t="s">
        <v>214</v>
      </c>
      <c r="AA7" s="12"/>
      <c r="AB7" s="12"/>
      <c r="AC7" s="9"/>
      <c r="AD7" s="9"/>
      <c r="AE7" s="12"/>
      <c r="AF7" s="12"/>
      <c r="AG7" s="12" t="s">
        <v>88</v>
      </c>
      <c r="AH7" s="12"/>
      <c r="AI7" s="12"/>
      <c r="AJ7" s="12" t="s">
        <v>113</v>
      </c>
      <c r="AK7" s="12" t="s">
        <v>197</v>
      </c>
      <c r="AL7" s="12" t="s">
        <v>113</v>
      </c>
      <c r="AM7" s="13" t="str">
        <f t="shared" si="1"/>
        <v> Santa Cruz Andrés Ibáñez Santa Cruz Bolivia</v>
      </c>
      <c r="AN7" s="9"/>
      <c r="AO7" s="12"/>
      <c r="AP7" s="12"/>
      <c r="AQ7" s="12"/>
      <c r="AR7" s="12"/>
      <c r="AS7" s="12" t="s">
        <v>215</v>
      </c>
      <c r="AT7" s="12"/>
      <c r="AU7" s="12"/>
      <c r="AV7" s="10" t="s">
        <v>136</v>
      </c>
      <c r="AW7" s="12" t="s">
        <v>137</v>
      </c>
      <c r="AX7" s="12" t="s">
        <v>138</v>
      </c>
      <c r="AY7" s="12" t="s">
        <v>82</v>
      </c>
      <c r="AZ7" s="12" t="s">
        <v>94</v>
      </c>
      <c r="BA7" s="12" t="s">
        <v>216</v>
      </c>
      <c r="BB7" s="9"/>
      <c r="BC7" s="9"/>
      <c r="BD7" s="9"/>
      <c r="BE7" s="12"/>
      <c r="BF7" s="14" t="s">
        <v>217</v>
      </c>
      <c r="BG7" s="12"/>
      <c r="BH7" s="12"/>
      <c r="BI7" s="12"/>
      <c r="BJ7" s="12"/>
      <c r="BK7" s="12"/>
      <c r="BL7" s="12"/>
      <c r="BM7" s="12"/>
      <c r="BN7" s="12"/>
      <c r="BO7" s="12"/>
      <c r="BP7" s="12"/>
    </row>
    <row r="8">
      <c r="A8" s="7" t="s">
        <v>218</v>
      </c>
      <c r="B8" s="8"/>
      <c r="C8" s="8">
        <v>1987.0</v>
      </c>
      <c r="D8" s="8">
        <v>5.0</v>
      </c>
      <c r="E8" s="8">
        <v>28.0</v>
      </c>
      <c r="F8" s="9"/>
      <c r="G8" s="9"/>
      <c r="H8" s="9"/>
      <c r="I8" s="31"/>
      <c r="J8" s="31"/>
      <c r="K8" s="12"/>
      <c r="L8" s="12"/>
      <c r="M8" s="12"/>
      <c r="N8" s="12"/>
      <c r="O8" s="12"/>
      <c r="P8" s="12"/>
      <c r="Q8" s="12" t="s">
        <v>77</v>
      </c>
      <c r="R8" s="12"/>
      <c r="S8" s="9"/>
      <c r="T8" s="9"/>
      <c r="U8" s="12"/>
      <c r="V8" s="12"/>
      <c r="W8" s="29"/>
      <c r="X8" s="12"/>
      <c r="Y8" s="12" t="s">
        <v>122</v>
      </c>
      <c r="Z8" s="12" t="s">
        <v>219</v>
      </c>
      <c r="AA8" s="12"/>
      <c r="AB8" s="12"/>
      <c r="AC8" s="9"/>
      <c r="AD8" s="9"/>
      <c r="AE8" s="12"/>
      <c r="AF8" s="12" t="s">
        <v>219</v>
      </c>
      <c r="AG8" s="12" t="s">
        <v>88</v>
      </c>
      <c r="AH8" s="12"/>
      <c r="AI8" s="12" t="s">
        <v>220</v>
      </c>
      <c r="AJ8" s="12" t="s">
        <v>135</v>
      </c>
      <c r="AK8" s="12" t="s">
        <v>134</v>
      </c>
      <c r="AL8" s="12" t="s">
        <v>107</v>
      </c>
      <c r="AM8" s="13" t="str">
        <f t="shared" si="1"/>
        <v>Parotani Sipe Sipe Quillacollo Cochabamba Bolivia</v>
      </c>
      <c r="AN8" s="9"/>
      <c r="AO8" s="12"/>
      <c r="AP8" s="12"/>
      <c r="AQ8" s="12"/>
      <c r="AR8" s="12"/>
      <c r="AS8" s="12"/>
      <c r="AT8" s="12"/>
      <c r="AU8" s="12"/>
      <c r="AV8" s="10" t="s">
        <v>136</v>
      </c>
      <c r="AW8" s="12" t="s">
        <v>221</v>
      </c>
      <c r="AX8" s="12" t="s">
        <v>222</v>
      </c>
      <c r="AY8" s="12" t="s">
        <v>94</v>
      </c>
      <c r="AZ8" s="12" t="s">
        <v>82</v>
      </c>
      <c r="BA8" s="12" t="s">
        <v>223</v>
      </c>
      <c r="BB8" s="9"/>
      <c r="BC8" s="9"/>
      <c r="BD8" s="9"/>
      <c r="BE8" s="12" t="s">
        <v>224</v>
      </c>
      <c r="BF8" s="14" t="s">
        <v>225</v>
      </c>
      <c r="BG8" s="12"/>
      <c r="BH8" s="12"/>
      <c r="BI8" s="12"/>
      <c r="BJ8" s="12"/>
      <c r="BK8" s="12"/>
      <c r="BL8" s="12"/>
      <c r="BM8" s="12"/>
      <c r="BN8" s="12"/>
      <c r="BO8" s="12"/>
      <c r="BP8" s="12"/>
    </row>
    <row r="9">
      <c r="A9" s="7" t="s">
        <v>218</v>
      </c>
      <c r="B9" s="8"/>
      <c r="C9" s="8">
        <v>1987.0</v>
      </c>
      <c r="D9" s="8">
        <v>5.0</v>
      </c>
      <c r="E9" s="8">
        <v>28.0</v>
      </c>
      <c r="F9" s="9"/>
      <c r="G9" s="9"/>
      <c r="H9" s="9"/>
      <c r="I9" s="31"/>
      <c r="J9" s="31"/>
      <c r="K9" s="12"/>
      <c r="L9" s="12"/>
      <c r="M9" s="12"/>
      <c r="N9" s="12"/>
      <c r="O9" s="12"/>
      <c r="P9" s="12"/>
      <c r="Q9" s="12" t="s">
        <v>77</v>
      </c>
      <c r="R9" s="12"/>
      <c r="S9" s="9"/>
      <c r="T9" s="9"/>
      <c r="U9" s="12"/>
      <c r="V9" s="12"/>
      <c r="W9" s="29"/>
      <c r="X9" s="12"/>
      <c r="Y9" s="12" t="s">
        <v>122</v>
      </c>
      <c r="Z9" s="12" t="s">
        <v>219</v>
      </c>
      <c r="AA9" s="12"/>
      <c r="AB9" s="12"/>
      <c r="AC9" s="9"/>
      <c r="AD9" s="9"/>
      <c r="AE9" s="12"/>
      <c r="AF9" s="12" t="s">
        <v>219</v>
      </c>
      <c r="AG9" s="12" t="s">
        <v>88</v>
      </c>
      <c r="AH9" s="12"/>
      <c r="AI9" s="12" t="s">
        <v>220</v>
      </c>
      <c r="AJ9" s="12" t="s">
        <v>135</v>
      </c>
      <c r="AK9" s="12" t="s">
        <v>134</v>
      </c>
      <c r="AL9" s="12" t="s">
        <v>107</v>
      </c>
      <c r="AM9" s="13" t="str">
        <f t="shared" si="1"/>
        <v>Parotani Sipe Sipe Quillacollo Cochabamba Bolivia</v>
      </c>
      <c r="AN9" s="9"/>
      <c r="AO9" s="12"/>
      <c r="AP9" s="12"/>
      <c r="AQ9" s="12"/>
      <c r="AR9" s="12"/>
      <c r="AS9" s="12"/>
      <c r="AT9" s="12"/>
      <c r="AU9" s="12"/>
      <c r="AV9" s="10" t="s">
        <v>136</v>
      </c>
      <c r="AW9" s="12" t="s">
        <v>221</v>
      </c>
      <c r="AX9" s="12" t="s">
        <v>222</v>
      </c>
      <c r="AY9" s="12" t="s">
        <v>94</v>
      </c>
      <c r="AZ9" s="12" t="s">
        <v>82</v>
      </c>
      <c r="BA9" s="12" t="s">
        <v>223</v>
      </c>
      <c r="BB9" s="9"/>
      <c r="BC9" s="9"/>
      <c r="BD9" s="9"/>
      <c r="BE9" s="12" t="s">
        <v>226</v>
      </c>
      <c r="BF9" s="14" t="s">
        <v>225</v>
      </c>
      <c r="BG9" s="12"/>
      <c r="BH9" s="12"/>
      <c r="BI9" s="12"/>
      <c r="BJ9" s="12"/>
      <c r="BK9" s="12"/>
      <c r="BL9" s="12"/>
      <c r="BM9" s="12"/>
      <c r="BN9" s="12"/>
      <c r="BO9" s="12"/>
      <c r="BP9" s="12"/>
    </row>
    <row r="10">
      <c r="A10" s="7" t="s">
        <v>218</v>
      </c>
      <c r="B10" s="8"/>
      <c r="C10" s="8">
        <v>1987.0</v>
      </c>
      <c r="D10" s="8">
        <v>5.0</v>
      </c>
      <c r="E10" s="8">
        <v>28.0</v>
      </c>
      <c r="F10" s="9"/>
      <c r="G10" s="9"/>
      <c r="H10" s="9"/>
      <c r="I10" s="12"/>
      <c r="J10" s="12"/>
      <c r="K10" s="12"/>
      <c r="L10" s="12"/>
      <c r="M10" s="12"/>
      <c r="N10" s="12"/>
      <c r="O10" s="12"/>
      <c r="P10" s="12"/>
      <c r="Q10" s="12" t="s">
        <v>77</v>
      </c>
      <c r="R10" s="12"/>
      <c r="S10" s="9"/>
      <c r="T10" s="9"/>
      <c r="U10" s="12"/>
      <c r="V10" s="12"/>
      <c r="W10" s="29"/>
      <c r="X10" s="12"/>
      <c r="Y10" s="12" t="s">
        <v>122</v>
      </c>
      <c r="Z10" s="12" t="s">
        <v>219</v>
      </c>
      <c r="AA10" s="12"/>
      <c r="AB10" s="12"/>
      <c r="AC10" s="9"/>
      <c r="AD10" s="9"/>
      <c r="AE10" s="12"/>
      <c r="AF10" s="12" t="s">
        <v>219</v>
      </c>
      <c r="AG10" s="12" t="s">
        <v>88</v>
      </c>
      <c r="AH10" s="12"/>
      <c r="AI10" s="12" t="s">
        <v>220</v>
      </c>
      <c r="AJ10" s="12" t="s">
        <v>135</v>
      </c>
      <c r="AK10" s="12" t="s">
        <v>134</v>
      </c>
      <c r="AL10" s="12" t="s">
        <v>107</v>
      </c>
      <c r="AM10" s="13" t="str">
        <f t="shared" si="1"/>
        <v>Parotani Sipe Sipe Quillacollo Cochabamba Bolivia</v>
      </c>
      <c r="AN10" s="9"/>
      <c r="AO10" s="12"/>
      <c r="AP10" s="12"/>
      <c r="AQ10" s="12"/>
      <c r="AR10" s="12"/>
      <c r="AS10" s="12"/>
      <c r="AT10" s="12"/>
      <c r="AU10" s="12"/>
      <c r="AV10" s="10" t="s">
        <v>136</v>
      </c>
      <c r="AW10" s="12" t="s">
        <v>221</v>
      </c>
      <c r="AX10" s="12" t="s">
        <v>222</v>
      </c>
      <c r="AY10" s="12" t="s">
        <v>94</v>
      </c>
      <c r="AZ10" s="12" t="s">
        <v>82</v>
      </c>
      <c r="BA10" s="12" t="s">
        <v>223</v>
      </c>
      <c r="BB10" s="9"/>
      <c r="BC10" s="9"/>
      <c r="BD10" s="9"/>
      <c r="BE10" s="12" t="s">
        <v>228</v>
      </c>
      <c r="BF10" s="14" t="s">
        <v>225</v>
      </c>
      <c r="BG10" s="12"/>
      <c r="BH10" s="12"/>
      <c r="BI10" s="12"/>
      <c r="BJ10" s="12"/>
      <c r="BK10" s="12"/>
      <c r="BL10" s="12"/>
      <c r="BM10" s="12"/>
      <c r="BN10" s="12"/>
      <c r="BO10" s="12"/>
      <c r="BP10" s="12"/>
    </row>
    <row r="11">
      <c r="A11" s="7" t="s">
        <v>218</v>
      </c>
      <c r="B11" s="8"/>
      <c r="C11" s="8">
        <v>1987.0</v>
      </c>
      <c r="D11" s="8">
        <v>5.0</v>
      </c>
      <c r="E11" s="8">
        <v>28.0</v>
      </c>
      <c r="F11" s="9"/>
      <c r="G11" s="9"/>
      <c r="H11" s="9"/>
      <c r="I11" s="12"/>
      <c r="J11" s="12"/>
      <c r="K11" s="12"/>
      <c r="L11" s="12"/>
      <c r="M11" s="12"/>
      <c r="N11" s="12"/>
      <c r="O11" s="12"/>
      <c r="P11" s="12"/>
      <c r="Q11" s="12" t="s">
        <v>77</v>
      </c>
      <c r="R11" s="12"/>
      <c r="S11" s="9"/>
      <c r="T11" s="9"/>
      <c r="U11" s="12"/>
      <c r="V11" s="12"/>
      <c r="W11" s="29"/>
      <c r="X11" s="12"/>
      <c r="Y11" s="12" t="s">
        <v>122</v>
      </c>
      <c r="Z11" s="12" t="s">
        <v>219</v>
      </c>
      <c r="AA11" s="12"/>
      <c r="AB11" s="12"/>
      <c r="AC11" s="9"/>
      <c r="AD11" s="9"/>
      <c r="AE11" s="12"/>
      <c r="AF11" s="12" t="s">
        <v>219</v>
      </c>
      <c r="AG11" s="12" t="s">
        <v>88</v>
      </c>
      <c r="AH11" s="12"/>
      <c r="AI11" s="12" t="s">
        <v>220</v>
      </c>
      <c r="AJ11" s="12" t="s">
        <v>135</v>
      </c>
      <c r="AK11" s="12" t="s">
        <v>134</v>
      </c>
      <c r="AL11" s="12" t="s">
        <v>107</v>
      </c>
      <c r="AM11" s="13" t="str">
        <f t="shared" si="1"/>
        <v>Parotani Sipe Sipe Quillacollo Cochabamba Bolivia</v>
      </c>
      <c r="AN11" s="9"/>
      <c r="AO11" s="12"/>
      <c r="AP11" s="12"/>
      <c r="AQ11" s="12"/>
      <c r="AR11" s="12"/>
      <c r="AS11" s="12"/>
      <c r="AT11" s="12"/>
      <c r="AU11" s="12"/>
      <c r="AV11" s="10" t="s">
        <v>136</v>
      </c>
      <c r="AW11" s="12" t="s">
        <v>221</v>
      </c>
      <c r="AX11" s="12" t="s">
        <v>222</v>
      </c>
      <c r="AY11" s="12" t="s">
        <v>94</v>
      </c>
      <c r="AZ11" s="12" t="s">
        <v>82</v>
      </c>
      <c r="BA11" s="12" t="s">
        <v>223</v>
      </c>
      <c r="BB11" s="9"/>
      <c r="BC11" s="9"/>
      <c r="BD11" s="9"/>
      <c r="BE11" s="12" t="s">
        <v>229</v>
      </c>
      <c r="BF11" s="14" t="s">
        <v>225</v>
      </c>
      <c r="BG11" s="12"/>
      <c r="BH11" s="32"/>
      <c r="BI11" s="12"/>
      <c r="BJ11" s="12"/>
      <c r="BK11" s="12"/>
      <c r="BL11" s="12"/>
      <c r="BM11" s="12"/>
      <c r="BN11" s="12"/>
      <c r="BO11" s="12"/>
      <c r="BP11" s="12"/>
    </row>
    <row r="12">
      <c r="A12" s="7" t="s">
        <v>218</v>
      </c>
      <c r="B12" s="8"/>
      <c r="C12" s="8">
        <v>1987.0</v>
      </c>
      <c r="D12" s="8">
        <v>5.0</v>
      </c>
      <c r="E12" s="8">
        <v>28.0</v>
      </c>
      <c r="F12" s="9"/>
      <c r="G12" s="9"/>
      <c r="H12" s="9"/>
      <c r="I12" s="12" t="s">
        <v>230</v>
      </c>
      <c r="J12" s="12"/>
      <c r="K12" s="12"/>
      <c r="L12" s="12"/>
      <c r="M12" s="12"/>
      <c r="N12" s="12"/>
      <c r="O12" s="12"/>
      <c r="P12" s="12"/>
      <c r="Q12" s="12" t="s">
        <v>77</v>
      </c>
      <c r="R12" s="12"/>
      <c r="S12" s="9"/>
      <c r="T12" s="9"/>
      <c r="U12" s="12"/>
      <c r="V12" s="12"/>
      <c r="W12" s="29"/>
      <c r="X12" s="12"/>
      <c r="Y12" s="12" t="s">
        <v>122</v>
      </c>
      <c r="Z12" s="12" t="s">
        <v>219</v>
      </c>
      <c r="AA12" s="12"/>
      <c r="AB12" s="12"/>
      <c r="AC12" s="9"/>
      <c r="AD12" s="9"/>
      <c r="AE12" s="12"/>
      <c r="AF12" s="12" t="s">
        <v>219</v>
      </c>
      <c r="AG12" s="12" t="s">
        <v>88</v>
      </c>
      <c r="AH12" s="12"/>
      <c r="AI12" s="12" t="s">
        <v>220</v>
      </c>
      <c r="AJ12" s="12" t="s">
        <v>135</v>
      </c>
      <c r="AK12" s="12" t="s">
        <v>134</v>
      </c>
      <c r="AL12" s="12" t="s">
        <v>107</v>
      </c>
      <c r="AM12" s="13" t="str">
        <f t="shared" si="1"/>
        <v>Parotani Sipe Sipe Quillacollo Cochabamba Bolivia</v>
      </c>
      <c r="AN12" s="9"/>
      <c r="AO12" s="12"/>
      <c r="AP12" s="12"/>
      <c r="AQ12" s="12"/>
      <c r="AR12" s="12"/>
      <c r="AS12" s="12"/>
      <c r="AT12" s="12"/>
      <c r="AU12" s="12"/>
      <c r="AV12" s="10" t="s">
        <v>136</v>
      </c>
      <c r="AW12" s="12" t="s">
        <v>221</v>
      </c>
      <c r="AX12" s="12" t="s">
        <v>222</v>
      </c>
      <c r="AY12" s="12" t="s">
        <v>94</v>
      </c>
      <c r="AZ12" s="12" t="s">
        <v>82</v>
      </c>
      <c r="BA12" s="12" t="s">
        <v>223</v>
      </c>
      <c r="BB12" s="9"/>
      <c r="BC12" s="9"/>
      <c r="BD12" s="9"/>
      <c r="BE12" s="12" t="s">
        <v>231</v>
      </c>
      <c r="BF12" s="14" t="s">
        <v>225</v>
      </c>
      <c r="BG12" s="12"/>
      <c r="BH12" s="12"/>
      <c r="BI12" s="12"/>
      <c r="BJ12" s="12"/>
      <c r="BK12" s="12"/>
      <c r="BL12" s="12"/>
      <c r="BM12" s="12"/>
      <c r="BN12" s="12"/>
      <c r="BO12" s="12"/>
      <c r="BP12" s="12"/>
    </row>
    <row r="13">
      <c r="A13" s="7" t="s">
        <v>232</v>
      </c>
      <c r="B13" s="8"/>
      <c r="C13" s="8">
        <v>1987.0</v>
      </c>
      <c r="D13" s="8"/>
      <c r="E13" s="8"/>
      <c r="F13" s="9"/>
      <c r="G13" s="9"/>
      <c r="H13" s="9"/>
      <c r="I13" s="12"/>
      <c r="J13" s="12"/>
      <c r="K13" s="12"/>
      <c r="L13" s="12"/>
      <c r="M13" s="12"/>
      <c r="N13" s="12"/>
      <c r="O13" s="12"/>
      <c r="P13" s="12"/>
      <c r="Q13" s="12" t="s">
        <v>77</v>
      </c>
      <c r="R13" s="12"/>
      <c r="S13" s="9"/>
      <c r="T13" s="9"/>
      <c r="U13" s="12"/>
      <c r="V13" s="12"/>
      <c r="W13" s="29"/>
      <c r="X13" s="12"/>
      <c r="Y13" s="12" t="s">
        <v>122</v>
      </c>
      <c r="Z13" s="12" t="s">
        <v>233</v>
      </c>
      <c r="AA13" s="12"/>
      <c r="AB13" s="12"/>
      <c r="AC13" s="9"/>
      <c r="AD13" s="9"/>
      <c r="AE13" s="12"/>
      <c r="AF13" s="12" t="s">
        <v>233</v>
      </c>
      <c r="AG13" s="12" t="s">
        <v>88</v>
      </c>
      <c r="AH13" s="12"/>
      <c r="AI13" s="12" t="s">
        <v>234</v>
      </c>
      <c r="AJ13" s="12" t="s">
        <v>125</v>
      </c>
      <c r="AK13" s="12" t="s">
        <v>123</v>
      </c>
      <c r="AL13" s="12" t="s">
        <v>92</v>
      </c>
      <c r="AM13" s="13" t="str">
        <f t="shared" si="1"/>
        <v>Huatajata Achacachi Omasuyos La Paz Bolivia</v>
      </c>
      <c r="AN13" s="9"/>
      <c r="AO13" s="12"/>
      <c r="AP13" s="12"/>
      <c r="AQ13" s="12"/>
      <c r="AR13" s="12"/>
      <c r="AS13" s="12"/>
      <c r="AT13" s="12"/>
      <c r="AU13" s="12"/>
      <c r="AV13" s="10" t="s">
        <v>136</v>
      </c>
      <c r="AW13" s="12"/>
      <c r="AX13" s="12" t="s">
        <v>96</v>
      </c>
      <c r="AY13" s="12" t="s">
        <v>94</v>
      </c>
      <c r="AZ13" s="12" t="s">
        <v>82</v>
      </c>
      <c r="BA13" s="12" t="s">
        <v>223</v>
      </c>
      <c r="BB13" s="9"/>
      <c r="BC13" s="9"/>
      <c r="BD13" s="9"/>
      <c r="BE13" s="12" t="s">
        <v>235</v>
      </c>
      <c r="BF13" s="14" t="s">
        <v>236</v>
      </c>
      <c r="BG13" s="12"/>
      <c r="BH13" s="12"/>
      <c r="BI13" s="12"/>
      <c r="BJ13" s="12"/>
      <c r="BK13" s="12"/>
      <c r="BL13" s="12"/>
      <c r="BM13" s="12"/>
      <c r="BN13" s="12"/>
      <c r="BO13" s="12"/>
      <c r="BP13" s="12"/>
    </row>
    <row r="14" ht="13.5" customHeight="1">
      <c r="A14" s="33" t="s">
        <v>237</v>
      </c>
      <c r="B14" s="34"/>
      <c r="C14" s="34">
        <v>1988.0</v>
      </c>
      <c r="D14" s="34">
        <v>3.0</v>
      </c>
      <c r="E14" s="34">
        <v>13.0</v>
      </c>
      <c r="F14" s="35"/>
      <c r="G14" s="35"/>
      <c r="H14" s="35"/>
      <c r="I14" s="36" t="s">
        <v>238</v>
      </c>
      <c r="J14" s="37" t="s">
        <v>239</v>
      </c>
      <c r="K14" s="38"/>
      <c r="L14" s="38"/>
      <c r="M14" s="38"/>
      <c r="N14" s="33"/>
      <c r="O14" s="35"/>
      <c r="P14" s="35"/>
      <c r="Q14" s="33" t="s">
        <v>77</v>
      </c>
      <c r="R14" s="33" t="s">
        <v>240</v>
      </c>
      <c r="S14" s="38" t="s">
        <v>241</v>
      </c>
      <c r="T14" s="35"/>
      <c r="U14" s="33" t="s">
        <v>81</v>
      </c>
      <c r="V14" s="33" t="s">
        <v>82</v>
      </c>
      <c r="W14" s="38" t="s">
        <v>83</v>
      </c>
      <c r="X14" s="39"/>
      <c r="Y14" s="33" t="s">
        <v>122</v>
      </c>
      <c r="Z14" s="33" t="s">
        <v>242</v>
      </c>
      <c r="AA14" s="39"/>
      <c r="AB14" s="39"/>
      <c r="AC14" s="35"/>
      <c r="AD14" s="35"/>
      <c r="AE14" s="39"/>
      <c r="AF14" s="33" t="s">
        <v>242</v>
      </c>
      <c r="AG14" s="33" t="s">
        <v>88</v>
      </c>
      <c r="AH14" s="38"/>
      <c r="AI14" s="40"/>
      <c r="AJ14" s="41"/>
      <c r="AK14" s="42"/>
      <c r="AL14" s="33"/>
      <c r="AM14" s="13" t="str">
        <f t="shared" si="1"/>
        <v>    Bolivia</v>
      </c>
      <c r="AN14" s="38"/>
      <c r="AO14" s="33"/>
      <c r="AP14" s="39"/>
      <c r="AQ14" s="35"/>
      <c r="AR14" s="35"/>
      <c r="AS14" s="39"/>
      <c r="AT14" s="35"/>
      <c r="AU14" s="35"/>
      <c r="AV14" s="43" t="s">
        <v>136</v>
      </c>
      <c r="AW14" s="33" t="s">
        <v>243</v>
      </c>
      <c r="AX14" s="33" t="s">
        <v>241</v>
      </c>
      <c r="AY14" s="12" t="s">
        <v>94</v>
      </c>
      <c r="AZ14" s="33" t="s">
        <v>82</v>
      </c>
      <c r="BA14" s="33" t="s">
        <v>223</v>
      </c>
      <c r="BB14" s="35"/>
      <c r="BC14" s="35"/>
      <c r="BD14" s="35"/>
      <c r="BE14" s="33" t="s">
        <v>244</v>
      </c>
      <c r="BF14" s="33"/>
      <c r="BG14" s="44"/>
      <c r="BH14" s="44"/>
      <c r="BI14" s="44"/>
      <c r="BJ14" s="44"/>
      <c r="BK14" s="44"/>
      <c r="BL14" s="44"/>
      <c r="BM14" s="44"/>
      <c r="BN14" s="44"/>
      <c r="BO14" s="44"/>
      <c r="BP14" s="44"/>
    </row>
    <row r="15">
      <c r="A15" s="7" t="s">
        <v>245</v>
      </c>
      <c r="B15" s="8"/>
      <c r="C15" s="8">
        <v>1988.0</v>
      </c>
      <c r="D15" s="8">
        <v>6.0</v>
      </c>
      <c r="E15" s="8">
        <v>27.0</v>
      </c>
      <c r="F15" s="9"/>
      <c r="G15" s="9"/>
      <c r="H15" s="9"/>
      <c r="I15" s="12" t="s">
        <v>246</v>
      </c>
      <c r="J15" s="28" t="s">
        <v>247</v>
      </c>
      <c r="K15" s="12" t="s">
        <v>248</v>
      </c>
      <c r="L15" s="12"/>
      <c r="M15" s="12"/>
      <c r="N15" s="12" t="s">
        <v>76</v>
      </c>
      <c r="O15" s="12"/>
      <c r="P15" s="12"/>
      <c r="Q15" s="12" t="s">
        <v>77</v>
      </c>
      <c r="R15" s="12" t="s">
        <v>249</v>
      </c>
      <c r="S15" s="9"/>
      <c r="T15" s="9"/>
      <c r="U15" s="12" t="s">
        <v>81</v>
      </c>
      <c r="V15" s="12" t="s">
        <v>82</v>
      </c>
      <c r="W15" s="29" t="s">
        <v>83</v>
      </c>
      <c r="X15" s="12" t="s">
        <v>94</v>
      </c>
      <c r="Y15" s="12" t="s">
        <v>122</v>
      </c>
      <c r="Z15" s="12" t="s">
        <v>250</v>
      </c>
      <c r="AA15" s="12" t="s">
        <v>248</v>
      </c>
      <c r="AB15" s="12" t="s">
        <v>248</v>
      </c>
      <c r="AC15" s="9"/>
      <c r="AD15" s="9"/>
      <c r="AE15" s="12" t="s">
        <v>248</v>
      </c>
      <c r="AF15" s="12" t="s">
        <v>250</v>
      </c>
      <c r="AG15" s="12" t="s">
        <v>88</v>
      </c>
      <c r="AH15" s="12" t="s">
        <v>248</v>
      </c>
      <c r="AI15" s="12" t="s">
        <v>118</v>
      </c>
      <c r="AJ15" s="12" t="s">
        <v>118</v>
      </c>
      <c r="AK15" s="12" t="s">
        <v>109</v>
      </c>
      <c r="AL15" s="12" t="s">
        <v>107</v>
      </c>
      <c r="AM15" s="13" t="str">
        <f t="shared" si="1"/>
        <v>Villa Tunari Villa Tunari Chapare Cochabamba Bolivia</v>
      </c>
      <c r="AN15" s="9"/>
      <c r="AO15" s="12" t="s">
        <v>251</v>
      </c>
      <c r="AP15" s="12"/>
      <c r="AQ15" s="12"/>
      <c r="AR15" s="12" t="s">
        <v>248</v>
      </c>
      <c r="AS15" s="12" t="s">
        <v>248</v>
      </c>
      <c r="AT15" s="12" t="s">
        <v>248</v>
      </c>
      <c r="AU15" s="12" t="s">
        <v>248</v>
      </c>
      <c r="AV15" s="12" t="s">
        <v>136</v>
      </c>
      <c r="AW15" s="12" t="s">
        <v>221</v>
      </c>
      <c r="AX15" s="12" t="s">
        <v>222</v>
      </c>
      <c r="AY15" s="12" t="s">
        <v>94</v>
      </c>
      <c r="AZ15" s="12" t="s">
        <v>82</v>
      </c>
      <c r="BA15" s="12" t="s">
        <v>223</v>
      </c>
      <c r="BB15" s="9"/>
      <c r="BC15" s="9"/>
      <c r="BD15" s="9"/>
      <c r="BE15" s="12" t="s">
        <v>252</v>
      </c>
      <c r="BF15" s="45" t="s">
        <v>253</v>
      </c>
      <c r="BG15" s="12"/>
      <c r="BH15" s="12">
        <v>2.0</v>
      </c>
      <c r="BI15" s="12"/>
      <c r="BJ15" s="12"/>
      <c r="BK15" s="12"/>
      <c r="BL15" s="12"/>
      <c r="BM15" s="12"/>
      <c r="BN15" s="12"/>
      <c r="BO15" s="12"/>
      <c r="BP15" s="12"/>
    </row>
    <row r="16">
      <c r="A16" s="7" t="s">
        <v>245</v>
      </c>
      <c r="B16" s="8"/>
      <c r="C16" s="8">
        <v>1988.0</v>
      </c>
      <c r="D16" s="8">
        <v>6.0</v>
      </c>
      <c r="E16" s="8">
        <v>27.0</v>
      </c>
      <c r="F16" s="9"/>
      <c r="G16" s="9"/>
      <c r="H16" s="9"/>
      <c r="I16" s="12" t="s">
        <v>255</v>
      </c>
      <c r="J16" s="12" t="s">
        <v>256</v>
      </c>
      <c r="K16" s="12" t="s">
        <v>248</v>
      </c>
      <c r="L16" s="12"/>
      <c r="M16" s="12"/>
      <c r="N16" s="12" t="s">
        <v>76</v>
      </c>
      <c r="O16" s="12"/>
      <c r="P16" s="12"/>
      <c r="Q16" s="12" t="s">
        <v>77</v>
      </c>
      <c r="R16" s="12" t="s">
        <v>249</v>
      </c>
      <c r="S16" s="9"/>
      <c r="T16" s="9"/>
      <c r="U16" s="12" t="s">
        <v>81</v>
      </c>
      <c r="V16" s="12" t="s">
        <v>257</v>
      </c>
      <c r="W16" s="29" t="s">
        <v>83</v>
      </c>
      <c r="X16" s="12" t="s">
        <v>248</v>
      </c>
      <c r="Y16" s="12" t="s">
        <v>122</v>
      </c>
      <c r="Z16" s="12" t="s">
        <v>250</v>
      </c>
      <c r="AA16" s="12" t="s">
        <v>248</v>
      </c>
      <c r="AB16" s="12" t="s">
        <v>248</v>
      </c>
      <c r="AC16" s="9"/>
      <c r="AD16" s="9"/>
      <c r="AE16" s="12" t="s">
        <v>248</v>
      </c>
      <c r="AF16" s="12" t="s">
        <v>250</v>
      </c>
      <c r="AG16" s="12" t="s">
        <v>88</v>
      </c>
      <c r="AH16" s="12" t="s">
        <v>248</v>
      </c>
      <c r="AI16" s="12" t="s">
        <v>118</v>
      </c>
      <c r="AJ16" s="12" t="s">
        <v>118</v>
      </c>
      <c r="AK16" s="12" t="s">
        <v>109</v>
      </c>
      <c r="AL16" s="12" t="s">
        <v>107</v>
      </c>
      <c r="AM16" s="13" t="str">
        <f t="shared" si="1"/>
        <v>Villa Tunari Villa Tunari Chapare Cochabamba Bolivia</v>
      </c>
      <c r="AN16" s="9"/>
      <c r="AO16" s="12" t="s">
        <v>251</v>
      </c>
      <c r="AP16" s="12"/>
      <c r="AQ16" s="12"/>
      <c r="AR16" s="12" t="s">
        <v>248</v>
      </c>
      <c r="AS16" s="12" t="s">
        <v>248</v>
      </c>
      <c r="AT16" s="12" t="s">
        <v>248</v>
      </c>
      <c r="AU16" s="12" t="s">
        <v>248</v>
      </c>
      <c r="AV16" s="12" t="s">
        <v>136</v>
      </c>
      <c r="AW16" s="12" t="s">
        <v>221</v>
      </c>
      <c r="AX16" s="12" t="s">
        <v>222</v>
      </c>
      <c r="AY16" s="12" t="s">
        <v>94</v>
      </c>
      <c r="AZ16" s="12" t="s">
        <v>82</v>
      </c>
      <c r="BA16" s="12" t="s">
        <v>223</v>
      </c>
      <c r="BB16" s="9"/>
      <c r="BC16" s="9"/>
      <c r="BD16" s="9"/>
      <c r="BE16" s="12" t="s">
        <v>252</v>
      </c>
      <c r="BF16" s="12"/>
      <c r="BG16" s="12"/>
      <c r="BH16" s="12">
        <v>1.0</v>
      </c>
      <c r="BI16" s="12"/>
      <c r="BJ16" s="12"/>
      <c r="BK16" s="12"/>
      <c r="BL16" s="12"/>
      <c r="BM16" s="12"/>
      <c r="BN16" s="12"/>
      <c r="BO16" s="12"/>
      <c r="BP16" s="12"/>
    </row>
    <row r="17">
      <c r="A17" s="7" t="s">
        <v>245</v>
      </c>
      <c r="B17" s="8"/>
      <c r="C17" s="8">
        <v>1988.0</v>
      </c>
      <c r="D17" s="8">
        <v>6.0</v>
      </c>
      <c r="E17" s="8">
        <v>27.0</v>
      </c>
      <c r="F17" s="9"/>
      <c r="G17" s="9"/>
      <c r="H17" s="9"/>
      <c r="I17" s="12" t="s">
        <v>258</v>
      </c>
      <c r="J17" s="12" t="s">
        <v>259</v>
      </c>
      <c r="K17" s="12" t="s">
        <v>248</v>
      </c>
      <c r="L17" s="12"/>
      <c r="M17" s="12"/>
      <c r="N17" s="12" t="s">
        <v>76</v>
      </c>
      <c r="O17" s="12"/>
      <c r="P17" s="12"/>
      <c r="Q17" s="12" t="s">
        <v>77</v>
      </c>
      <c r="R17" s="12" t="s">
        <v>249</v>
      </c>
      <c r="S17" s="12"/>
      <c r="T17" s="9"/>
      <c r="U17" s="12" t="s">
        <v>260</v>
      </c>
      <c r="V17" s="12"/>
      <c r="W17" s="29"/>
      <c r="X17" s="12" t="s">
        <v>248</v>
      </c>
      <c r="Y17" s="12" t="s">
        <v>122</v>
      </c>
      <c r="Z17" s="12" t="s">
        <v>250</v>
      </c>
      <c r="AA17" s="12" t="s">
        <v>248</v>
      </c>
      <c r="AB17" s="12" t="s">
        <v>248</v>
      </c>
      <c r="AC17" s="9"/>
      <c r="AD17" s="9"/>
      <c r="AE17" s="12" t="s">
        <v>248</v>
      </c>
      <c r="AF17" s="12" t="s">
        <v>250</v>
      </c>
      <c r="AG17" s="12" t="s">
        <v>88</v>
      </c>
      <c r="AH17" s="12" t="s">
        <v>248</v>
      </c>
      <c r="AI17" s="12" t="s">
        <v>118</v>
      </c>
      <c r="AJ17" s="12" t="s">
        <v>118</v>
      </c>
      <c r="AK17" s="12" t="s">
        <v>109</v>
      </c>
      <c r="AL17" s="12" t="s">
        <v>107</v>
      </c>
      <c r="AM17" s="13" t="str">
        <f t="shared" si="1"/>
        <v>Villa Tunari Villa Tunari Chapare Cochabamba Bolivia</v>
      </c>
      <c r="AN17" s="9"/>
      <c r="AO17" s="12" t="s">
        <v>251</v>
      </c>
      <c r="AP17" s="12"/>
      <c r="AQ17" s="12"/>
      <c r="AR17" s="12" t="s">
        <v>248</v>
      </c>
      <c r="AS17" s="12" t="s">
        <v>248</v>
      </c>
      <c r="AT17" s="12" t="s">
        <v>248</v>
      </c>
      <c r="AU17" s="12" t="s">
        <v>248</v>
      </c>
      <c r="AV17" s="12" t="s">
        <v>136</v>
      </c>
      <c r="AW17" s="12" t="s">
        <v>221</v>
      </c>
      <c r="AX17" s="12" t="s">
        <v>222</v>
      </c>
      <c r="AY17" s="12" t="s">
        <v>94</v>
      </c>
      <c r="AZ17" s="12" t="s">
        <v>82</v>
      </c>
      <c r="BA17" s="12" t="s">
        <v>223</v>
      </c>
      <c r="BB17" s="9"/>
      <c r="BC17" s="9"/>
      <c r="BD17" s="9"/>
      <c r="BE17" s="12" t="s">
        <v>252</v>
      </c>
      <c r="BF17" s="12"/>
      <c r="BG17" s="12"/>
      <c r="BH17" s="12">
        <v>3.0</v>
      </c>
      <c r="BI17" s="12"/>
      <c r="BJ17" s="12"/>
      <c r="BK17" s="12"/>
      <c r="BL17" s="12"/>
      <c r="BM17" s="12"/>
      <c r="BN17" s="12"/>
      <c r="BO17" s="12"/>
      <c r="BP17" s="12"/>
    </row>
    <row r="18">
      <c r="A18" s="7" t="s">
        <v>245</v>
      </c>
      <c r="B18" s="8"/>
      <c r="C18" s="8">
        <v>1988.0</v>
      </c>
      <c r="D18" s="8">
        <v>6.0</v>
      </c>
      <c r="E18" s="8">
        <v>27.0</v>
      </c>
      <c r="F18" s="9"/>
      <c r="G18" s="9"/>
      <c r="H18" s="9"/>
      <c r="I18" s="12" t="s">
        <v>261</v>
      </c>
      <c r="J18" s="12" t="s">
        <v>262</v>
      </c>
      <c r="K18" s="12" t="s">
        <v>248</v>
      </c>
      <c r="L18" s="12"/>
      <c r="M18" s="12"/>
      <c r="N18" s="12" t="s">
        <v>76</v>
      </c>
      <c r="O18" s="12"/>
      <c r="P18" s="12"/>
      <c r="Q18" s="12" t="s">
        <v>77</v>
      </c>
      <c r="R18" s="12" t="s">
        <v>249</v>
      </c>
      <c r="S18" s="12"/>
      <c r="T18" s="9"/>
      <c r="U18" s="12" t="s">
        <v>81</v>
      </c>
      <c r="V18" s="12" t="s">
        <v>82</v>
      </c>
      <c r="W18" s="29" t="s">
        <v>83</v>
      </c>
      <c r="X18" s="12" t="s">
        <v>248</v>
      </c>
      <c r="Y18" s="12" t="s">
        <v>122</v>
      </c>
      <c r="Z18" s="12" t="s">
        <v>250</v>
      </c>
      <c r="AA18" s="12" t="s">
        <v>248</v>
      </c>
      <c r="AB18" s="12" t="s">
        <v>248</v>
      </c>
      <c r="AC18" s="9"/>
      <c r="AD18" s="9"/>
      <c r="AE18" s="12" t="s">
        <v>248</v>
      </c>
      <c r="AF18" s="12" t="s">
        <v>250</v>
      </c>
      <c r="AG18" s="12" t="s">
        <v>88</v>
      </c>
      <c r="AH18" s="12" t="s">
        <v>248</v>
      </c>
      <c r="AI18" s="12" t="s">
        <v>118</v>
      </c>
      <c r="AJ18" s="12" t="s">
        <v>118</v>
      </c>
      <c r="AK18" s="12" t="s">
        <v>109</v>
      </c>
      <c r="AL18" s="12" t="s">
        <v>107</v>
      </c>
      <c r="AM18" s="13" t="str">
        <f t="shared" si="1"/>
        <v>Villa Tunari Villa Tunari Chapare Cochabamba Bolivia</v>
      </c>
      <c r="AN18" s="9"/>
      <c r="AO18" s="12" t="s">
        <v>251</v>
      </c>
      <c r="AP18" s="12"/>
      <c r="AQ18" s="12"/>
      <c r="AR18" s="12" t="s">
        <v>248</v>
      </c>
      <c r="AS18" s="12" t="s">
        <v>248</v>
      </c>
      <c r="AT18" s="12" t="s">
        <v>248</v>
      </c>
      <c r="AU18" s="12" t="s">
        <v>248</v>
      </c>
      <c r="AV18" s="12" t="s">
        <v>136</v>
      </c>
      <c r="AW18" s="12" t="s">
        <v>221</v>
      </c>
      <c r="AX18" s="12" t="s">
        <v>222</v>
      </c>
      <c r="AY18" s="12" t="s">
        <v>94</v>
      </c>
      <c r="AZ18" s="12" t="s">
        <v>82</v>
      </c>
      <c r="BA18" s="12" t="s">
        <v>223</v>
      </c>
      <c r="BB18" s="9"/>
      <c r="BC18" s="9"/>
      <c r="BD18" s="9"/>
      <c r="BE18" s="12" t="s">
        <v>252</v>
      </c>
      <c r="BF18" s="12"/>
      <c r="BG18" s="12"/>
      <c r="BH18" s="12">
        <v>4.0</v>
      </c>
      <c r="BI18" s="12"/>
      <c r="BJ18" s="12"/>
      <c r="BK18" s="12"/>
      <c r="BL18" s="12"/>
      <c r="BM18" s="12"/>
      <c r="BN18" s="12"/>
      <c r="BO18" s="12"/>
      <c r="BP18" s="12"/>
    </row>
    <row r="19">
      <c r="A19" s="7" t="s">
        <v>245</v>
      </c>
      <c r="B19" s="8"/>
      <c r="C19" s="8">
        <v>1988.0</v>
      </c>
      <c r="D19" s="8">
        <v>6.0</v>
      </c>
      <c r="E19" s="8">
        <v>27.0</v>
      </c>
      <c r="F19" s="9"/>
      <c r="G19" s="9"/>
      <c r="H19" s="9"/>
      <c r="I19" s="12" t="s">
        <v>263</v>
      </c>
      <c r="J19" s="12" t="s">
        <v>264</v>
      </c>
      <c r="K19" s="12" t="s">
        <v>248</v>
      </c>
      <c r="L19" s="12"/>
      <c r="M19" s="12"/>
      <c r="N19" s="12" t="s">
        <v>76</v>
      </c>
      <c r="O19" s="12"/>
      <c r="P19" s="12"/>
      <c r="Q19" s="12" t="s">
        <v>77</v>
      </c>
      <c r="R19" s="12" t="s">
        <v>249</v>
      </c>
      <c r="S19" s="12"/>
      <c r="T19" s="9"/>
      <c r="U19" s="12" t="s">
        <v>81</v>
      </c>
      <c r="V19" s="12" t="s">
        <v>82</v>
      </c>
      <c r="W19" s="29" t="s">
        <v>83</v>
      </c>
      <c r="X19" s="12" t="s">
        <v>248</v>
      </c>
      <c r="Y19" s="12" t="s">
        <v>122</v>
      </c>
      <c r="Z19" s="12" t="s">
        <v>250</v>
      </c>
      <c r="AA19" s="12" t="s">
        <v>248</v>
      </c>
      <c r="AB19" s="12" t="s">
        <v>248</v>
      </c>
      <c r="AC19" s="9"/>
      <c r="AD19" s="9"/>
      <c r="AE19" s="12" t="s">
        <v>248</v>
      </c>
      <c r="AF19" s="12" t="s">
        <v>250</v>
      </c>
      <c r="AG19" s="12" t="s">
        <v>88</v>
      </c>
      <c r="AH19" s="12" t="s">
        <v>248</v>
      </c>
      <c r="AI19" s="12" t="s">
        <v>118</v>
      </c>
      <c r="AJ19" s="12" t="s">
        <v>118</v>
      </c>
      <c r="AK19" s="12" t="s">
        <v>109</v>
      </c>
      <c r="AL19" s="12" t="s">
        <v>107</v>
      </c>
      <c r="AM19" s="13" t="str">
        <f t="shared" si="1"/>
        <v>Villa Tunari Villa Tunari Chapare Cochabamba Bolivia</v>
      </c>
      <c r="AN19" s="9"/>
      <c r="AO19" s="12" t="s">
        <v>251</v>
      </c>
      <c r="AP19" s="12"/>
      <c r="AQ19" s="12"/>
      <c r="AR19" s="12" t="s">
        <v>248</v>
      </c>
      <c r="AS19" s="12" t="s">
        <v>248</v>
      </c>
      <c r="AT19" s="12" t="s">
        <v>248</v>
      </c>
      <c r="AU19" s="12" t="s">
        <v>248</v>
      </c>
      <c r="AV19" s="12" t="s">
        <v>136</v>
      </c>
      <c r="AW19" s="12" t="s">
        <v>221</v>
      </c>
      <c r="AX19" s="12" t="s">
        <v>222</v>
      </c>
      <c r="AY19" s="12" t="s">
        <v>94</v>
      </c>
      <c r="AZ19" s="12" t="s">
        <v>82</v>
      </c>
      <c r="BA19" s="12" t="s">
        <v>223</v>
      </c>
      <c r="BB19" s="9"/>
      <c r="BC19" s="9"/>
      <c r="BD19" s="9"/>
      <c r="BE19" s="12" t="s">
        <v>252</v>
      </c>
      <c r="BF19" s="12"/>
      <c r="BG19" s="12"/>
      <c r="BH19" s="12">
        <v>5.0</v>
      </c>
      <c r="BI19" s="12"/>
      <c r="BJ19" s="12"/>
      <c r="BK19" s="12"/>
      <c r="BL19" s="12"/>
      <c r="BM19" s="12"/>
      <c r="BN19" s="12"/>
      <c r="BO19" s="12"/>
      <c r="BP19" s="12"/>
    </row>
    <row r="20">
      <c r="A20" s="7" t="s">
        <v>245</v>
      </c>
      <c r="B20" s="8"/>
      <c r="C20" s="8">
        <v>1988.0</v>
      </c>
      <c r="D20" s="8">
        <v>6.0</v>
      </c>
      <c r="E20" s="8">
        <v>27.0</v>
      </c>
      <c r="F20" s="9"/>
      <c r="G20" s="9"/>
      <c r="H20" s="9"/>
      <c r="I20" s="12" t="s">
        <v>265</v>
      </c>
      <c r="J20" s="12" t="s">
        <v>266</v>
      </c>
      <c r="K20" s="12" t="s">
        <v>248</v>
      </c>
      <c r="L20" s="12"/>
      <c r="M20" s="12"/>
      <c r="N20" s="12" t="s">
        <v>76</v>
      </c>
      <c r="O20" s="12"/>
      <c r="P20" s="12"/>
      <c r="Q20" s="12" t="s">
        <v>77</v>
      </c>
      <c r="R20" s="12" t="s">
        <v>249</v>
      </c>
      <c r="S20" s="12"/>
      <c r="T20" s="9"/>
      <c r="U20" s="12" t="s">
        <v>260</v>
      </c>
      <c r="V20" s="12"/>
      <c r="W20" s="29"/>
      <c r="X20" s="12" t="s">
        <v>248</v>
      </c>
      <c r="Y20" s="12" t="s">
        <v>122</v>
      </c>
      <c r="Z20" s="12" t="s">
        <v>250</v>
      </c>
      <c r="AA20" s="12" t="s">
        <v>248</v>
      </c>
      <c r="AB20" s="12" t="s">
        <v>248</v>
      </c>
      <c r="AC20" s="9"/>
      <c r="AD20" s="9"/>
      <c r="AE20" s="12" t="s">
        <v>248</v>
      </c>
      <c r="AF20" s="12" t="s">
        <v>250</v>
      </c>
      <c r="AG20" s="12" t="s">
        <v>88</v>
      </c>
      <c r="AH20" s="12" t="s">
        <v>248</v>
      </c>
      <c r="AI20" s="12" t="s">
        <v>118</v>
      </c>
      <c r="AJ20" s="12" t="s">
        <v>118</v>
      </c>
      <c r="AK20" s="12" t="s">
        <v>109</v>
      </c>
      <c r="AL20" s="12" t="s">
        <v>107</v>
      </c>
      <c r="AM20" s="13" t="str">
        <f t="shared" si="1"/>
        <v>Villa Tunari Villa Tunari Chapare Cochabamba Bolivia</v>
      </c>
      <c r="AN20" s="9"/>
      <c r="AO20" s="12" t="s">
        <v>251</v>
      </c>
      <c r="AP20" s="12"/>
      <c r="AQ20" s="12"/>
      <c r="AR20" s="12" t="s">
        <v>248</v>
      </c>
      <c r="AS20" s="12" t="s">
        <v>248</v>
      </c>
      <c r="AT20" s="12" t="s">
        <v>248</v>
      </c>
      <c r="AU20" s="12" t="s">
        <v>248</v>
      </c>
      <c r="AV20" s="12" t="s">
        <v>136</v>
      </c>
      <c r="AW20" s="12" t="s">
        <v>221</v>
      </c>
      <c r="AX20" s="12" t="s">
        <v>222</v>
      </c>
      <c r="AY20" s="12" t="s">
        <v>94</v>
      </c>
      <c r="AZ20" s="12" t="s">
        <v>82</v>
      </c>
      <c r="BA20" s="12" t="s">
        <v>223</v>
      </c>
      <c r="BB20" s="9"/>
      <c r="BC20" s="9"/>
      <c r="BD20" s="9"/>
      <c r="BE20" s="12" t="s">
        <v>252</v>
      </c>
      <c r="BF20" s="12"/>
      <c r="BG20" s="12"/>
      <c r="BH20" s="12">
        <v>6.0</v>
      </c>
      <c r="BI20" s="12"/>
      <c r="BJ20" s="12"/>
      <c r="BK20" s="12"/>
      <c r="BL20" s="12"/>
      <c r="BM20" s="12"/>
      <c r="BN20" s="12"/>
      <c r="BO20" s="12"/>
      <c r="BP20" s="12"/>
    </row>
    <row r="21">
      <c r="A21" s="7" t="s">
        <v>245</v>
      </c>
      <c r="B21" s="8"/>
      <c r="C21" s="8">
        <v>1988.0</v>
      </c>
      <c r="D21" s="8">
        <v>6.0</v>
      </c>
      <c r="E21" s="8">
        <v>27.0</v>
      </c>
      <c r="F21" s="9"/>
      <c r="G21" s="9"/>
      <c r="H21" s="9"/>
      <c r="I21" s="12" t="s">
        <v>267</v>
      </c>
      <c r="J21" s="12" t="s">
        <v>268</v>
      </c>
      <c r="K21" s="12" t="s">
        <v>248</v>
      </c>
      <c r="L21" s="12"/>
      <c r="M21" s="12"/>
      <c r="N21" s="12" t="s">
        <v>76</v>
      </c>
      <c r="O21" s="12"/>
      <c r="P21" s="12"/>
      <c r="Q21" s="12" t="s">
        <v>77</v>
      </c>
      <c r="R21" s="12" t="s">
        <v>249</v>
      </c>
      <c r="S21" s="12"/>
      <c r="T21" s="9"/>
      <c r="U21" s="12" t="s">
        <v>260</v>
      </c>
      <c r="V21" s="12"/>
      <c r="W21" s="29"/>
      <c r="X21" s="12" t="s">
        <v>248</v>
      </c>
      <c r="Y21" s="12" t="s">
        <v>122</v>
      </c>
      <c r="Z21" s="12" t="s">
        <v>250</v>
      </c>
      <c r="AA21" s="12" t="s">
        <v>248</v>
      </c>
      <c r="AB21" s="12" t="s">
        <v>248</v>
      </c>
      <c r="AC21" s="9"/>
      <c r="AD21" s="9"/>
      <c r="AE21" s="12" t="s">
        <v>248</v>
      </c>
      <c r="AF21" s="12" t="s">
        <v>250</v>
      </c>
      <c r="AG21" s="12" t="s">
        <v>88</v>
      </c>
      <c r="AH21" s="12" t="s">
        <v>248</v>
      </c>
      <c r="AI21" s="12" t="s">
        <v>118</v>
      </c>
      <c r="AJ21" s="12" t="s">
        <v>118</v>
      </c>
      <c r="AK21" s="12" t="s">
        <v>109</v>
      </c>
      <c r="AL21" s="12" t="s">
        <v>107</v>
      </c>
      <c r="AM21" s="13" t="str">
        <f t="shared" si="1"/>
        <v>Villa Tunari Villa Tunari Chapare Cochabamba Bolivia</v>
      </c>
      <c r="AN21" s="9"/>
      <c r="AO21" s="12" t="s">
        <v>251</v>
      </c>
      <c r="AP21" s="12"/>
      <c r="AQ21" s="12"/>
      <c r="AR21" s="12" t="s">
        <v>248</v>
      </c>
      <c r="AS21" s="12" t="s">
        <v>248</v>
      </c>
      <c r="AT21" s="12" t="s">
        <v>248</v>
      </c>
      <c r="AU21" s="12" t="s">
        <v>248</v>
      </c>
      <c r="AV21" s="12" t="s">
        <v>136</v>
      </c>
      <c r="AW21" s="12" t="s">
        <v>221</v>
      </c>
      <c r="AX21" s="12" t="s">
        <v>222</v>
      </c>
      <c r="AY21" s="12" t="s">
        <v>94</v>
      </c>
      <c r="AZ21" s="12" t="s">
        <v>82</v>
      </c>
      <c r="BA21" s="12" t="s">
        <v>223</v>
      </c>
      <c r="BB21" s="9"/>
      <c r="BC21" s="9"/>
      <c r="BD21" s="9"/>
      <c r="BE21" s="12" t="s">
        <v>252</v>
      </c>
      <c r="BF21" s="12"/>
      <c r="BG21" s="12"/>
      <c r="BH21" s="12">
        <v>7.0</v>
      </c>
      <c r="BI21" s="12"/>
      <c r="BJ21" s="12"/>
      <c r="BK21" s="12"/>
      <c r="BL21" s="12"/>
      <c r="BM21" s="12"/>
      <c r="BN21" s="12"/>
      <c r="BO21" s="12"/>
      <c r="BP21" s="12"/>
    </row>
    <row r="22">
      <c r="A22" s="7" t="s">
        <v>245</v>
      </c>
      <c r="B22" s="8"/>
      <c r="C22" s="8">
        <v>1988.0</v>
      </c>
      <c r="D22" s="8">
        <v>6.0</v>
      </c>
      <c r="E22" s="8">
        <v>27.0</v>
      </c>
      <c r="F22" s="9"/>
      <c r="G22" s="9"/>
      <c r="H22" s="9"/>
      <c r="I22" s="12" t="s">
        <v>269</v>
      </c>
      <c r="J22" s="12" t="s">
        <v>270</v>
      </c>
      <c r="K22" s="12" t="s">
        <v>248</v>
      </c>
      <c r="L22" s="12"/>
      <c r="M22" s="12"/>
      <c r="N22" s="12" t="s">
        <v>76</v>
      </c>
      <c r="O22" s="12"/>
      <c r="P22" s="12"/>
      <c r="Q22" s="12" t="s">
        <v>77</v>
      </c>
      <c r="R22" s="12" t="s">
        <v>249</v>
      </c>
      <c r="S22" s="12"/>
      <c r="T22" s="9"/>
      <c r="U22" s="12" t="s">
        <v>260</v>
      </c>
      <c r="V22" s="12"/>
      <c r="W22" s="29"/>
      <c r="X22" s="12" t="s">
        <v>248</v>
      </c>
      <c r="Y22" s="12" t="s">
        <v>122</v>
      </c>
      <c r="Z22" s="12" t="s">
        <v>250</v>
      </c>
      <c r="AA22" s="12" t="s">
        <v>248</v>
      </c>
      <c r="AB22" s="12" t="s">
        <v>248</v>
      </c>
      <c r="AC22" s="9"/>
      <c r="AD22" s="9"/>
      <c r="AE22" s="12" t="s">
        <v>248</v>
      </c>
      <c r="AF22" s="12" t="s">
        <v>250</v>
      </c>
      <c r="AG22" s="12" t="s">
        <v>88</v>
      </c>
      <c r="AH22" s="12" t="s">
        <v>248</v>
      </c>
      <c r="AI22" s="12" t="s">
        <v>118</v>
      </c>
      <c r="AJ22" s="12" t="s">
        <v>118</v>
      </c>
      <c r="AK22" s="12" t="s">
        <v>109</v>
      </c>
      <c r="AL22" s="12" t="s">
        <v>107</v>
      </c>
      <c r="AM22" s="13" t="str">
        <f t="shared" si="1"/>
        <v>Villa Tunari Villa Tunari Chapare Cochabamba Bolivia</v>
      </c>
      <c r="AN22" s="9"/>
      <c r="AO22" s="12" t="s">
        <v>251</v>
      </c>
      <c r="AP22" s="12"/>
      <c r="AQ22" s="12"/>
      <c r="AR22" s="12" t="s">
        <v>248</v>
      </c>
      <c r="AS22" s="12" t="s">
        <v>248</v>
      </c>
      <c r="AT22" s="12" t="s">
        <v>248</v>
      </c>
      <c r="AU22" s="12" t="s">
        <v>248</v>
      </c>
      <c r="AV22" s="12" t="s">
        <v>136</v>
      </c>
      <c r="AW22" s="12" t="s">
        <v>221</v>
      </c>
      <c r="AX22" s="12" t="s">
        <v>222</v>
      </c>
      <c r="AY22" s="12" t="s">
        <v>94</v>
      </c>
      <c r="AZ22" s="12" t="s">
        <v>82</v>
      </c>
      <c r="BA22" s="12" t="s">
        <v>223</v>
      </c>
      <c r="BB22" s="9"/>
      <c r="BC22" s="9"/>
      <c r="BD22" s="9"/>
      <c r="BE22" s="12" t="s">
        <v>252</v>
      </c>
      <c r="BF22" s="12"/>
      <c r="BG22" s="12"/>
      <c r="BH22" s="12">
        <v>8.0</v>
      </c>
      <c r="BI22" s="12"/>
      <c r="BJ22" s="12"/>
      <c r="BK22" s="12"/>
      <c r="BL22" s="12"/>
      <c r="BM22" s="12"/>
      <c r="BN22" s="12"/>
      <c r="BO22" s="12"/>
      <c r="BP22" s="12"/>
    </row>
    <row r="23">
      <c r="A23" s="7" t="s">
        <v>245</v>
      </c>
      <c r="B23" s="8"/>
      <c r="C23" s="8">
        <v>1988.0</v>
      </c>
      <c r="D23" s="8">
        <v>6.0</v>
      </c>
      <c r="E23" s="8">
        <v>27.0</v>
      </c>
      <c r="F23" s="9"/>
      <c r="G23" s="9"/>
      <c r="H23" s="9"/>
      <c r="I23" s="12" t="s">
        <v>248</v>
      </c>
      <c r="J23" s="12" t="s">
        <v>248</v>
      </c>
      <c r="K23" s="12" t="s">
        <v>248</v>
      </c>
      <c r="L23" s="12"/>
      <c r="M23" s="12"/>
      <c r="N23" s="12" t="s">
        <v>248</v>
      </c>
      <c r="O23" s="12"/>
      <c r="P23" s="12"/>
      <c r="Q23" s="12" t="s">
        <v>77</v>
      </c>
      <c r="R23" s="12" t="s">
        <v>249</v>
      </c>
      <c r="S23" s="12"/>
      <c r="T23" s="9"/>
      <c r="U23" s="12"/>
      <c r="V23" s="12"/>
      <c r="W23" s="29"/>
      <c r="X23" s="12" t="s">
        <v>248</v>
      </c>
      <c r="Y23" s="12" t="s">
        <v>122</v>
      </c>
      <c r="Z23" s="12" t="s">
        <v>250</v>
      </c>
      <c r="AA23" s="12" t="s">
        <v>248</v>
      </c>
      <c r="AB23" s="12" t="s">
        <v>248</v>
      </c>
      <c r="AC23" s="9"/>
      <c r="AD23" s="9"/>
      <c r="AE23" s="12" t="s">
        <v>248</v>
      </c>
      <c r="AF23" s="12" t="s">
        <v>250</v>
      </c>
      <c r="AG23" s="12" t="s">
        <v>88</v>
      </c>
      <c r="AH23" s="12" t="s">
        <v>248</v>
      </c>
      <c r="AI23" s="12" t="s">
        <v>118</v>
      </c>
      <c r="AJ23" s="12" t="s">
        <v>118</v>
      </c>
      <c r="AK23" s="12" t="s">
        <v>109</v>
      </c>
      <c r="AL23" s="12" t="s">
        <v>107</v>
      </c>
      <c r="AM23" s="13" t="str">
        <f t="shared" si="1"/>
        <v>Villa Tunari Villa Tunari Chapare Cochabamba Bolivia</v>
      </c>
      <c r="AN23" s="9"/>
      <c r="AO23" s="12"/>
      <c r="AP23" s="12"/>
      <c r="AQ23" s="12"/>
      <c r="AR23" s="12" t="s">
        <v>248</v>
      </c>
      <c r="AS23" s="12" t="s">
        <v>248</v>
      </c>
      <c r="AT23" s="12" t="s">
        <v>248</v>
      </c>
      <c r="AU23" s="12" t="s">
        <v>248</v>
      </c>
      <c r="AV23" s="12" t="s">
        <v>136</v>
      </c>
      <c r="AW23" s="12" t="s">
        <v>221</v>
      </c>
      <c r="AX23" s="12" t="s">
        <v>222</v>
      </c>
      <c r="AY23" s="12" t="s">
        <v>94</v>
      </c>
      <c r="AZ23" s="12" t="s">
        <v>82</v>
      </c>
      <c r="BA23" s="12" t="s">
        <v>223</v>
      </c>
      <c r="BB23" s="9"/>
      <c r="BC23" s="9"/>
      <c r="BD23" s="9"/>
      <c r="BE23" s="12" t="s">
        <v>252</v>
      </c>
      <c r="BF23" s="12"/>
      <c r="BG23" s="12"/>
      <c r="BH23" s="12">
        <v>9.0</v>
      </c>
      <c r="BI23" s="12"/>
      <c r="BJ23" s="12"/>
      <c r="BK23" s="12"/>
      <c r="BL23" s="12"/>
      <c r="BM23" s="12"/>
      <c r="BN23" s="12"/>
      <c r="BO23" s="12"/>
      <c r="BP23" s="12"/>
    </row>
    <row r="24">
      <c r="A24" s="7" t="s">
        <v>245</v>
      </c>
      <c r="B24" s="8"/>
      <c r="C24" s="8">
        <v>1988.0</v>
      </c>
      <c r="D24" s="8">
        <v>6.0</v>
      </c>
      <c r="E24" s="8">
        <v>27.0</v>
      </c>
      <c r="F24" s="9"/>
      <c r="G24" s="9"/>
      <c r="H24" s="9"/>
      <c r="I24" s="12" t="s">
        <v>248</v>
      </c>
      <c r="J24" s="12" t="s">
        <v>248</v>
      </c>
      <c r="K24" s="12" t="s">
        <v>248</v>
      </c>
      <c r="L24" s="12"/>
      <c r="M24" s="12"/>
      <c r="N24" s="12" t="s">
        <v>248</v>
      </c>
      <c r="O24" s="12"/>
      <c r="P24" s="12"/>
      <c r="Q24" s="12" t="s">
        <v>77</v>
      </c>
      <c r="R24" s="12" t="s">
        <v>249</v>
      </c>
      <c r="S24" s="12"/>
      <c r="T24" s="9"/>
      <c r="U24" s="12"/>
      <c r="V24" s="12"/>
      <c r="W24" s="29"/>
      <c r="X24" s="12" t="s">
        <v>248</v>
      </c>
      <c r="Y24" s="12" t="s">
        <v>122</v>
      </c>
      <c r="Z24" s="12" t="s">
        <v>250</v>
      </c>
      <c r="AA24" s="12" t="s">
        <v>248</v>
      </c>
      <c r="AB24" s="12" t="s">
        <v>248</v>
      </c>
      <c r="AC24" s="9"/>
      <c r="AD24" s="9"/>
      <c r="AE24" s="12" t="s">
        <v>248</v>
      </c>
      <c r="AF24" s="12" t="s">
        <v>250</v>
      </c>
      <c r="AG24" s="12" t="s">
        <v>88</v>
      </c>
      <c r="AH24" s="12" t="s">
        <v>248</v>
      </c>
      <c r="AI24" s="12" t="s">
        <v>118</v>
      </c>
      <c r="AJ24" s="12" t="s">
        <v>118</v>
      </c>
      <c r="AK24" s="12" t="s">
        <v>109</v>
      </c>
      <c r="AL24" s="12" t="s">
        <v>107</v>
      </c>
      <c r="AM24" s="13" t="str">
        <f t="shared" si="1"/>
        <v>Villa Tunari Villa Tunari Chapare Cochabamba Bolivia</v>
      </c>
      <c r="AN24" s="9"/>
      <c r="AO24" s="12"/>
      <c r="AP24" s="12"/>
      <c r="AQ24" s="12"/>
      <c r="AR24" s="12" t="s">
        <v>248</v>
      </c>
      <c r="AS24" s="12" t="s">
        <v>248</v>
      </c>
      <c r="AT24" s="12" t="s">
        <v>248</v>
      </c>
      <c r="AU24" s="12" t="s">
        <v>248</v>
      </c>
      <c r="AV24" s="12" t="s">
        <v>136</v>
      </c>
      <c r="AW24" s="12" t="s">
        <v>221</v>
      </c>
      <c r="AX24" s="12" t="s">
        <v>222</v>
      </c>
      <c r="AY24" s="12" t="s">
        <v>94</v>
      </c>
      <c r="AZ24" s="12" t="s">
        <v>82</v>
      </c>
      <c r="BA24" s="12" t="s">
        <v>223</v>
      </c>
      <c r="BB24" s="9"/>
      <c r="BC24" s="9"/>
      <c r="BD24" s="9"/>
      <c r="BE24" s="12" t="s">
        <v>252</v>
      </c>
      <c r="BF24" s="12"/>
      <c r="BG24" s="12"/>
      <c r="BH24" s="12">
        <v>10.0</v>
      </c>
      <c r="BI24" s="12"/>
      <c r="BJ24" s="12"/>
      <c r="BK24" s="12"/>
      <c r="BL24" s="12"/>
      <c r="BM24" s="12"/>
      <c r="BN24" s="12"/>
      <c r="BO24" s="12"/>
      <c r="BP24" s="12"/>
    </row>
    <row r="25">
      <c r="A25" s="7" t="s">
        <v>245</v>
      </c>
      <c r="B25" s="8"/>
      <c r="C25" s="8">
        <v>1988.0</v>
      </c>
      <c r="D25" s="8">
        <v>6.0</v>
      </c>
      <c r="E25" s="8">
        <v>27.0</v>
      </c>
      <c r="F25" s="9"/>
      <c r="G25" s="9"/>
      <c r="H25" s="9"/>
      <c r="I25" s="12" t="s">
        <v>248</v>
      </c>
      <c r="J25" s="12" t="s">
        <v>248</v>
      </c>
      <c r="K25" s="12" t="s">
        <v>248</v>
      </c>
      <c r="L25" s="12"/>
      <c r="M25" s="12"/>
      <c r="N25" s="12" t="s">
        <v>248</v>
      </c>
      <c r="O25" s="12"/>
      <c r="P25" s="12"/>
      <c r="Q25" s="12" t="s">
        <v>77</v>
      </c>
      <c r="R25" s="12" t="s">
        <v>249</v>
      </c>
      <c r="S25" s="12"/>
      <c r="T25" s="9"/>
      <c r="U25" s="12"/>
      <c r="V25" s="12"/>
      <c r="W25" s="29"/>
      <c r="X25" s="12" t="s">
        <v>248</v>
      </c>
      <c r="Y25" s="12" t="s">
        <v>122</v>
      </c>
      <c r="Z25" s="12" t="s">
        <v>250</v>
      </c>
      <c r="AA25" s="12" t="s">
        <v>248</v>
      </c>
      <c r="AB25" s="12" t="s">
        <v>248</v>
      </c>
      <c r="AC25" s="9"/>
      <c r="AD25" s="9"/>
      <c r="AE25" s="12" t="s">
        <v>248</v>
      </c>
      <c r="AF25" s="12" t="s">
        <v>250</v>
      </c>
      <c r="AG25" s="12" t="s">
        <v>88</v>
      </c>
      <c r="AH25" s="12" t="s">
        <v>248</v>
      </c>
      <c r="AI25" s="12" t="s">
        <v>118</v>
      </c>
      <c r="AJ25" s="12" t="s">
        <v>118</v>
      </c>
      <c r="AK25" s="12" t="s">
        <v>109</v>
      </c>
      <c r="AL25" s="12" t="s">
        <v>107</v>
      </c>
      <c r="AM25" s="13" t="str">
        <f t="shared" si="1"/>
        <v>Villa Tunari Villa Tunari Chapare Cochabamba Bolivia</v>
      </c>
      <c r="AN25" s="9"/>
      <c r="AO25" s="12"/>
      <c r="AP25" s="12"/>
      <c r="AQ25" s="12"/>
      <c r="AR25" s="12" t="s">
        <v>248</v>
      </c>
      <c r="AS25" s="12" t="s">
        <v>248</v>
      </c>
      <c r="AT25" s="12" t="s">
        <v>248</v>
      </c>
      <c r="AU25" s="12" t="s">
        <v>248</v>
      </c>
      <c r="AV25" s="12" t="s">
        <v>136</v>
      </c>
      <c r="AW25" s="12" t="s">
        <v>221</v>
      </c>
      <c r="AX25" s="12" t="s">
        <v>222</v>
      </c>
      <c r="AY25" s="12" t="s">
        <v>94</v>
      </c>
      <c r="AZ25" s="12" t="s">
        <v>82</v>
      </c>
      <c r="BA25" s="12" t="s">
        <v>223</v>
      </c>
      <c r="BB25" s="9"/>
      <c r="BC25" s="9"/>
      <c r="BD25" s="9"/>
      <c r="BE25" s="12" t="s">
        <v>252</v>
      </c>
      <c r="BF25" s="12"/>
      <c r="BG25" s="12"/>
      <c r="BH25" s="12"/>
      <c r="BI25" s="12"/>
      <c r="BJ25" s="12"/>
      <c r="BK25" s="12"/>
      <c r="BL25" s="12"/>
      <c r="BM25" s="12"/>
      <c r="BN25" s="12"/>
      <c r="BO25" s="12"/>
      <c r="BP25" s="12"/>
    </row>
    <row r="26" ht="23.25" customHeight="1">
      <c r="A26" s="7" t="s">
        <v>245</v>
      </c>
      <c r="B26" s="8"/>
      <c r="C26" s="8">
        <v>1988.0</v>
      </c>
      <c r="D26" s="8">
        <v>6.0</v>
      </c>
      <c r="E26" s="8">
        <v>27.0</v>
      </c>
      <c r="F26" s="9"/>
      <c r="G26" s="9"/>
      <c r="H26" s="9"/>
      <c r="I26" s="12" t="s">
        <v>248</v>
      </c>
      <c r="J26" s="12" t="s">
        <v>248</v>
      </c>
      <c r="K26" s="12" t="s">
        <v>248</v>
      </c>
      <c r="L26" s="12"/>
      <c r="M26" s="12"/>
      <c r="N26" s="12" t="s">
        <v>248</v>
      </c>
      <c r="O26" s="12"/>
      <c r="P26" s="12"/>
      <c r="Q26" s="12" t="s">
        <v>77</v>
      </c>
      <c r="R26" s="12" t="s">
        <v>249</v>
      </c>
      <c r="S26" s="12"/>
      <c r="T26" s="9"/>
      <c r="U26" s="12"/>
      <c r="V26" s="12"/>
      <c r="W26" s="29"/>
      <c r="X26" s="12" t="s">
        <v>248</v>
      </c>
      <c r="Y26" s="12" t="s">
        <v>122</v>
      </c>
      <c r="Z26" s="12" t="s">
        <v>250</v>
      </c>
      <c r="AA26" s="12" t="s">
        <v>248</v>
      </c>
      <c r="AB26" s="12" t="s">
        <v>248</v>
      </c>
      <c r="AC26" s="9"/>
      <c r="AD26" s="9"/>
      <c r="AE26" s="12" t="s">
        <v>248</v>
      </c>
      <c r="AF26" s="12" t="s">
        <v>250</v>
      </c>
      <c r="AG26" s="12" t="s">
        <v>88</v>
      </c>
      <c r="AH26" s="12" t="s">
        <v>248</v>
      </c>
      <c r="AI26" s="12" t="s">
        <v>118</v>
      </c>
      <c r="AJ26" s="12" t="s">
        <v>118</v>
      </c>
      <c r="AK26" s="12" t="s">
        <v>109</v>
      </c>
      <c r="AL26" s="12" t="s">
        <v>107</v>
      </c>
      <c r="AM26" s="13" t="str">
        <f t="shared" si="1"/>
        <v>Villa Tunari Villa Tunari Chapare Cochabamba Bolivia</v>
      </c>
      <c r="AN26" s="9"/>
      <c r="AO26" s="12"/>
      <c r="AP26" s="12"/>
      <c r="AQ26" s="12"/>
      <c r="AR26" s="12" t="s">
        <v>248</v>
      </c>
      <c r="AS26" s="12" t="s">
        <v>248</v>
      </c>
      <c r="AT26" s="12" t="s">
        <v>248</v>
      </c>
      <c r="AU26" s="12" t="s">
        <v>248</v>
      </c>
      <c r="AV26" s="12" t="s">
        <v>136</v>
      </c>
      <c r="AW26" s="12" t="s">
        <v>221</v>
      </c>
      <c r="AX26" s="12" t="s">
        <v>222</v>
      </c>
      <c r="AY26" s="12" t="s">
        <v>94</v>
      </c>
      <c r="AZ26" s="12" t="s">
        <v>82</v>
      </c>
      <c r="BA26" s="12" t="s">
        <v>223</v>
      </c>
      <c r="BB26" s="9"/>
      <c r="BC26" s="9"/>
      <c r="BD26" s="9"/>
      <c r="BE26" s="12" t="s">
        <v>252</v>
      </c>
      <c r="BF26" s="12"/>
      <c r="BG26" s="12"/>
      <c r="BH26" s="12"/>
      <c r="BI26" s="12"/>
      <c r="BJ26" s="12"/>
      <c r="BK26" s="12"/>
      <c r="BL26" s="12"/>
      <c r="BM26" s="12"/>
      <c r="BN26" s="12"/>
      <c r="BO26" s="12"/>
      <c r="BP26" s="12"/>
    </row>
    <row r="27" ht="13.5" customHeight="1">
      <c r="A27" s="33" t="s">
        <v>271</v>
      </c>
      <c r="B27" s="34"/>
      <c r="C27" s="34">
        <v>1989.0</v>
      </c>
      <c r="D27" s="34">
        <v>5.0</v>
      </c>
      <c r="E27" s="34">
        <v>24.0</v>
      </c>
      <c r="F27" s="35"/>
      <c r="G27" s="35"/>
      <c r="H27" s="35"/>
      <c r="I27" s="46" t="s">
        <v>272</v>
      </c>
      <c r="J27" s="37" t="s">
        <v>273</v>
      </c>
      <c r="K27" s="38">
        <v>21.0</v>
      </c>
      <c r="L27" s="38"/>
      <c r="M27" s="38"/>
      <c r="N27" s="33" t="s">
        <v>76</v>
      </c>
      <c r="O27" s="35"/>
      <c r="P27" s="35"/>
      <c r="Q27" s="33" t="s">
        <v>274</v>
      </c>
      <c r="R27" s="11" t="s">
        <v>78</v>
      </c>
      <c r="S27" s="33" t="s">
        <v>275</v>
      </c>
      <c r="T27" s="35"/>
      <c r="U27" s="33" t="s">
        <v>81</v>
      </c>
      <c r="V27" s="33" t="s">
        <v>82</v>
      </c>
      <c r="W27" s="38" t="s">
        <v>83</v>
      </c>
      <c r="X27" s="38" t="s">
        <v>94</v>
      </c>
      <c r="Y27" s="33" t="s">
        <v>122</v>
      </c>
      <c r="Z27" s="33" t="s">
        <v>276</v>
      </c>
      <c r="AA27" s="39"/>
      <c r="AB27" s="39"/>
      <c r="AC27" s="35"/>
      <c r="AD27" s="35"/>
      <c r="AE27" s="39"/>
      <c r="AF27" s="33" t="s">
        <v>277</v>
      </c>
      <c r="AG27" s="33" t="s">
        <v>88</v>
      </c>
      <c r="AH27" s="38"/>
      <c r="AI27" s="31"/>
      <c r="AJ27" s="33" t="s">
        <v>92</v>
      </c>
      <c r="AK27" s="33" t="s">
        <v>227</v>
      </c>
      <c r="AL27" s="33" t="s">
        <v>92</v>
      </c>
      <c r="AM27" s="13" t="str">
        <f t="shared" si="1"/>
        <v> La Paz Murillo La Paz Bolivia</v>
      </c>
      <c r="AN27" s="38"/>
      <c r="AO27" s="33" t="s">
        <v>279</v>
      </c>
      <c r="AP27" s="39"/>
      <c r="AQ27" s="35"/>
      <c r="AR27" s="35"/>
      <c r="AS27" s="39"/>
      <c r="AT27" s="35"/>
      <c r="AU27" s="35"/>
      <c r="AV27" s="12" t="s">
        <v>136</v>
      </c>
      <c r="AW27" s="33" t="s">
        <v>280</v>
      </c>
      <c r="AX27" s="33" t="s">
        <v>281</v>
      </c>
      <c r="AY27" s="33" t="s">
        <v>282</v>
      </c>
      <c r="AZ27" s="33" t="s">
        <v>94</v>
      </c>
      <c r="BA27" s="33" t="s">
        <v>283</v>
      </c>
      <c r="BB27" s="35"/>
      <c r="BC27" s="35"/>
      <c r="BD27" s="35"/>
      <c r="BE27" s="33"/>
      <c r="BF27" s="47" t="s">
        <v>284</v>
      </c>
      <c r="BG27" s="44"/>
      <c r="BH27" s="44"/>
      <c r="BI27" s="44"/>
      <c r="BJ27" s="44"/>
      <c r="BK27" s="44"/>
      <c r="BL27" s="44"/>
      <c r="BM27" s="44"/>
      <c r="BN27" s="44"/>
      <c r="BO27" s="44"/>
      <c r="BP27" s="44"/>
    </row>
    <row r="28" ht="13.5" customHeight="1">
      <c r="A28" s="33" t="s">
        <v>271</v>
      </c>
      <c r="B28" s="34"/>
      <c r="C28" s="34">
        <v>1989.0</v>
      </c>
      <c r="D28" s="34">
        <v>5.0</v>
      </c>
      <c r="E28" s="34">
        <v>24.0</v>
      </c>
      <c r="F28" s="35"/>
      <c r="G28" s="35"/>
      <c r="H28" s="35"/>
      <c r="I28" s="46" t="s">
        <v>288</v>
      </c>
      <c r="J28" s="37" t="s">
        <v>289</v>
      </c>
      <c r="K28" s="38">
        <v>20.0</v>
      </c>
      <c r="L28" s="38"/>
      <c r="M28" s="38"/>
      <c r="N28" s="33" t="s">
        <v>76</v>
      </c>
      <c r="O28" s="35"/>
      <c r="P28" s="35"/>
      <c r="Q28" s="33" t="s">
        <v>274</v>
      </c>
      <c r="R28" s="11" t="s">
        <v>78</v>
      </c>
      <c r="S28" s="33" t="s">
        <v>275</v>
      </c>
      <c r="T28" s="35"/>
      <c r="U28" s="33" t="s">
        <v>81</v>
      </c>
      <c r="V28" s="33" t="s">
        <v>82</v>
      </c>
      <c r="W28" s="38" t="s">
        <v>83</v>
      </c>
      <c r="X28" s="38" t="s">
        <v>94</v>
      </c>
      <c r="Y28" s="33" t="s">
        <v>122</v>
      </c>
      <c r="Z28" s="33" t="s">
        <v>276</v>
      </c>
      <c r="AA28" s="39"/>
      <c r="AB28" s="39"/>
      <c r="AC28" s="35"/>
      <c r="AD28" s="35"/>
      <c r="AE28" s="39"/>
      <c r="AF28" s="33" t="s">
        <v>277</v>
      </c>
      <c r="AG28" s="33" t="s">
        <v>88</v>
      </c>
      <c r="AH28" s="38"/>
      <c r="AI28" s="31"/>
      <c r="AJ28" s="33" t="s">
        <v>92</v>
      </c>
      <c r="AK28" s="33" t="s">
        <v>227</v>
      </c>
      <c r="AL28" s="33" t="s">
        <v>92</v>
      </c>
      <c r="AM28" s="13" t="str">
        <f t="shared" si="1"/>
        <v> La Paz Murillo La Paz Bolivia</v>
      </c>
      <c r="AN28" s="38"/>
      <c r="AO28" s="33" t="s">
        <v>279</v>
      </c>
      <c r="AP28" s="39"/>
      <c r="AQ28" s="35"/>
      <c r="AR28" s="35"/>
      <c r="AS28" s="39"/>
      <c r="AT28" s="35"/>
      <c r="AU28" s="35"/>
      <c r="AV28" s="12" t="s">
        <v>136</v>
      </c>
      <c r="AW28" s="33" t="s">
        <v>280</v>
      </c>
      <c r="AX28" s="33" t="s">
        <v>281</v>
      </c>
      <c r="AY28" s="33" t="s">
        <v>282</v>
      </c>
      <c r="AZ28" s="33" t="s">
        <v>94</v>
      </c>
      <c r="BA28" s="33" t="s">
        <v>283</v>
      </c>
      <c r="BB28" s="35"/>
      <c r="BC28" s="35"/>
      <c r="BD28" s="35"/>
      <c r="BE28" s="33"/>
      <c r="BF28" s="47" t="s">
        <v>284</v>
      </c>
      <c r="BG28" s="44"/>
      <c r="BH28" s="44"/>
      <c r="BI28" s="44"/>
      <c r="BJ28" s="44"/>
      <c r="BK28" s="44"/>
      <c r="BL28" s="44"/>
      <c r="BM28" s="44"/>
      <c r="BN28" s="44"/>
      <c r="BO28" s="44"/>
      <c r="BP28" s="44"/>
    </row>
    <row r="29" ht="13.5" customHeight="1">
      <c r="A29" s="48" t="s">
        <v>292</v>
      </c>
      <c r="B29" s="49"/>
      <c r="C29" s="49">
        <v>1990.0</v>
      </c>
      <c r="D29" s="49">
        <v>7.0</v>
      </c>
      <c r="E29" s="49">
        <v>20.0</v>
      </c>
      <c r="F29" s="51"/>
      <c r="G29" s="51"/>
      <c r="H29" s="51"/>
      <c r="I29" s="52" t="s">
        <v>293</v>
      </c>
      <c r="J29" s="54" t="s">
        <v>294</v>
      </c>
      <c r="K29" s="56">
        <v>27.0</v>
      </c>
      <c r="L29" s="56"/>
      <c r="M29" s="56"/>
      <c r="N29" s="48" t="s">
        <v>76</v>
      </c>
      <c r="O29" s="51"/>
      <c r="P29" s="51"/>
      <c r="Q29" s="48" t="s">
        <v>77</v>
      </c>
      <c r="R29" s="48" t="s">
        <v>241</v>
      </c>
      <c r="S29" s="56" t="s">
        <v>297</v>
      </c>
      <c r="T29" s="51"/>
      <c r="U29" s="48" t="s">
        <v>81</v>
      </c>
      <c r="V29" s="48" t="s">
        <v>82</v>
      </c>
      <c r="W29" s="56" t="s">
        <v>83</v>
      </c>
      <c r="X29" s="60"/>
      <c r="Y29" s="48" t="s">
        <v>122</v>
      </c>
      <c r="Z29" s="48" t="s">
        <v>299</v>
      </c>
      <c r="AA29" s="60"/>
      <c r="AB29" s="60"/>
      <c r="AC29" s="51"/>
      <c r="AD29" s="51"/>
      <c r="AE29" s="60"/>
      <c r="AF29" s="48" t="s">
        <v>299</v>
      </c>
      <c r="AG29" s="48" t="s">
        <v>88</v>
      </c>
      <c r="AH29" s="56"/>
      <c r="AI29" s="62"/>
      <c r="AJ29" s="63" t="s">
        <v>173</v>
      </c>
      <c r="AK29" s="65" t="s">
        <v>163</v>
      </c>
      <c r="AL29" s="48" t="s">
        <v>92</v>
      </c>
      <c r="AM29" s="25" t="str">
        <f t="shared" si="1"/>
        <v> Juan José Pérez Bautista Saavedra La Paz Bolivia</v>
      </c>
      <c r="AN29" s="56"/>
      <c r="AO29" s="48" t="s">
        <v>279</v>
      </c>
      <c r="AP29" s="60"/>
      <c r="AQ29" s="51"/>
      <c r="AR29" s="51"/>
      <c r="AS29" s="60"/>
      <c r="AT29" s="51"/>
      <c r="AU29" s="51"/>
      <c r="AV29" s="66" t="s">
        <v>302</v>
      </c>
      <c r="AW29" s="48" t="s">
        <v>303</v>
      </c>
      <c r="AX29" s="48" t="s">
        <v>281</v>
      </c>
      <c r="AY29" s="48" t="s">
        <v>94</v>
      </c>
      <c r="AZ29" s="48" t="s">
        <v>82</v>
      </c>
      <c r="BA29" s="48" t="s">
        <v>223</v>
      </c>
      <c r="BB29" s="51"/>
      <c r="BC29" s="51"/>
      <c r="BD29" s="51"/>
      <c r="BE29" s="48" t="s">
        <v>304</v>
      </c>
      <c r="BF29" s="48"/>
      <c r="BG29" s="68"/>
      <c r="BH29" s="68"/>
      <c r="BI29" s="68"/>
      <c r="BJ29" s="68"/>
      <c r="BK29" s="68"/>
      <c r="BL29" s="68"/>
      <c r="BM29" s="68"/>
      <c r="BN29" s="68"/>
      <c r="BO29" s="68"/>
      <c r="BP29" s="68"/>
    </row>
    <row r="30">
      <c r="A30" s="33" t="s">
        <v>305</v>
      </c>
      <c r="B30" s="34"/>
      <c r="C30" s="34">
        <v>1990.0</v>
      </c>
      <c r="D30" s="34">
        <v>10.0</v>
      </c>
      <c r="E30" s="34">
        <v>10.0</v>
      </c>
      <c r="F30" s="35"/>
      <c r="G30" s="35"/>
      <c r="H30" s="35"/>
      <c r="I30" s="33" t="s">
        <v>306</v>
      </c>
      <c r="J30" s="33"/>
      <c r="K30" s="39"/>
      <c r="L30" s="39"/>
      <c r="M30" s="39"/>
      <c r="N30" s="33"/>
      <c r="O30" s="35"/>
      <c r="P30" s="35"/>
      <c r="Q30" s="33" t="s">
        <v>77</v>
      </c>
      <c r="R30" s="33" t="s">
        <v>307</v>
      </c>
      <c r="S30" s="38"/>
      <c r="T30" s="35"/>
      <c r="U30" s="33" t="s">
        <v>81</v>
      </c>
      <c r="V30" s="33" t="s">
        <v>82</v>
      </c>
      <c r="W30" s="38" t="s">
        <v>308</v>
      </c>
      <c r="X30" s="38" t="s">
        <v>82</v>
      </c>
      <c r="Y30" s="33" t="s">
        <v>122</v>
      </c>
      <c r="Z30" s="33" t="s">
        <v>309</v>
      </c>
      <c r="AA30" s="39"/>
      <c r="AB30" s="39"/>
      <c r="AC30" s="35"/>
      <c r="AD30" s="35"/>
      <c r="AE30" s="39"/>
      <c r="AF30" s="33" t="s">
        <v>309</v>
      </c>
      <c r="AG30" s="33" t="s">
        <v>88</v>
      </c>
      <c r="AH30" s="38" t="s">
        <v>310</v>
      </c>
      <c r="AI30" s="40"/>
      <c r="AJ30" s="33" t="s">
        <v>92</v>
      </c>
      <c r="AK30" s="33" t="s">
        <v>227</v>
      </c>
      <c r="AL30" s="33" t="s">
        <v>92</v>
      </c>
      <c r="AM30" s="13" t="str">
        <f t="shared" si="1"/>
        <v> La Paz Murillo La Paz Bolivia</v>
      </c>
      <c r="AN30" s="38"/>
      <c r="AO30" s="33" t="s">
        <v>279</v>
      </c>
      <c r="AP30" s="39"/>
      <c r="AQ30" s="35"/>
      <c r="AR30" s="35"/>
      <c r="AS30" s="39"/>
      <c r="AT30" s="35"/>
      <c r="AU30" s="35"/>
      <c r="AV30" s="43" t="s">
        <v>302</v>
      </c>
      <c r="AW30" s="33" t="s">
        <v>312</v>
      </c>
      <c r="AX30" s="33" t="s">
        <v>281</v>
      </c>
      <c r="AY30" s="33" t="s">
        <v>94</v>
      </c>
      <c r="AZ30" s="33" t="s">
        <v>94</v>
      </c>
      <c r="BA30" s="33" t="s">
        <v>216</v>
      </c>
      <c r="BB30" s="35"/>
      <c r="BC30" s="35"/>
      <c r="BD30" s="35"/>
      <c r="BE30" s="30" t="s">
        <v>313</v>
      </c>
      <c r="BF30" s="47" t="s">
        <v>314</v>
      </c>
      <c r="BG30" s="44"/>
      <c r="BH30" s="44"/>
      <c r="BI30" s="44"/>
      <c r="BJ30" s="44"/>
      <c r="BK30" s="44"/>
      <c r="BL30" s="44"/>
      <c r="BM30" s="44"/>
      <c r="BN30" s="44"/>
      <c r="BO30" s="44"/>
      <c r="BP30" s="44"/>
    </row>
    <row r="31">
      <c r="A31" s="33" t="s">
        <v>315</v>
      </c>
      <c r="B31" s="34"/>
      <c r="C31" s="34">
        <v>1990.0</v>
      </c>
      <c r="D31" s="34">
        <v>12.0</v>
      </c>
      <c r="E31" s="34">
        <v>5.0</v>
      </c>
      <c r="F31" s="35"/>
      <c r="G31" s="35"/>
      <c r="H31" s="35"/>
      <c r="I31" s="33" t="s">
        <v>316</v>
      </c>
      <c r="J31" s="33" t="s">
        <v>318</v>
      </c>
      <c r="K31" s="39"/>
      <c r="L31" s="39"/>
      <c r="M31" s="39"/>
      <c r="N31" s="33" t="s">
        <v>76</v>
      </c>
      <c r="O31" s="35"/>
      <c r="P31" s="35"/>
      <c r="Q31" s="33" t="s">
        <v>319</v>
      </c>
      <c r="R31" s="33" t="s">
        <v>320</v>
      </c>
      <c r="S31" s="38" t="s">
        <v>321</v>
      </c>
      <c r="T31" s="35"/>
      <c r="U31" s="33" t="s">
        <v>81</v>
      </c>
      <c r="V31" s="33" t="s">
        <v>82</v>
      </c>
      <c r="W31" s="38" t="s">
        <v>308</v>
      </c>
      <c r="X31" s="39"/>
      <c r="Y31" s="33" t="s">
        <v>122</v>
      </c>
      <c r="Z31" s="33" t="s">
        <v>322</v>
      </c>
      <c r="AA31" s="39"/>
      <c r="AB31" s="39"/>
      <c r="AC31" s="35"/>
      <c r="AD31" s="35"/>
      <c r="AE31" s="39"/>
      <c r="AF31" s="33" t="s">
        <v>322</v>
      </c>
      <c r="AG31" s="33" t="s">
        <v>88</v>
      </c>
      <c r="AH31" s="38" t="s">
        <v>323</v>
      </c>
      <c r="AI31" s="40"/>
      <c r="AJ31" s="33" t="s">
        <v>92</v>
      </c>
      <c r="AK31" s="33" t="s">
        <v>227</v>
      </c>
      <c r="AL31" s="33" t="s">
        <v>92</v>
      </c>
      <c r="AM31" s="13" t="str">
        <f t="shared" si="1"/>
        <v> La Paz Murillo La Paz Bolivia</v>
      </c>
      <c r="AN31" s="38" t="s">
        <v>324</v>
      </c>
      <c r="AO31" s="33" t="s">
        <v>279</v>
      </c>
      <c r="AP31" s="39"/>
      <c r="AQ31" s="35"/>
      <c r="AR31" s="35"/>
      <c r="AS31" s="39"/>
      <c r="AT31" s="35"/>
      <c r="AU31" s="35"/>
      <c r="AV31" s="43" t="s">
        <v>302</v>
      </c>
      <c r="AW31" s="33" t="s">
        <v>325</v>
      </c>
      <c r="AX31" s="33" t="s">
        <v>281</v>
      </c>
      <c r="AY31" s="33" t="s">
        <v>94</v>
      </c>
      <c r="AZ31" s="33" t="s">
        <v>82</v>
      </c>
      <c r="BA31" s="33" t="s">
        <v>223</v>
      </c>
      <c r="BB31" s="35"/>
      <c r="BC31" s="35"/>
      <c r="BD31" s="35"/>
      <c r="BE31" s="30" t="s">
        <v>326</v>
      </c>
      <c r="BF31" s="33" t="s">
        <v>327</v>
      </c>
      <c r="BG31" s="44"/>
      <c r="BH31" s="44"/>
      <c r="BI31" s="44"/>
      <c r="BJ31" s="44"/>
      <c r="BK31" s="44"/>
      <c r="BL31" s="44"/>
      <c r="BM31" s="44"/>
      <c r="BN31" s="44"/>
      <c r="BO31" s="44"/>
      <c r="BP31" s="44"/>
    </row>
    <row r="32">
      <c r="A32" s="33" t="s">
        <v>315</v>
      </c>
      <c r="B32" s="34"/>
      <c r="C32" s="34">
        <v>1990.0</v>
      </c>
      <c r="D32" s="34">
        <v>12.0</v>
      </c>
      <c r="E32" s="34">
        <v>5.0</v>
      </c>
      <c r="F32" s="35"/>
      <c r="G32" s="35"/>
      <c r="H32" s="35"/>
      <c r="I32" s="33" t="s">
        <v>261</v>
      </c>
      <c r="J32" s="73" t="s">
        <v>329</v>
      </c>
      <c r="K32" s="39"/>
      <c r="L32" s="39"/>
      <c r="M32" s="39"/>
      <c r="N32" s="33" t="s">
        <v>76</v>
      </c>
      <c r="O32" s="35"/>
      <c r="P32" s="35"/>
      <c r="Q32" s="33" t="s">
        <v>77</v>
      </c>
      <c r="R32" s="33" t="s">
        <v>320</v>
      </c>
      <c r="S32" s="38" t="s">
        <v>321</v>
      </c>
      <c r="T32" s="35"/>
      <c r="U32" s="33" t="s">
        <v>81</v>
      </c>
      <c r="V32" s="33" t="s">
        <v>82</v>
      </c>
      <c r="W32" s="38" t="s">
        <v>308</v>
      </c>
      <c r="X32" s="39"/>
      <c r="Y32" s="33" t="s">
        <v>122</v>
      </c>
      <c r="Z32" s="33" t="s">
        <v>322</v>
      </c>
      <c r="AA32" s="39"/>
      <c r="AB32" s="39"/>
      <c r="AC32" s="35"/>
      <c r="AD32" s="35"/>
      <c r="AE32" s="39"/>
      <c r="AF32" s="33" t="s">
        <v>322</v>
      </c>
      <c r="AG32" s="33" t="s">
        <v>88</v>
      </c>
      <c r="AH32" s="38" t="s">
        <v>323</v>
      </c>
      <c r="AI32" s="40"/>
      <c r="AJ32" s="33" t="s">
        <v>92</v>
      </c>
      <c r="AK32" s="33" t="s">
        <v>227</v>
      </c>
      <c r="AL32" s="33" t="s">
        <v>92</v>
      </c>
      <c r="AM32" s="13" t="str">
        <f t="shared" si="1"/>
        <v> La Paz Murillo La Paz Bolivia</v>
      </c>
      <c r="AN32" s="38" t="s">
        <v>324</v>
      </c>
      <c r="AO32" s="33" t="s">
        <v>279</v>
      </c>
      <c r="AP32" s="39"/>
      <c r="AQ32" s="35"/>
      <c r="AR32" s="35"/>
      <c r="AS32" s="39"/>
      <c r="AT32" s="35"/>
      <c r="AU32" s="35"/>
      <c r="AV32" s="43" t="s">
        <v>302</v>
      </c>
      <c r="AW32" s="33" t="s">
        <v>325</v>
      </c>
      <c r="AX32" s="33" t="s">
        <v>281</v>
      </c>
      <c r="AY32" s="33" t="s">
        <v>94</v>
      </c>
      <c r="AZ32" s="33" t="s">
        <v>82</v>
      </c>
      <c r="BA32" s="33" t="s">
        <v>223</v>
      </c>
      <c r="BB32" s="35"/>
      <c r="BC32" s="35"/>
      <c r="BD32" s="35"/>
      <c r="BE32" s="30" t="s">
        <v>326</v>
      </c>
      <c r="BF32" s="33" t="s">
        <v>327</v>
      </c>
      <c r="BG32" s="44"/>
      <c r="BH32" s="44"/>
      <c r="BI32" s="44"/>
      <c r="BJ32" s="44"/>
      <c r="BK32" s="44"/>
      <c r="BL32" s="44"/>
      <c r="BM32" s="44"/>
      <c r="BN32" s="44"/>
      <c r="BO32" s="44"/>
      <c r="BP32" s="44"/>
    </row>
    <row r="33">
      <c r="A33" s="33" t="s">
        <v>315</v>
      </c>
      <c r="B33" s="34"/>
      <c r="C33" s="34">
        <v>1990.0</v>
      </c>
      <c r="D33" s="34">
        <v>12.0</v>
      </c>
      <c r="E33" s="34">
        <v>5.0</v>
      </c>
      <c r="F33" s="35"/>
      <c r="G33" s="35"/>
      <c r="H33" s="35"/>
      <c r="I33" s="33" t="s">
        <v>330</v>
      </c>
      <c r="J33" s="33" t="s">
        <v>331</v>
      </c>
      <c r="K33" s="39"/>
      <c r="L33" s="39"/>
      <c r="M33" s="39"/>
      <c r="N33" s="33" t="s">
        <v>76</v>
      </c>
      <c r="O33" s="35"/>
      <c r="P33" s="35"/>
      <c r="Q33" s="33" t="s">
        <v>77</v>
      </c>
      <c r="R33" s="33" t="s">
        <v>320</v>
      </c>
      <c r="S33" s="38" t="s">
        <v>321</v>
      </c>
      <c r="T33" s="35"/>
      <c r="U33" s="33" t="s">
        <v>81</v>
      </c>
      <c r="V33" s="33" t="s">
        <v>82</v>
      </c>
      <c r="W33" s="38" t="s">
        <v>308</v>
      </c>
      <c r="X33" s="39"/>
      <c r="Y33" s="33" t="s">
        <v>122</v>
      </c>
      <c r="Z33" s="33" t="s">
        <v>322</v>
      </c>
      <c r="AA33" s="39"/>
      <c r="AB33" s="39"/>
      <c r="AC33" s="35"/>
      <c r="AD33" s="35"/>
      <c r="AE33" s="39"/>
      <c r="AF33" s="33" t="s">
        <v>322</v>
      </c>
      <c r="AG33" s="33" t="s">
        <v>88</v>
      </c>
      <c r="AH33" s="38" t="s">
        <v>323</v>
      </c>
      <c r="AI33" s="40"/>
      <c r="AJ33" s="33" t="s">
        <v>92</v>
      </c>
      <c r="AK33" s="33" t="s">
        <v>227</v>
      </c>
      <c r="AL33" s="33" t="s">
        <v>92</v>
      </c>
      <c r="AM33" s="13" t="str">
        <f t="shared" si="1"/>
        <v> La Paz Murillo La Paz Bolivia</v>
      </c>
      <c r="AN33" s="38" t="s">
        <v>324</v>
      </c>
      <c r="AO33" s="33" t="s">
        <v>279</v>
      </c>
      <c r="AP33" s="39"/>
      <c r="AQ33" s="35"/>
      <c r="AR33" s="35"/>
      <c r="AS33" s="39"/>
      <c r="AT33" s="35"/>
      <c r="AU33" s="35"/>
      <c r="AV33" s="43" t="s">
        <v>302</v>
      </c>
      <c r="AW33" s="33" t="s">
        <v>325</v>
      </c>
      <c r="AX33" s="33" t="s">
        <v>281</v>
      </c>
      <c r="AY33" s="33" t="s">
        <v>94</v>
      </c>
      <c r="AZ33" s="33" t="s">
        <v>82</v>
      </c>
      <c r="BA33" s="33" t="s">
        <v>223</v>
      </c>
      <c r="BB33" s="35"/>
      <c r="BC33" s="35"/>
      <c r="BD33" s="38" t="s">
        <v>332</v>
      </c>
      <c r="BE33" s="30" t="s">
        <v>326</v>
      </c>
      <c r="BF33" s="33" t="s">
        <v>327</v>
      </c>
      <c r="BG33" s="44"/>
      <c r="BH33" s="44"/>
      <c r="BI33" s="44"/>
      <c r="BJ33" s="44"/>
      <c r="BK33" s="44"/>
      <c r="BL33" s="44"/>
      <c r="BM33" s="44"/>
      <c r="BN33" s="44"/>
      <c r="BO33" s="44"/>
      <c r="BP33" s="44"/>
    </row>
    <row r="34">
      <c r="A34" s="33" t="s">
        <v>315</v>
      </c>
      <c r="B34" s="34"/>
      <c r="C34" s="34">
        <v>1990.0</v>
      </c>
      <c r="D34" s="34">
        <v>12.0</v>
      </c>
      <c r="E34" s="34">
        <v>5.0</v>
      </c>
      <c r="F34" s="35"/>
      <c r="G34" s="35"/>
      <c r="H34" s="35"/>
      <c r="I34" s="33" t="s">
        <v>333</v>
      </c>
      <c r="J34" s="33" t="s">
        <v>334</v>
      </c>
      <c r="K34" s="38"/>
      <c r="L34" s="38"/>
      <c r="M34" s="38"/>
      <c r="N34" s="33" t="s">
        <v>76</v>
      </c>
      <c r="O34" s="35"/>
      <c r="P34" s="35"/>
      <c r="Q34" s="33" t="s">
        <v>77</v>
      </c>
      <c r="R34" s="33" t="s">
        <v>335</v>
      </c>
      <c r="S34" s="38" t="s">
        <v>336</v>
      </c>
      <c r="T34" s="35"/>
      <c r="U34" s="33" t="s">
        <v>337</v>
      </c>
      <c r="V34" s="33" t="s">
        <v>82</v>
      </c>
      <c r="W34" s="38" t="s">
        <v>308</v>
      </c>
      <c r="X34" s="39"/>
      <c r="Y34" s="33" t="s">
        <v>84</v>
      </c>
      <c r="Z34" s="33" t="s">
        <v>309</v>
      </c>
      <c r="AA34" s="33" t="s">
        <v>316</v>
      </c>
      <c r="AB34" s="33" t="s">
        <v>318</v>
      </c>
      <c r="AC34" s="35"/>
      <c r="AD34" s="35"/>
      <c r="AE34" s="38" t="s">
        <v>76</v>
      </c>
      <c r="AF34" s="33" t="s">
        <v>309</v>
      </c>
      <c r="AG34" s="33" t="s">
        <v>88</v>
      </c>
      <c r="AH34" s="38" t="s">
        <v>323</v>
      </c>
      <c r="AI34" s="40"/>
      <c r="AJ34" s="33" t="s">
        <v>92</v>
      </c>
      <c r="AK34" s="33" t="s">
        <v>227</v>
      </c>
      <c r="AL34" s="33" t="s">
        <v>92</v>
      </c>
      <c r="AM34" s="13" t="str">
        <f t="shared" si="1"/>
        <v> La Paz Murillo La Paz Bolivia</v>
      </c>
      <c r="AN34" s="38" t="s">
        <v>324</v>
      </c>
      <c r="AO34" s="33" t="s">
        <v>279</v>
      </c>
      <c r="AP34" s="39"/>
      <c r="AQ34" s="35"/>
      <c r="AR34" s="35"/>
      <c r="AS34" s="39"/>
      <c r="AT34" s="35"/>
      <c r="AU34" s="35"/>
      <c r="AV34" s="43" t="s">
        <v>302</v>
      </c>
      <c r="AW34" s="33" t="s">
        <v>325</v>
      </c>
      <c r="AX34" s="33" t="s">
        <v>281</v>
      </c>
      <c r="AY34" s="33" t="s">
        <v>94</v>
      </c>
      <c r="AZ34" s="33" t="s">
        <v>94</v>
      </c>
      <c r="BA34" s="33" t="s">
        <v>338</v>
      </c>
      <c r="BB34" s="35"/>
      <c r="BC34" s="35"/>
      <c r="BD34" s="38" t="s">
        <v>339</v>
      </c>
      <c r="BE34" s="74" t="s">
        <v>340</v>
      </c>
      <c r="BF34" s="44"/>
      <c r="BG34" s="44"/>
      <c r="BH34" s="44"/>
      <c r="BI34" s="44"/>
      <c r="BJ34" s="44"/>
      <c r="BK34" s="44"/>
      <c r="BL34" s="44"/>
      <c r="BM34" s="44"/>
      <c r="BN34" s="44"/>
      <c r="BO34" s="44"/>
      <c r="BP34" s="44"/>
    </row>
    <row r="35">
      <c r="A35" s="33" t="s">
        <v>342</v>
      </c>
      <c r="B35" s="34"/>
      <c r="C35" s="34">
        <v>1990.0</v>
      </c>
      <c r="D35" s="34">
        <v>12.0</v>
      </c>
      <c r="E35" s="34" t="s">
        <v>343</v>
      </c>
      <c r="F35" s="35"/>
      <c r="G35" s="35"/>
      <c r="H35" s="35"/>
      <c r="I35" s="33" t="s">
        <v>344</v>
      </c>
      <c r="J35" s="33" t="s">
        <v>345</v>
      </c>
      <c r="K35" s="38"/>
      <c r="L35" s="38"/>
      <c r="M35" s="38"/>
      <c r="N35" s="33" t="s">
        <v>76</v>
      </c>
      <c r="O35" s="35"/>
      <c r="P35" s="35"/>
      <c r="Q35" s="33" t="s">
        <v>346</v>
      </c>
      <c r="R35" s="33" t="s">
        <v>320</v>
      </c>
      <c r="S35" s="38" t="s">
        <v>321</v>
      </c>
      <c r="T35" s="35"/>
      <c r="U35" s="33" t="s">
        <v>347</v>
      </c>
      <c r="V35" s="33" t="s">
        <v>348</v>
      </c>
      <c r="W35" s="38" t="s">
        <v>347</v>
      </c>
      <c r="X35" s="39"/>
      <c r="Y35" s="33" t="s">
        <v>122</v>
      </c>
      <c r="Z35" s="33" t="s">
        <v>322</v>
      </c>
      <c r="AA35" s="33"/>
      <c r="AB35" s="33"/>
      <c r="AC35" s="35"/>
      <c r="AD35" s="35"/>
      <c r="AE35" s="38"/>
      <c r="AF35" s="33" t="s">
        <v>322</v>
      </c>
      <c r="AG35" s="33" t="s">
        <v>88</v>
      </c>
      <c r="AH35" s="38"/>
      <c r="AI35" s="40"/>
      <c r="AJ35" s="33" t="s">
        <v>92</v>
      </c>
      <c r="AK35" s="33" t="s">
        <v>227</v>
      </c>
      <c r="AL35" s="33" t="s">
        <v>92</v>
      </c>
      <c r="AM35" s="13" t="str">
        <f t="shared" si="1"/>
        <v> La Paz Murillo La Paz Bolivia</v>
      </c>
      <c r="AN35" s="38" t="s">
        <v>349</v>
      </c>
      <c r="AO35" s="33" t="s">
        <v>279</v>
      </c>
      <c r="AP35" s="39"/>
      <c r="AQ35" s="35"/>
      <c r="AR35" s="35"/>
      <c r="AS35" s="39"/>
      <c r="AT35" s="35"/>
      <c r="AU35" s="35"/>
      <c r="AV35" s="43" t="s">
        <v>302</v>
      </c>
      <c r="AW35" s="33" t="s">
        <v>325</v>
      </c>
      <c r="AX35" s="33" t="s">
        <v>281</v>
      </c>
      <c r="AY35" s="33" t="s">
        <v>94</v>
      </c>
      <c r="AZ35" s="33" t="s">
        <v>82</v>
      </c>
      <c r="BA35" s="33" t="s">
        <v>223</v>
      </c>
      <c r="BB35" s="35"/>
      <c r="BC35" s="35"/>
      <c r="BD35" s="31"/>
      <c r="BE35" s="38" t="s">
        <v>350</v>
      </c>
      <c r="BF35" s="47" t="s">
        <v>351</v>
      </c>
      <c r="BG35" s="44"/>
      <c r="BH35" s="44"/>
      <c r="BI35" s="44"/>
      <c r="BJ35" s="44"/>
      <c r="BK35" s="44"/>
      <c r="BL35" s="44"/>
      <c r="BM35" s="44"/>
      <c r="BN35" s="44"/>
      <c r="BO35" s="44"/>
      <c r="BP35" s="44"/>
    </row>
    <row r="36">
      <c r="A36" s="33" t="s">
        <v>353</v>
      </c>
      <c r="B36" s="34"/>
      <c r="C36" s="34">
        <v>1991.0</v>
      </c>
      <c r="D36" s="34">
        <v>8.0</v>
      </c>
      <c r="E36" s="34">
        <v>22.0</v>
      </c>
      <c r="F36" s="35"/>
      <c r="G36" s="35"/>
      <c r="H36" s="35"/>
      <c r="I36" s="33" t="s">
        <v>248</v>
      </c>
      <c r="J36" s="33" t="s">
        <v>248</v>
      </c>
      <c r="K36" s="38"/>
      <c r="L36" s="38"/>
      <c r="M36" s="38"/>
      <c r="N36" s="33"/>
      <c r="O36" s="35"/>
      <c r="P36" s="35"/>
      <c r="Q36" s="33" t="s">
        <v>77</v>
      </c>
      <c r="R36" s="33"/>
      <c r="S36" s="38"/>
      <c r="T36" s="35"/>
      <c r="U36" s="33"/>
      <c r="V36" s="33"/>
      <c r="W36" s="38"/>
      <c r="X36" s="39"/>
      <c r="Y36" s="33"/>
      <c r="Z36" s="33"/>
      <c r="AA36" s="33"/>
      <c r="AB36" s="33"/>
      <c r="AC36" s="35"/>
      <c r="AD36" s="35"/>
      <c r="AE36" s="38"/>
      <c r="AF36" s="33" t="s">
        <v>322</v>
      </c>
      <c r="AG36" s="33" t="s">
        <v>88</v>
      </c>
      <c r="AH36" s="38"/>
      <c r="AI36" s="33" t="s">
        <v>354</v>
      </c>
      <c r="AJ36" s="33"/>
      <c r="AK36" s="33"/>
      <c r="AL36" s="33" t="s">
        <v>107</v>
      </c>
      <c r="AM36" s="13" t="str">
        <f t="shared" si="1"/>
        <v>Sindicato Santa Fe, Central Valle Sajta   Cochabamba Bolivia</v>
      </c>
      <c r="AN36" s="38"/>
      <c r="AO36" s="33"/>
      <c r="AP36" s="39"/>
      <c r="AQ36" s="35"/>
      <c r="AR36" s="35"/>
      <c r="AS36" s="39"/>
      <c r="AT36" s="35"/>
      <c r="AU36" s="35"/>
      <c r="AV36" s="43" t="s">
        <v>302</v>
      </c>
      <c r="AW36" s="33"/>
      <c r="AX36" s="33" t="s">
        <v>222</v>
      </c>
      <c r="AY36" s="33" t="s">
        <v>94</v>
      </c>
      <c r="AZ36" s="33" t="s">
        <v>82</v>
      </c>
      <c r="BA36" s="33" t="s">
        <v>223</v>
      </c>
      <c r="BB36" s="35"/>
      <c r="BC36" s="35"/>
      <c r="BD36" s="31"/>
      <c r="BE36" s="38"/>
      <c r="BF36" s="47" t="s">
        <v>355</v>
      </c>
      <c r="BG36" s="44"/>
      <c r="BH36" s="44"/>
      <c r="BI36" s="44"/>
      <c r="BJ36" s="44"/>
      <c r="BK36" s="44"/>
      <c r="BL36" s="44"/>
      <c r="BM36" s="44"/>
      <c r="BN36" s="44"/>
      <c r="BO36" s="44"/>
      <c r="BP36" s="44"/>
    </row>
    <row r="37">
      <c r="A37" s="33" t="s">
        <v>356</v>
      </c>
      <c r="B37" s="34"/>
      <c r="C37" s="34">
        <v>1992.0</v>
      </c>
      <c r="D37" s="34">
        <v>5.0</v>
      </c>
      <c r="E37" s="34">
        <v>13.0</v>
      </c>
      <c r="F37" s="35"/>
      <c r="G37" s="35"/>
      <c r="H37" s="35"/>
      <c r="I37" s="11" t="s">
        <v>357</v>
      </c>
      <c r="J37" s="11" t="s">
        <v>358</v>
      </c>
      <c r="K37" s="38"/>
      <c r="L37" s="38"/>
      <c r="M37" s="38"/>
      <c r="N37" s="33" t="s">
        <v>76</v>
      </c>
      <c r="O37" s="35"/>
      <c r="P37" s="35"/>
      <c r="Q37" s="33" t="s">
        <v>77</v>
      </c>
      <c r="R37" s="33"/>
      <c r="S37" s="35"/>
      <c r="T37" s="35"/>
      <c r="U37" s="33" t="s">
        <v>81</v>
      </c>
      <c r="V37" s="33" t="s">
        <v>82</v>
      </c>
      <c r="W37" s="38" t="s">
        <v>308</v>
      </c>
      <c r="X37" s="39"/>
      <c r="Y37" s="33" t="s">
        <v>122</v>
      </c>
      <c r="Z37" s="11" t="s">
        <v>359</v>
      </c>
      <c r="AA37" s="39"/>
      <c r="AB37" s="39"/>
      <c r="AC37" s="35"/>
      <c r="AD37" s="35"/>
      <c r="AE37" s="39"/>
      <c r="AF37" s="11" t="s">
        <v>359</v>
      </c>
      <c r="AG37" s="33" t="s">
        <v>88</v>
      </c>
      <c r="AH37" s="39"/>
      <c r="AI37" s="11" t="s">
        <v>360</v>
      </c>
      <c r="AJ37" s="11"/>
      <c r="AK37" s="12" t="s">
        <v>109</v>
      </c>
      <c r="AL37" s="11" t="s">
        <v>107</v>
      </c>
      <c r="AM37" s="13" t="str">
        <f t="shared" si="1"/>
        <v>San Pedro  Chapare Cochabamba Bolivia</v>
      </c>
      <c r="AN37" s="38" t="s">
        <v>361</v>
      </c>
      <c r="AO37" s="33" t="s">
        <v>251</v>
      </c>
      <c r="AP37" s="39"/>
      <c r="AQ37" s="35"/>
      <c r="AR37" s="35"/>
      <c r="AS37" s="38"/>
      <c r="AT37" s="38" t="s">
        <v>362</v>
      </c>
      <c r="AU37" s="35"/>
      <c r="AV37" s="43" t="s">
        <v>302</v>
      </c>
      <c r="AW37" s="33"/>
      <c r="AX37" s="33" t="s">
        <v>222</v>
      </c>
      <c r="AY37" s="33" t="s">
        <v>94</v>
      </c>
      <c r="AZ37" s="33" t="s">
        <v>82</v>
      </c>
      <c r="BA37" s="33" t="s">
        <v>223</v>
      </c>
      <c r="BB37" s="35"/>
      <c r="BC37" s="35"/>
      <c r="BD37" s="35"/>
      <c r="BE37" s="77" t="s">
        <v>364</v>
      </c>
      <c r="BF37" s="47" t="s">
        <v>365</v>
      </c>
      <c r="BG37" s="44"/>
      <c r="BH37" s="33">
        <v>11.0</v>
      </c>
      <c r="BI37" s="44"/>
      <c r="BJ37" s="44"/>
      <c r="BK37" s="44"/>
      <c r="BL37" s="44"/>
      <c r="BM37" s="44"/>
      <c r="BN37" s="44"/>
      <c r="BO37" s="44"/>
      <c r="BP37" s="44"/>
    </row>
    <row r="38">
      <c r="A38" s="33" t="s">
        <v>366</v>
      </c>
      <c r="B38" s="34"/>
      <c r="C38" s="34">
        <v>1992.0</v>
      </c>
      <c r="D38" s="34">
        <v>11.0</v>
      </c>
      <c r="E38" s="34">
        <v>30.0</v>
      </c>
      <c r="F38" s="35"/>
      <c r="G38" s="35"/>
      <c r="H38" s="35"/>
      <c r="I38" s="11" t="s">
        <v>367</v>
      </c>
      <c r="J38" s="30" t="s">
        <v>368</v>
      </c>
      <c r="K38" s="38"/>
      <c r="L38" s="38"/>
      <c r="M38" s="38"/>
      <c r="N38" s="33" t="s">
        <v>76</v>
      </c>
      <c r="O38" s="35"/>
      <c r="P38" s="35"/>
      <c r="Q38" s="33" t="s">
        <v>77</v>
      </c>
      <c r="R38" s="33" t="s">
        <v>211</v>
      </c>
      <c r="S38" s="38" t="s">
        <v>369</v>
      </c>
      <c r="T38" s="30" t="s">
        <v>213</v>
      </c>
      <c r="U38" s="33" t="s">
        <v>81</v>
      </c>
      <c r="V38" s="33" t="s">
        <v>82</v>
      </c>
      <c r="W38" s="38" t="s">
        <v>308</v>
      </c>
      <c r="X38" s="38" t="s">
        <v>94</v>
      </c>
      <c r="Y38" s="33" t="s">
        <v>370</v>
      </c>
      <c r="Z38" s="11"/>
      <c r="AA38" s="39"/>
      <c r="AB38" s="39"/>
      <c r="AC38" s="35"/>
      <c r="AD38" s="35"/>
      <c r="AE38" s="39"/>
      <c r="AF38" s="11" t="s">
        <v>370</v>
      </c>
      <c r="AG38" s="33" t="s">
        <v>88</v>
      </c>
      <c r="AH38" s="39"/>
      <c r="AI38" s="11"/>
      <c r="AJ38" s="11" t="s">
        <v>154</v>
      </c>
      <c r="AK38" s="11" t="s">
        <v>154</v>
      </c>
      <c r="AL38" s="11" t="s">
        <v>92</v>
      </c>
      <c r="AM38" s="13" t="str">
        <f t="shared" si="1"/>
        <v> Caranavi Caranavi La Paz Bolivia</v>
      </c>
      <c r="AN38" s="38"/>
      <c r="AO38" s="33"/>
      <c r="AP38" s="39"/>
      <c r="AQ38" s="35"/>
      <c r="AR38" s="35"/>
      <c r="AS38" s="38"/>
      <c r="AT38" s="35"/>
      <c r="AU38" s="35"/>
      <c r="AV38" s="43" t="s">
        <v>302</v>
      </c>
      <c r="AW38" s="33"/>
      <c r="AX38" s="33" t="s">
        <v>370</v>
      </c>
      <c r="AY38" s="33" t="s">
        <v>371</v>
      </c>
      <c r="AZ38" s="33" t="s">
        <v>94</v>
      </c>
      <c r="BA38" s="33" t="s">
        <v>216</v>
      </c>
      <c r="BB38" s="35"/>
      <c r="BC38" s="35"/>
      <c r="BD38" s="38" t="s">
        <v>372</v>
      </c>
      <c r="BE38" s="33" t="s">
        <v>373</v>
      </c>
      <c r="BF38" s="33" t="s">
        <v>374</v>
      </c>
      <c r="BG38" s="44"/>
      <c r="BH38" s="44"/>
      <c r="BI38" s="44"/>
      <c r="BJ38" s="44"/>
      <c r="BK38" s="44"/>
      <c r="BL38" s="44"/>
      <c r="BM38" s="44"/>
      <c r="BN38" s="44"/>
      <c r="BO38" s="44"/>
      <c r="BP38" s="44"/>
    </row>
    <row r="39">
      <c r="A39" s="33" t="s">
        <v>375</v>
      </c>
      <c r="B39" s="34"/>
      <c r="C39" s="34">
        <v>1992.0</v>
      </c>
      <c r="D39" s="34">
        <v>8.0</v>
      </c>
      <c r="E39" s="34">
        <v>4.0</v>
      </c>
      <c r="F39" s="35"/>
      <c r="G39" s="35"/>
      <c r="H39" s="35"/>
      <c r="I39" s="11" t="s">
        <v>377</v>
      </c>
      <c r="J39" s="78" t="s">
        <v>378</v>
      </c>
      <c r="K39" s="38"/>
      <c r="L39" s="38"/>
      <c r="M39" s="38"/>
      <c r="N39" s="33" t="s">
        <v>76</v>
      </c>
      <c r="O39" s="35"/>
      <c r="P39" s="35"/>
      <c r="Q39" s="33" t="s">
        <v>77</v>
      </c>
      <c r="R39" s="33" t="s">
        <v>249</v>
      </c>
      <c r="S39" s="38" t="s">
        <v>359</v>
      </c>
      <c r="T39" s="35"/>
      <c r="U39" s="33" t="s">
        <v>379</v>
      </c>
      <c r="V39" s="33"/>
      <c r="W39" s="38"/>
      <c r="X39" s="39"/>
      <c r="Y39" s="33"/>
      <c r="Z39" s="11"/>
      <c r="AA39" s="39"/>
      <c r="AB39" s="39"/>
      <c r="AC39" s="35"/>
      <c r="AD39" s="35"/>
      <c r="AE39" s="39"/>
      <c r="AF39" s="11"/>
      <c r="AG39" s="33"/>
      <c r="AH39" s="39"/>
      <c r="AI39" s="11" t="s">
        <v>380</v>
      </c>
      <c r="AJ39" s="11"/>
      <c r="AK39" s="12"/>
      <c r="AL39" s="11" t="s">
        <v>107</v>
      </c>
      <c r="AM39" s="13" t="str">
        <f t="shared" si="1"/>
        <v>Chapare Tropical   Cochabamba Bolivia</v>
      </c>
      <c r="AN39" s="38"/>
      <c r="AO39" s="33"/>
      <c r="AP39" s="39"/>
      <c r="AQ39" s="35"/>
      <c r="AR39" s="35"/>
      <c r="AS39" s="38"/>
      <c r="AT39" s="35"/>
      <c r="AU39" s="35"/>
      <c r="AV39" s="43" t="s">
        <v>302</v>
      </c>
      <c r="AW39" s="33"/>
      <c r="AX39" s="33" t="s">
        <v>222</v>
      </c>
      <c r="AY39" s="33" t="s">
        <v>94</v>
      </c>
      <c r="AZ39" s="33"/>
      <c r="BA39" s="33"/>
      <c r="BB39" s="35"/>
      <c r="BC39" s="35"/>
      <c r="BD39" s="35"/>
      <c r="BE39" s="33"/>
      <c r="BF39" s="79" t="s">
        <v>381</v>
      </c>
      <c r="BG39" s="44"/>
      <c r="BH39" s="33">
        <v>12.0</v>
      </c>
      <c r="BI39" s="44"/>
      <c r="BJ39" s="44"/>
      <c r="BK39" s="44"/>
      <c r="BL39" s="44"/>
      <c r="BM39" s="44"/>
      <c r="BN39" s="44"/>
      <c r="BO39" s="44"/>
      <c r="BP39" s="44"/>
    </row>
    <row r="40">
      <c r="A40" s="33" t="s">
        <v>382</v>
      </c>
      <c r="B40" s="34"/>
      <c r="C40" s="34">
        <v>1993.0</v>
      </c>
      <c r="D40" s="34">
        <v>3.0</v>
      </c>
      <c r="E40" s="34" t="s">
        <v>248</v>
      </c>
      <c r="F40" s="35"/>
      <c r="G40" s="35"/>
      <c r="H40" s="35"/>
      <c r="I40" s="11" t="s">
        <v>383</v>
      </c>
      <c r="J40" s="78" t="s">
        <v>384</v>
      </c>
      <c r="K40" s="38">
        <v>14.0</v>
      </c>
      <c r="L40" s="38"/>
      <c r="M40" s="38"/>
      <c r="N40" s="33" t="s">
        <v>76</v>
      </c>
      <c r="O40" s="35"/>
      <c r="P40" s="35"/>
      <c r="Q40" s="33" t="s">
        <v>77</v>
      </c>
      <c r="R40" s="33" t="s">
        <v>241</v>
      </c>
      <c r="S40" s="35"/>
      <c r="T40" s="35"/>
      <c r="U40" s="33" t="s">
        <v>385</v>
      </c>
      <c r="V40" s="33" t="s">
        <v>94</v>
      </c>
      <c r="W40" s="38" t="s">
        <v>386</v>
      </c>
      <c r="X40" s="39"/>
      <c r="Y40" s="33" t="s">
        <v>122</v>
      </c>
      <c r="Z40" s="11" t="s">
        <v>242</v>
      </c>
      <c r="AA40" s="39"/>
      <c r="AB40" s="39"/>
      <c r="AC40" s="35"/>
      <c r="AD40" s="35"/>
      <c r="AE40" s="39"/>
      <c r="AF40" s="11" t="s">
        <v>242</v>
      </c>
      <c r="AG40" s="33" t="s">
        <v>88</v>
      </c>
      <c r="AH40" s="39"/>
      <c r="AI40" s="11"/>
      <c r="AJ40" s="11" t="s">
        <v>126</v>
      </c>
      <c r="AK40" s="12" t="s">
        <v>155</v>
      </c>
      <c r="AL40" s="11" t="s">
        <v>126</v>
      </c>
      <c r="AM40" s="13" t="str">
        <f t="shared" si="1"/>
        <v> Potosí Tomas Frias Potosí Bolivia</v>
      </c>
      <c r="AN40" s="38" t="s">
        <v>387</v>
      </c>
      <c r="AO40" s="33"/>
      <c r="AP40" s="39"/>
      <c r="AQ40" s="35"/>
      <c r="AR40" s="35"/>
      <c r="AS40" s="38"/>
      <c r="AT40" s="35"/>
      <c r="AU40" s="35"/>
      <c r="AV40" s="43" t="s">
        <v>302</v>
      </c>
      <c r="AW40" s="33" t="s">
        <v>388</v>
      </c>
      <c r="AX40" s="33" t="s">
        <v>389</v>
      </c>
      <c r="AY40" s="33" t="s">
        <v>94</v>
      </c>
      <c r="AZ40" s="33" t="s">
        <v>82</v>
      </c>
      <c r="BA40" s="33" t="s">
        <v>223</v>
      </c>
      <c r="BB40" s="35"/>
      <c r="BC40" s="35"/>
      <c r="BD40" s="35"/>
      <c r="BE40" s="33" t="s">
        <v>390</v>
      </c>
      <c r="BF40" s="47" t="s">
        <v>391</v>
      </c>
      <c r="BG40" s="44"/>
      <c r="BH40" s="44"/>
      <c r="BI40" s="44"/>
      <c r="BJ40" s="44"/>
      <c r="BK40" s="44"/>
      <c r="BL40" s="44"/>
      <c r="BM40" s="44"/>
      <c r="BN40" s="44"/>
      <c r="BO40" s="44"/>
      <c r="BP40" s="44"/>
    </row>
    <row r="41" ht="16.5" customHeight="1">
      <c r="A41" s="48" t="s">
        <v>392</v>
      </c>
      <c r="B41" s="49"/>
      <c r="C41" s="49">
        <v>1994.0</v>
      </c>
      <c r="D41" s="49">
        <v>8.0</v>
      </c>
      <c r="E41" s="49">
        <v>18.0</v>
      </c>
      <c r="F41" s="51"/>
      <c r="G41" s="51"/>
      <c r="H41" s="51"/>
      <c r="I41" s="48" t="s">
        <v>393</v>
      </c>
      <c r="J41" s="23" t="s">
        <v>394</v>
      </c>
      <c r="K41" s="56">
        <v>23.0</v>
      </c>
      <c r="L41" s="56"/>
      <c r="M41" s="56"/>
      <c r="N41" s="48" t="s">
        <v>76</v>
      </c>
      <c r="O41" s="51"/>
      <c r="P41" s="51"/>
      <c r="Q41" s="48" t="s">
        <v>77</v>
      </c>
      <c r="R41" s="48" t="s">
        <v>249</v>
      </c>
      <c r="S41" s="51"/>
      <c r="T41" s="51"/>
      <c r="U41" s="48" t="s">
        <v>81</v>
      </c>
      <c r="V41" s="48" t="s">
        <v>82</v>
      </c>
      <c r="W41" s="56" t="s">
        <v>83</v>
      </c>
      <c r="X41" s="60"/>
      <c r="Y41" s="48" t="s">
        <v>122</v>
      </c>
      <c r="Z41" s="48" t="s">
        <v>395</v>
      </c>
      <c r="AA41" s="60"/>
      <c r="AB41" s="60"/>
      <c r="AC41" s="51"/>
      <c r="AD41" s="51"/>
      <c r="AE41" s="60"/>
      <c r="AF41" s="48" t="s">
        <v>359</v>
      </c>
      <c r="AG41" s="48" t="s">
        <v>88</v>
      </c>
      <c r="AH41" s="60"/>
      <c r="AI41" s="22"/>
      <c r="AJ41" s="22" t="s">
        <v>118</v>
      </c>
      <c r="AK41" s="22" t="s">
        <v>109</v>
      </c>
      <c r="AL41" s="22" t="s">
        <v>107</v>
      </c>
      <c r="AM41" s="25" t="str">
        <f t="shared" si="1"/>
        <v> Villa Tunari Chapare Cochabamba Bolivia</v>
      </c>
      <c r="AN41" s="22"/>
      <c r="AO41" s="48" t="s">
        <v>251</v>
      </c>
      <c r="AP41" s="60"/>
      <c r="AQ41" s="51"/>
      <c r="AR41" s="56" t="s">
        <v>396</v>
      </c>
      <c r="AS41" s="60"/>
      <c r="AT41" s="51"/>
      <c r="AU41" s="51"/>
      <c r="AV41" s="48" t="s">
        <v>397</v>
      </c>
      <c r="AW41" s="62"/>
      <c r="AX41" s="48" t="s">
        <v>222</v>
      </c>
      <c r="AY41" s="48" t="s">
        <v>94</v>
      </c>
      <c r="AZ41" s="48" t="s">
        <v>82</v>
      </c>
      <c r="BA41" s="48" t="s">
        <v>223</v>
      </c>
      <c r="BB41" s="51"/>
      <c r="BC41" s="51"/>
      <c r="BD41" s="51"/>
      <c r="BE41" s="80" t="s">
        <v>398</v>
      </c>
      <c r="BF41" s="81" t="s">
        <v>399</v>
      </c>
      <c r="BG41" s="68"/>
      <c r="BH41" s="48">
        <v>17.0</v>
      </c>
      <c r="BI41" s="68"/>
      <c r="BJ41" s="68"/>
      <c r="BK41" s="68"/>
      <c r="BL41" s="68"/>
      <c r="BM41" s="68"/>
      <c r="BN41" s="68"/>
      <c r="BO41" s="68"/>
      <c r="BP41" s="68"/>
    </row>
    <row r="42">
      <c r="A42" s="82" t="s">
        <v>400</v>
      </c>
      <c r="B42" s="34"/>
      <c r="C42" s="34">
        <v>1994.0</v>
      </c>
      <c r="D42" s="34">
        <v>9.0</v>
      </c>
      <c r="E42" s="34">
        <v>6.0</v>
      </c>
      <c r="F42" s="38"/>
      <c r="G42" s="38"/>
      <c r="H42" s="38"/>
      <c r="I42" s="33" t="s">
        <v>401</v>
      </c>
      <c r="J42" s="33" t="s">
        <v>403</v>
      </c>
      <c r="K42" s="38">
        <v>30.0</v>
      </c>
      <c r="L42" s="38"/>
      <c r="M42" s="38"/>
      <c r="N42" s="33" t="s">
        <v>76</v>
      </c>
      <c r="O42" s="35"/>
      <c r="P42" s="38"/>
      <c r="Q42" s="33" t="s">
        <v>77</v>
      </c>
      <c r="R42" s="33" t="s">
        <v>404</v>
      </c>
      <c r="S42" s="79"/>
      <c r="T42" s="35"/>
      <c r="U42" s="33" t="s">
        <v>385</v>
      </c>
      <c r="V42" s="33" t="s">
        <v>405</v>
      </c>
      <c r="W42" s="38" t="s">
        <v>406</v>
      </c>
      <c r="X42" s="39"/>
      <c r="Y42" s="33" t="s">
        <v>122</v>
      </c>
      <c r="Z42" s="33"/>
      <c r="AA42" s="38"/>
      <c r="AB42" s="39"/>
      <c r="AC42" s="35"/>
      <c r="AD42" s="35"/>
      <c r="AE42" s="39"/>
      <c r="AF42" s="33" t="s">
        <v>407</v>
      </c>
      <c r="AG42" s="33" t="s">
        <v>88</v>
      </c>
      <c r="AH42" s="12"/>
      <c r="AI42" s="12" t="s">
        <v>408</v>
      </c>
      <c r="AJ42" s="12"/>
      <c r="AK42" s="83"/>
      <c r="AL42" s="12"/>
      <c r="AM42" s="13" t="str">
        <f t="shared" si="1"/>
        <v>Chunavi    Bolivia</v>
      </c>
      <c r="AN42" s="12"/>
      <c r="AO42" s="33"/>
      <c r="AP42" s="39"/>
      <c r="AQ42" s="35"/>
      <c r="AR42" s="35"/>
      <c r="AS42" s="39"/>
      <c r="AT42" s="35"/>
      <c r="AU42" s="35"/>
      <c r="AV42" s="33" t="s">
        <v>397</v>
      </c>
      <c r="AW42" s="40"/>
      <c r="AX42" s="33" t="s">
        <v>222</v>
      </c>
      <c r="AY42" s="33"/>
      <c r="AZ42" s="33" t="s">
        <v>82</v>
      </c>
      <c r="BA42" s="33" t="s">
        <v>223</v>
      </c>
      <c r="BB42" s="35"/>
      <c r="BC42" s="35"/>
      <c r="BD42" s="35"/>
      <c r="BE42" s="33"/>
      <c r="BF42" s="79" t="s">
        <v>381</v>
      </c>
      <c r="BG42" s="44"/>
      <c r="BH42" s="33">
        <v>13.0</v>
      </c>
      <c r="BI42" s="44"/>
      <c r="BJ42" s="44"/>
      <c r="BK42" s="44"/>
      <c r="BL42" s="44"/>
      <c r="BM42" s="44"/>
      <c r="BN42" s="44"/>
      <c r="BO42" s="44"/>
      <c r="BP42" s="44"/>
    </row>
    <row r="43">
      <c r="A43" s="33" t="s">
        <v>409</v>
      </c>
      <c r="B43" s="34"/>
      <c r="C43" s="34">
        <v>1995.0</v>
      </c>
      <c r="D43" s="34">
        <v>7.0</v>
      </c>
      <c r="E43" s="34">
        <v>15.0</v>
      </c>
      <c r="F43" s="38">
        <v>1995.0</v>
      </c>
      <c r="G43" s="38">
        <v>7.0</v>
      </c>
      <c r="H43" s="38">
        <v>22.0</v>
      </c>
      <c r="I43" s="33" t="s">
        <v>410</v>
      </c>
      <c r="J43" s="33" t="s">
        <v>411</v>
      </c>
      <c r="K43" s="38">
        <v>33.0</v>
      </c>
      <c r="L43" s="38"/>
      <c r="M43" s="38"/>
      <c r="N43" s="33" t="s">
        <v>76</v>
      </c>
      <c r="O43" s="35"/>
      <c r="P43" s="38"/>
      <c r="Q43" s="33" t="s">
        <v>77</v>
      </c>
      <c r="R43" s="33" t="s">
        <v>412</v>
      </c>
      <c r="S43" s="79"/>
      <c r="T43" s="35"/>
      <c r="U43" s="33" t="s">
        <v>413</v>
      </c>
      <c r="V43" s="33"/>
      <c r="W43" s="38" t="s">
        <v>414</v>
      </c>
      <c r="X43" s="39"/>
      <c r="Y43" s="33" t="s">
        <v>370</v>
      </c>
      <c r="Z43" s="33"/>
      <c r="AA43" s="38"/>
      <c r="AB43" s="39"/>
      <c r="AC43" s="35"/>
      <c r="AD43" s="35"/>
      <c r="AE43" s="39"/>
      <c r="AF43" s="33"/>
      <c r="AG43" s="33"/>
      <c r="AH43" s="12"/>
      <c r="AI43" s="12" t="s">
        <v>415</v>
      </c>
      <c r="AJ43" s="12" t="s">
        <v>175</v>
      </c>
      <c r="AK43" s="83"/>
      <c r="AL43" s="12" t="s">
        <v>107</v>
      </c>
      <c r="AM43" s="13" t="str">
        <f t="shared" si="1"/>
        <v>Near Aroma Isiboro Secure  Cochabamba Bolivia</v>
      </c>
      <c r="AN43" s="12" t="s">
        <v>416</v>
      </c>
      <c r="AO43" s="33"/>
      <c r="AP43" s="39"/>
      <c r="AQ43" s="35"/>
      <c r="AR43" s="35"/>
      <c r="AS43" s="39"/>
      <c r="AT43" s="35"/>
      <c r="AU43" s="35"/>
      <c r="AV43" s="33" t="s">
        <v>397</v>
      </c>
      <c r="AW43" s="40"/>
      <c r="AX43" s="33" t="s">
        <v>222</v>
      </c>
      <c r="AY43" s="33" t="s">
        <v>94</v>
      </c>
      <c r="AZ43" s="33" t="s">
        <v>94</v>
      </c>
      <c r="BA43" s="33" t="s">
        <v>338</v>
      </c>
      <c r="BB43" s="35"/>
      <c r="BC43" s="35"/>
      <c r="BD43" s="35"/>
      <c r="BE43" s="33" t="s">
        <v>417</v>
      </c>
      <c r="BF43" s="79" t="s">
        <v>418</v>
      </c>
      <c r="BG43" s="44"/>
      <c r="BH43" s="44"/>
      <c r="BI43" s="44"/>
      <c r="BJ43" s="44"/>
      <c r="BK43" s="44"/>
      <c r="BL43" s="44"/>
      <c r="BM43" s="44"/>
      <c r="BN43" s="44"/>
      <c r="BO43" s="44"/>
      <c r="BP43" s="44"/>
    </row>
    <row r="44">
      <c r="A44" s="33" t="s">
        <v>419</v>
      </c>
      <c r="B44" s="34"/>
      <c r="C44" s="34">
        <v>1995.0</v>
      </c>
      <c r="D44" s="34">
        <v>7.0</v>
      </c>
      <c r="E44" s="34">
        <v>13.0</v>
      </c>
      <c r="F44" s="35"/>
      <c r="G44" s="35"/>
      <c r="H44" s="35"/>
      <c r="I44" s="79" t="s">
        <v>420</v>
      </c>
      <c r="J44" s="28" t="s">
        <v>421</v>
      </c>
      <c r="K44" s="38"/>
      <c r="L44" s="38"/>
      <c r="M44" s="38"/>
      <c r="N44" s="33" t="s">
        <v>76</v>
      </c>
      <c r="O44" s="35"/>
      <c r="P44" s="38"/>
      <c r="Q44" s="33" t="s">
        <v>77</v>
      </c>
      <c r="R44" s="33" t="s">
        <v>249</v>
      </c>
      <c r="S44" s="38" t="s">
        <v>359</v>
      </c>
      <c r="T44" s="35"/>
      <c r="U44" s="33" t="s">
        <v>81</v>
      </c>
      <c r="V44" s="33" t="s">
        <v>82</v>
      </c>
      <c r="W44" s="38" t="s">
        <v>83</v>
      </c>
      <c r="X44" s="38"/>
      <c r="Y44" s="33"/>
      <c r="Z44" s="33"/>
      <c r="AA44" s="39"/>
      <c r="AB44" s="39"/>
      <c r="AC44" s="35"/>
      <c r="AD44" s="35"/>
      <c r="AE44" s="39"/>
      <c r="AF44" s="33"/>
      <c r="AG44" s="33"/>
      <c r="AH44" s="12"/>
      <c r="AI44" s="79" t="s">
        <v>422</v>
      </c>
      <c r="AJ44" s="12"/>
      <c r="AK44" s="83"/>
      <c r="AL44" s="12" t="s">
        <v>107</v>
      </c>
      <c r="AM44" s="13" t="str">
        <f t="shared" si="1"/>
        <v>Ibuelo   Cochabamba Bolivia</v>
      </c>
      <c r="AN44" s="12"/>
      <c r="AO44" s="33"/>
      <c r="AP44" s="38"/>
      <c r="AQ44" s="38"/>
      <c r="AR44" s="35"/>
      <c r="AS44" s="38"/>
      <c r="AT44" s="38"/>
      <c r="AU44" s="35"/>
      <c r="AV44" s="33" t="s">
        <v>397</v>
      </c>
      <c r="AW44" s="40"/>
      <c r="AX44" s="33" t="s">
        <v>222</v>
      </c>
      <c r="AY44" s="33" t="s">
        <v>94</v>
      </c>
      <c r="AZ44" s="33"/>
      <c r="BA44" s="33"/>
      <c r="BB44" s="35"/>
      <c r="BC44" s="35"/>
      <c r="BD44" s="35"/>
      <c r="BE44" s="33"/>
      <c r="BF44" s="79" t="s">
        <v>381</v>
      </c>
      <c r="BG44" s="44"/>
      <c r="BH44" s="33">
        <v>16.0</v>
      </c>
      <c r="BI44" s="44"/>
      <c r="BJ44" s="44"/>
      <c r="BK44" s="44"/>
      <c r="BL44" s="44"/>
      <c r="BM44" s="44"/>
      <c r="BN44" s="44"/>
      <c r="BO44" s="44"/>
      <c r="BP44" s="44"/>
    </row>
    <row r="45">
      <c r="A45" s="33" t="s">
        <v>423</v>
      </c>
      <c r="B45" s="34"/>
      <c r="C45" s="34">
        <v>1995.0</v>
      </c>
      <c r="D45" s="34">
        <v>8.0</v>
      </c>
      <c r="E45" s="34">
        <v>8.0</v>
      </c>
      <c r="F45" s="35"/>
      <c r="G45" s="35"/>
      <c r="H45" s="35"/>
      <c r="I45" s="33" t="s">
        <v>205</v>
      </c>
      <c r="J45" s="79" t="s">
        <v>424</v>
      </c>
      <c r="K45" s="38">
        <v>23.0</v>
      </c>
      <c r="L45" s="38"/>
      <c r="M45" s="38"/>
      <c r="N45" s="33" t="s">
        <v>76</v>
      </c>
      <c r="O45" s="35"/>
      <c r="P45" s="38" t="s">
        <v>425</v>
      </c>
      <c r="Q45" s="33" t="s">
        <v>77</v>
      </c>
      <c r="R45" s="33" t="s">
        <v>249</v>
      </c>
      <c r="S45" s="79" t="s">
        <v>426</v>
      </c>
      <c r="T45" s="35"/>
      <c r="U45" s="33" t="s">
        <v>81</v>
      </c>
      <c r="V45" s="33" t="s">
        <v>82</v>
      </c>
      <c r="W45" s="38" t="s">
        <v>83</v>
      </c>
      <c r="X45" s="39"/>
      <c r="Y45" s="33" t="s">
        <v>122</v>
      </c>
      <c r="Z45" s="33" t="s">
        <v>395</v>
      </c>
      <c r="AA45" s="38" t="s">
        <v>427</v>
      </c>
      <c r="AB45" s="39"/>
      <c r="AC45" s="35"/>
      <c r="AD45" s="35"/>
      <c r="AE45" s="39"/>
      <c r="AF45" s="33" t="s">
        <v>359</v>
      </c>
      <c r="AG45" s="33" t="s">
        <v>88</v>
      </c>
      <c r="AH45" s="12"/>
      <c r="AI45" s="12" t="s">
        <v>428</v>
      </c>
      <c r="AJ45" s="12"/>
      <c r="AK45" s="83" t="s">
        <v>127</v>
      </c>
      <c r="AL45" s="12" t="s">
        <v>107</v>
      </c>
      <c r="AM45" s="13" t="str">
        <f t="shared" si="1"/>
        <v>Ichoa / Ayopaya  Carrasco Cochabamba Bolivia</v>
      </c>
      <c r="AN45" s="12" t="s">
        <v>387</v>
      </c>
      <c r="AO45" s="33" t="s">
        <v>279</v>
      </c>
      <c r="AP45" s="39"/>
      <c r="AQ45" s="35"/>
      <c r="AR45" s="35"/>
      <c r="AS45" s="39"/>
      <c r="AT45" s="35"/>
      <c r="AU45" s="35"/>
      <c r="AV45" s="33" t="s">
        <v>397</v>
      </c>
      <c r="AW45" s="40"/>
      <c r="AX45" s="33" t="s">
        <v>222</v>
      </c>
      <c r="AY45" s="33" t="s">
        <v>94</v>
      </c>
      <c r="AZ45" s="33" t="s">
        <v>82</v>
      </c>
      <c r="BA45" s="33" t="s">
        <v>223</v>
      </c>
      <c r="BB45" s="35"/>
      <c r="BC45" s="35"/>
      <c r="BD45" s="35"/>
      <c r="BE45" s="33" t="s">
        <v>430</v>
      </c>
      <c r="BF45" s="79" t="s">
        <v>431</v>
      </c>
      <c r="BG45" s="44"/>
      <c r="BH45" s="33">
        <v>15.0</v>
      </c>
      <c r="BI45" s="44"/>
      <c r="BJ45" s="44"/>
      <c r="BK45" s="44"/>
      <c r="BL45" s="44"/>
      <c r="BM45" s="44"/>
      <c r="BN45" s="44"/>
      <c r="BO45" s="44"/>
      <c r="BP45" s="44"/>
    </row>
    <row r="46">
      <c r="A46" s="33" t="s">
        <v>419</v>
      </c>
      <c r="B46" s="34"/>
      <c r="C46" s="34">
        <v>1995.0</v>
      </c>
      <c r="D46" s="34">
        <v>8.0</v>
      </c>
      <c r="E46" s="34">
        <v>18.0</v>
      </c>
      <c r="F46" s="35"/>
      <c r="G46" s="35"/>
      <c r="H46" s="35"/>
      <c r="I46" s="79" t="s">
        <v>432</v>
      </c>
      <c r="J46" s="85" t="s">
        <v>433</v>
      </c>
      <c r="K46" s="38">
        <v>68.0</v>
      </c>
      <c r="L46" s="38"/>
      <c r="M46" s="38"/>
      <c r="N46" s="33" t="s">
        <v>76</v>
      </c>
      <c r="O46" s="35"/>
      <c r="P46" s="35"/>
      <c r="Q46" s="33" t="s">
        <v>77</v>
      </c>
      <c r="R46" s="33" t="s">
        <v>249</v>
      </c>
      <c r="S46" s="35"/>
      <c r="T46" s="35"/>
      <c r="U46" s="33" t="s">
        <v>81</v>
      </c>
      <c r="V46" s="33" t="s">
        <v>82</v>
      </c>
      <c r="W46" s="38" t="s">
        <v>83</v>
      </c>
      <c r="X46" s="38" t="s">
        <v>434</v>
      </c>
      <c r="Y46" s="33" t="s">
        <v>122</v>
      </c>
      <c r="Z46" s="33" t="s">
        <v>395</v>
      </c>
      <c r="AA46" s="39"/>
      <c r="AB46" s="39"/>
      <c r="AC46" s="35"/>
      <c r="AD46" s="35"/>
      <c r="AE46" s="39"/>
      <c r="AF46" s="33" t="s">
        <v>359</v>
      </c>
      <c r="AG46" s="33" t="s">
        <v>88</v>
      </c>
      <c r="AH46" s="12" t="s">
        <v>435</v>
      </c>
      <c r="AI46" s="79" t="s">
        <v>436</v>
      </c>
      <c r="AJ46" s="12" t="s">
        <v>160</v>
      </c>
      <c r="AK46" s="83" t="s">
        <v>143</v>
      </c>
      <c r="AL46" s="12" t="s">
        <v>113</v>
      </c>
      <c r="AM46" s="13" t="str">
        <f t="shared" si="1"/>
        <v>Isiboro Sécure National Reserve Park Buena Vista Ichilo Santa Cruz Bolivia</v>
      </c>
      <c r="AN46" s="12" t="s">
        <v>387</v>
      </c>
      <c r="AO46" s="33" t="s">
        <v>279</v>
      </c>
      <c r="AP46" s="39"/>
      <c r="AQ46" s="35"/>
      <c r="AR46" s="35"/>
      <c r="AS46" s="39"/>
      <c r="AT46" s="35"/>
      <c r="AU46" s="35"/>
      <c r="AV46" s="33" t="s">
        <v>397</v>
      </c>
      <c r="AW46" s="40"/>
      <c r="AX46" s="33" t="s">
        <v>222</v>
      </c>
      <c r="AY46" s="33" t="s">
        <v>94</v>
      </c>
      <c r="AZ46" s="33" t="s">
        <v>82</v>
      </c>
      <c r="BA46" s="33" t="s">
        <v>223</v>
      </c>
      <c r="BB46" s="35"/>
      <c r="BC46" s="35"/>
      <c r="BD46" s="38" t="s">
        <v>437</v>
      </c>
      <c r="BE46" s="33" t="s">
        <v>438</v>
      </c>
      <c r="BF46" s="86" t="s">
        <v>439</v>
      </c>
      <c r="BG46" s="44"/>
      <c r="BH46" s="33">
        <v>18.0</v>
      </c>
      <c r="BI46" s="44"/>
      <c r="BJ46" s="44"/>
      <c r="BK46" s="44"/>
      <c r="BL46" s="44"/>
      <c r="BM46" s="44"/>
      <c r="BN46" s="44"/>
      <c r="BO46" s="44"/>
      <c r="BP46" s="44"/>
    </row>
    <row r="47">
      <c r="A47" s="33" t="s">
        <v>440</v>
      </c>
      <c r="B47" s="34"/>
      <c r="C47" s="34">
        <v>1995.0</v>
      </c>
      <c r="D47" s="34">
        <v>9.0</v>
      </c>
      <c r="E47" s="34">
        <v>21.0</v>
      </c>
      <c r="F47" s="35"/>
      <c r="G47" s="35"/>
      <c r="H47" s="35"/>
      <c r="I47" s="79" t="s">
        <v>441</v>
      </c>
      <c r="J47" s="28" t="s">
        <v>442</v>
      </c>
      <c r="K47" s="38">
        <v>25.0</v>
      </c>
      <c r="L47" s="38"/>
      <c r="M47" s="38"/>
      <c r="N47" s="33" t="s">
        <v>76</v>
      </c>
      <c r="O47" s="35"/>
      <c r="P47" s="38" t="s">
        <v>443</v>
      </c>
      <c r="Q47" s="33" t="s">
        <v>77</v>
      </c>
      <c r="R47" s="33" t="s">
        <v>249</v>
      </c>
      <c r="S47" s="35"/>
      <c r="T47" s="35"/>
      <c r="U47" s="33" t="s">
        <v>81</v>
      </c>
      <c r="V47" s="33" t="s">
        <v>82</v>
      </c>
      <c r="W47" s="38" t="s">
        <v>308</v>
      </c>
      <c r="X47" s="38" t="s">
        <v>444</v>
      </c>
      <c r="Y47" s="33" t="s">
        <v>122</v>
      </c>
      <c r="Z47" s="33" t="s">
        <v>445</v>
      </c>
      <c r="AA47" s="39"/>
      <c r="AB47" s="39"/>
      <c r="AC47" s="35"/>
      <c r="AD47" s="35"/>
      <c r="AE47" s="39"/>
      <c r="AF47" s="33"/>
      <c r="AG47" s="33" t="s">
        <v>446</v>
      </c>
      <c r="AH47" s="12" t="s">
        <v>447</v>
      </c>
      <c r="AI47" s="79" t="s">
        <v>448</v>
      </c>
      <c r="AJ47" s="12"/>
      <c r="AK47" s="83" t="s">
        <v>127</v>
      </c>
      <c r="AL47" s="12" t="s">
        <v>107</v>
      </c>
      <c r="AM47" s="13" t="str">
        <f t="shared" si="1"/>
        <v>La Chacandora  Carrasco Cochabamba Bolivia</v>
      </c>
      <c r="AN47" s="12" t="s">
        <v>416</v>
      </c>
      <c r="AO47" s="33" t="s">
        <v>251</v>
      </c>
      <c r="AP47" s="38" t="s">
        <v>82</v>
      </c>
      <c r="AQ47" s="38" t="s">
        <v>449</v>
      </c>
      <c r="AR47" s="35"/>
      <c r="AS47" s="38" t="s">
        <v>450</v>
      </c>
      <c r="AT47" s="38" t="s">
        <v>416</v>
      </c>
      <c r="AU47" s="35"/>
      <c r="AV47" s="33" t="s">
        <v>397</v>
      </c>
      <c r="AW47" s="40"/>
      <c r="AX47" s="33" t="s">
        <v>222</v>
      </c>
      <c r="AY47" s="33" t="s">
        <v>94</v>
      </c>
      <c r="AZ47" s="33" t="s">
        <v>82</v>
      </c>
      <c r="BA47" s="33" t="s">
        <v>223</v>
      </c>
      <c r="BB47" s="35"/>
      <c r="BC47" s="35"/>
      <c r="BD47" s="35"/>
      <c r="BE47" s="33" t="s">
        <v>451</v>
      </c>
      <c r="BF47" s="86" t="s">
        <v>452</v>
      </c>
      <c r="BG47" s="44"/>
      <c r="BH47" s="33">
        <v>19.0</v>
      </c>
      <c r="BI47" s="44"/>
      <c r="BJ47" s="44"/>
      <c r="BK47" s="44"/>
      <c r="BL47" s="44"/>
      <c r="BM47" s="44"/>
      <c r="BN47" s="44"/>
      <c r="BO47" s="44"/>
      <c r="BP47" s="44"/>
    </row>
    <row r="48">
      <c r="A48" s="38" t="s">
        <v>453</v>
      </c>
      <c r="B48" s="34"/>
      <c r="C48" s="34">
        <v>1995.0</v>
      </c>
      <c r="D48" s="34">
        <v>11.0</v>
      </c>
      <c r="E48" s="34">
        <v>15.0</v>
      </c>
      <c r="F48" s="35"/>
      <c r="G48" s="35"/>
      <c r="H48" s="35"/>
      <c r="I48" s="79" t="s">
        <v>454</v>
      </c>
      <c r="J48" s="28" t="s">
        <v>455</v>
      </c>
      <c r="K48" s="38">
        <v>13.0</v>
      </c>
      <c r="L48" s="38"/>
      <c r="M48" s="38"/>
      <c r="N48" s="33" t="s">
        <v>456</v>
      </c>
      <c r="O48" s="35"/>
      <c r="P48" s="38"/>
      <c r="Q48" s="33" t="s">
        <v>77</v>
      </c>
      <c r="R48" s="33"/>
      <c r="S48" s="35"/>
      <c r="T48" s="35"/>
      <c r="U48" s="33" t="s">
        <v>81</v>
      </c>
      <c r="V48" s="33" t="s">
        <v>82</v>
      </c>
      <c r="W48" s="38" t="s">
        <v>308</v>
      </c>
      <c r="X48" s="38" t="s">
        <v>94</v>
      </c>
      <c r="Y48" s="33" t="s">
        <v>122</v>
      </c>
      <c r="Z48" s="33" t="s">
        <v>395</v>
      </c>
      <c r="AA48" s="39"/>
      <c r="AB48" s="39"/>
      <c r="AC48" s="35"/>
      <c r="AD48" s="35"/>
      <c r="AE48" s="39"/>
      <c r="AF48" s="33" t="s">
        <v>359</v>
      </c>
      <c r="AG48" s="33" t="s">
        <v>88</v>
      </c>
      <c r="AH48" s="12" t="s">
        <v>457</v>
      </c>
      <c r="AI48" s="79" t="s">
        <v>142</v>
      </c>
      <c r="AJ48" s="12" t="s">
        <v>142</v>
      </c>
      <c r="AK48" s="83" t="s">
        <v>145</v>
      </c>
      <c r="AL48" s="12" t="s">
        <v>107</v>
      </c>
      <c r="AM48" s="13" t="str">
        <f t="shared" si="1"/>
        <v>Shinahota Shinahota Tiraque Cochabamba Bolivia</v>
      </c>
      <c r="AN48" s="12" t="s">
        <v>416</v>
      </c>
      <c r="AO48" s="33" t="s">
        <v>251</v>
      </c>
      <c r="AP48" s="38" t="s">
        <v>458</v>
      </c>
      <c r="AQ48" s="38" t="s">
        <v>459</v>
      </c>
      <c r="AR48" s="35"/>
      <c r="AS48" s="38" t="s">
        <v>460</v>
      </c>
      <c r="AT48" s="38" t="s">
        <v>416</v>
      </c>
      <c r="AU48" s="35"/>
      <c r="AV48" s="33" t="s">
        <v>397</v>
      </c>
      <c r="AW48" s="40"/>
      <c r="AX48" s="33" t="s">
        <v>222</v>
      </c>
      <c r="AY48" s="33" t="s">
        <v>94</v>
      </c>
      <c r="AZ48" s="33" t="s">
        <v>82</v>
      </c>
      <c r="BA48" s="33" t="s">
        <v>223</v>
      </c>
      <c r="BB48" s="35"/>
      <c r="BC48" s="35"/>
      <c r="BD48" s="35"/>
      <c r="BE48" s="33" t="s">
        <v>461</v>
      </c>
      <c r="BF48" s="86" t="s">
        <v>452</v>
      </c>
      <c r="BG48" s="44"/>
      <c r="BH48" s="33">
        <v>20.0</v>
      </c>
      <c r="BI48" s="44"/>
      <c r="BJ48" s="44"/>
      <c r="BK48" s="44"/>
      <c r="BL48" s="44"/>
      <c r="BM48" s="44"/>
      <c r="BN48" s="44"/>
      <c r="BO48" s="44"/>
      <c r="BP48" s="44"/>
    </row>
    <row r="49">
      <c r="A49" s="38" t="s">
        <v>463</v>
      </c>
      <c r="B49" s="34"/>
      <c r="C49" s="34">
        <v>1995.0</v>
      </c>
      <c r="D49" s="34">
        <v>11.0</v>
      </c>
      <c r="E49" s="34">
        <v>17.0</v>
      </c>
      <c r="F49" s="35"/>
      <c r="G49" s="35"/>
      <c r="H49" s="35"/>
      <c r="I49" s="28" t="s">
        <v>464</v>
      </c>
      <c r="J49" s="28" t="s">
        <v>465</v>
      </c>
      <c r="K49" s="88">
        <v>42898.0</v>
      </c>
      <c r="L49" s="38"/>
      <c r="M49" s="38"/>
      <c r="N49" s="33" t="s">
        <v>76</v>
      </c>
      <c r="O49" s="35"/>
      <c r="P49" s="38"/>
      <c r="Q49" s="33" t="s">
        <v>77</v>
      </c>
      <c r="R49" s="33"/>
      <c r="S49" s="35"/>
      <c r="T49" s="35"/>
      <c r="U49" s="33" t="s">
        <v>466</v>
      </c>
      <c r="V49" s="33"/>
      <c r="W49" s="38" t="s">
        <v>386</v>
      </c>
      <c r="X49" s="38" t="s">
        <v>94</v>
      </c>
      <c r="Y49" s="33" t="s">
        <v>122</v>
      </c>
      <c r="Z49" s="33" t="s">
        <v>307</v>
      </c>
      <c r="AA49" s="39"/>
      <c r="AB49" s="39"/>
      <c r="AC49" s="35"/>
      <c r="AD49" s="35"/>
      <c r="AE49" s="39"/>
      <c r="AF49" s="33" t="s">
        <v>307</v>
      </c>
      <c r="AG49" s="33" t="s">
        <v>467</v>
      </c>
      <c r="AH49" s="12"/>
      <c r="AI49" s="79" t="s">
        <v>191</v>
      </c>
      <c r="AJ49" s="46" t="s">
        <v>177</v>
      </c>
      <c r="AK49" s="83" t="s">
        <v>127</v>
      </c>
      <c r="AL49" s="12" t="s">
        <v>107</v>
      </c>
      <c r="AM49" s="13" t="str">
        <f t="shared" si="1"/>
        <v>Entre Rios Entre Ríos Carrasco Cochabamba Bolivia</v>
      </c>
      <c r="AN49" s="12" t="s">
        <v>416</v>
      </c>
      <c r="AO49" s="33" t="s">
        <v>251</v>
      </c>
      <c r="AP49" s="38"/>
      <c r="AQ49" s="38"/>
      <c r="AR49" s="35"/>
      <c r="AS49" s="38"/>
      <c r="AT49" s="38" t="s">
        <v>416</v>
      </c>
      <c r="AU49" s="35"/>
      <c r="AV49" s="33" t="s">
        <v>397</v>
      </c>
      <c r="AW49" s="40"/>
      <c r="AX49" s="33" t="s">
        <v>222</v>
      </c>
      <c r="AY49" s="33" t="s">
        <v>94</v>
      </c>
      <c r="AZ49" s="33" t="s">
        <v>82</v>
      </c>
      <c r="BA49" s="33" t="s">
        <v>223</v>
      </c>
      <c r="BB49" s="35"/>
      <c r="BC49" s="35"/>
      <c r="BD49" s="38" t="s">
        <v>468</v>
      </c>
      <c r="BE49" s="33" t="s">
        <v>469</v>
      </c>
      <c r="BF49" s="86" t="s">
        <v>452</v>
      </c>
      <c r="BG49" s="44"/>
      <c r="BH49" s="44"/>
      <c r="BI49" s="44"/>
      <c r="BJ49" s="44"/>
      <c r="BK49" s="44"/>
      <c r="BL49" s="44"/>
      <c r="BM49" s="44"/>
      <c r="BN49" s="44"/>
      <c r="BO49" s="44"/>
      <c r="BP49" s="44"/>
    </row>
    <row r="50">
      <c r="A50" s="33" t="s">
        <v>470</v>
      </c>
      <c r="B50" s="34"/>
      <c r="C50" s="34">
        <v>1995.0</v>
      </c>
      <c r="D50" s="34">
        <v>1.0</v>
      </c>
      <c r="E50" s="34">
        <v>20.0</v>
      </c>
      <c r="F50" s="35"/>
      <c r="G50" s="35"/>
      <c r="H50" s="35"/>
      <c r="I50" s="33" t="s">
        <v>471</v>
      </c>
      <c r="J50" s="33" t="s">
        <v>472</v>
      </c>
      <c r="K50" s="39"/>
      <c r="L50" s="39"/>
      <c r="M50" s="39"/>
      <c r="N50" s="33" t="s">
        <v>76</v>
      </c>
      <c r="O50" s="35"/>
      <c r="P50" s="35"/>
      <c r="Q50" s="33" t="s">
        <v>77</v>
      </c>
      <c r="R50" s="33" t="s">
        <v>473</v>
      </c>
      <c r="S50" s="35"/>
      <c r="T50" s="35"/>
      <c r="U50" s="40"/>
      <c r="V50" s="40"/>
      <c r="W50" s="35"/>
      <c r="X50" s="39"/>
      <c r="Y50" s="33" t="s">
        <v>122</v>
      </c>
      <c r="Z50" s="33" t="s">
        <v>242</v>
      </c>
      <c r="AA50" s="39"/>
      <c r="AB50" s="39"/>
      <c r="AC50" s="35"/>
      <c r="AD50" s="35"/>
      <c r="AE50" s="39"/>
      <c r="AF50" s="33" t="s">
        <v>242</v>
      </c>
      <c r="AG50" s="40"/>
      <c r="AH50" s="12" t="s">
        <v>474</v>
      </c>
      <c r="AI50" s="12" t="s">
        <v>115</v>
      </c>
      <c r="AJ50" s="12" t="s">
        <v>115</v>
      </c>
      <c r="AK50" s="83" t="s">
        <v>117</v>
      </c>
      <c r="AL50" s="12" t="s">
        <v>110</v>
      </c>
      <c r="AM50" s="13" t="str">
        <f t="shared" si="1"/>
        <v>Huanuni Huanuni Pantaléon Dalence Oruro Bolivia</v>
      </c>
      <c r="AN50" s="12"/>
      <c r="AO50" s="33" t="s">
        <v>279</v>
      </c>
      <c r="AP50" s="39"/>
      <c r="AQ50" s="35"/>
      <c r="AR50" s="35"/>
      <c r="AS50" s="39"/>
      <c r="AT50" s="35"/>
      <c r="AU50" s="35"/>
      <c r="AV50" s="33" t="s">
        <v>397</v>
      </c>
      <c r="AW50" s="40"/>
      <c r="AX50" s="33" t="s">
        <v>475</v>
      </c>
      <c r="AY50" s="33" t="s">
        <v>94</v>
      </c>
      <c r="AZ50" s="33" t="s">
        <v>82</v>
      </c>
      <c r="BA50" s="33" t="s">
        <v>223</v>
      </c>
      <c r="BB50" s="35"/>
      <c r="BC50" s="35"/>
      <c r="BD50" s="35"/>
      <c r="BE50" s="33" t="s">
        <v>476</v>
      </c>
      <c r="BF50" s="44"/>
      <c r="BG50" s="44"/>
      <c r="BH50" s="44"/>
      <c r="BI50" s="44"/>
      <c r="BJ50" s="44"/>
      <c r="BK50" s="44"/>
      <c r="BL50" s="44"/>
      <c r="BM50" s="44"/>
      <c r="BN50" s="44"/>
      <c r="BO50" s="44"/>
      <c r="BP50" s="44"/>
    </row>
    <row r="51">
      <c r="A51" s="40" t="s">
        <v>477</v>
      </c>
      <c r="B51" s="89"/>
      <c r="C51" s="89">
        <v>1996.0</v>
      </c>
      <c r="D51" s="89">
        <v>9.0</v>
      </c>
      <c r="E51" s="89">
        <v>26.0</v>
      </c>
      <c r="F51" s="35"/>
      <c r="G51" s="35"/>
      <c r="H51" s="35"/>
      <c r="I51" s="40" t="s">
        <v>478</v>
      </c>
      <c r="J51" s="40" t="s">
        <v>479</v>
      </c>
      <c r="K51" s="39"/>
      <c r="L51" s="39"/>
      <c r="M51" s="39"/>
      <c r="N51" s="40" t="s">
        <v>76</v>
      </c>
      <c r="O51" s="35"/>
      <c r="P51" s="35"/>
      <c r="Q51" s="40" t="s">
        <v>77</v>
      </c>
      <c r="R51" s="40" t="s">
        <v>480</v>
      </c>
      <c r="S51" s="35"/>
      <c r="T51" s="35"/>
      <c r="U51" s="40" t="s">
        <v>481</v>
      </c>
      <c r="V51" s="40" t="s">
        <v>348</v>
      </c>
      <c r="W51" s="35"/>
      <c r="X51" s="39"/>
      <c r="Y51" s="40" t="s">
        <v>122</v>
      </c>
      <c r="Z51" s="40" t="s">
        <v>307</v>
      </c>
      <c r="AA51" s="39"/>
      <c r="AB51" s="39"/>
      <c r="AC51" s="35"/>
      <c r="AD51" s="35"/>
      <c r="AE51" s="39"/>
      <c r="AF51" s="40" t="s">
        <v>307</v>
      </c>
      <c r="AG51" s="40" t="s">
        <v>482</v>
      </c>
      <c r="AH51" s="39"/>
      <c r="AI51" s="40" t="s">
        <v>227</v>
      </c>
      <c r="AJ51" s="40" t="s">
        <v>92</v>
      </c>
      <c r="AK51" s="40" t="s">
        <v>227</v>
      </c>
      <c r="AL51" s="40" t="s">
        <v>92</v>
      </c>
      <c r="AM51" s="13" t="str">
        <f t="shared" si="1"/>
        <v>Murillo La Paz Murillo La Paz Bolivia</v>
      </c>
      <c r="AN51" s="35"/>
      <c r="AO51" s="40" t="s">
        <v>248</v>
      </c>
      <c r="AP51" s="39"/>
      <c r="AQ51" s="35"/>
      <c r="AR51" s="35"/>
      <c r="AS51" s="39"/>
      <c r="AT51" s="35"/>
      <c r="AU51" s="35"/>
      <c r="AV51" s="33" t="s">
        <v>397</v>
      </c>
      <c r="AW51" s="40" t="s">
        <v>483</v>
      </c>
      <c r="AX51" s="33" t="s">
        <v>96</v>
      </c>
      <c r="AY51" s="33" t="s">
        <v>94</v>
      </c>
      <c r="AZ51" s="40" t="s">
        <v>82</v>
      </c>
      <c r="BA51" s="40" t="s">
        <v>223</v>
      </c>
      <c r="BB51" s="35"/>
      <c r="BC51" s="35"/>
      <c r="BD51" s="35"/>
      <c r="BE51" s="44" t="s">
        <v>484</v>
      </c>
      <c r="BF51" s="44"/>
      <c r="BG51" s="44"/>
      <c r="BH51" s="33"/>
      <c r="BI51" s="44"/>
      <c r="BJ51" s="44"/>
      <c r="BK51" s="44"/>
      <c r="BL51" s="44"/>
      <c r="BM51" s="44"/>
      <c r="BN51" s="44"/>
      <c r="BO51" s="44"/>
      <c r="BP51" s="44"/>
    </row>
    <row r="52">
      <c r="A52" s="33" t="s">
        <v>429</v>
      </c>
      <c r="B52" s="34"/>
      <c r="C52" s="34">
        <v>1996.0</v>
      </c>
      <c r="D52" s="34">
        <v>12.0</v>
      </c>
      <c r="E52" s="34">
        <v>19.0</v>
      </c>
      <c r="F52" s="35"/>
      <c r="G52" s="35"/>
      <c r="H52" s="35"/>
      <c r="I52" s="33" t="s">
        <v>486</v>
      </c>
      <c r="J52" s="33" t="s">
        <v>487</v>
      </c>
      <c r="K52" s="38">
        <v>35.0</v>
      </c>
      <c r="L52" s="38"/>
      <c r="M52" s="38"/>
      <c r="N52" s="33" t="s">
        <v>76</v>
      </c>
      <c r="O52" s="35"/>
      <c r="P52" s="35"/>
      <c r="Q52" s="33" t="s">
        <v>77</v>
      </c>
      <c r="R52" s="33" t="s">
        <v>473</v>
      </c>
      <c r="S52" s="11"/>
      <c r="T52" s="11" t="s">
        <v>488</v>
      </c>
      <c r="U52" s="33" t="s">
        <v>81</v>
      </c>
      <c r="V52" s="33" t="s">
        <v>489</v>
      </c>
      <c r="W52" s="38" t="s">
        <v>83</v>
      </c>
      <c r="X52" s="38" t="s">
        <v>490</v>
      </c>
      <c r="Y52" s="33" t="s">
        <v>122</v>
      </c>
      <c r="Z52" s="33" t="s">
        <v>491</v>
      </c>
      <c r="AA52" s="39"/>
      <c r="AB52" s="39"/>
      <c r="AC52" s="35"/>
      <c r="AD52" s="35"/>
      <c r="AE52" s="39"/>
      <c r="AF52" s="33" t="s">
        <v>492</v>
      </c>
      <c r="AG52" s="33" t="s">
        <v>88</v>
      </c>
      <c r="AH52" s="39"/>
      <c r="AI52" s="33" t="s">
        <v>493</v>
      </c>
      <c r="AJ52" s="33" t="s">
        <v>132</v>
      </c>
      <c r="AK52" s="33" t="s">
        <v>131</v>
      </c>
      <c r="AL52" s="33" t="s">
        <v>116</v>
      </c>
      <c r="AM52" s="13" t="str">
        <f t="shared" si="1"/>
        <v>Amayapampa Chayanta Rafael Bustillo Pando Bolivia</v>
      </c>
      <c r="AN52" s="35"/>
      <c r="AO52" s="33" t="s">
        <v>279</v>
      </c>
      <c r="AP52" s="39"/>
      <c r="AQ52" s="35"/>
      <c r="AR52" s="35"/>
      <c r="AS52" s="39"/>
      <c r="AT52" s="38" t="s">
        <v>494</v>
      </c>
      <c r="AU52" s="35"/>
      <c r="AV52" s="33" t="s">
        <v>397</v>
      </c>
      <c r="AW52" s="11" t="s">
        <v>495</v>
      </c>
      <c r="AX52" s="33" t="s">
        <v>475</v>
      </c>
      <c r="AY52" s="33" t="s">
        <v>94</v>
      </c>
      <c r="AZ52" s="33" t="s">
        <v>82</v>
      </c>
      <c r="BA52" s="33" t="s">
        <v>223</v>
      </c>
      <c r="BB52" s="35"/>
      <c r="BC52" s="35"/>
      <c r="BD52" s="35"/>
      <c r="BE52" s="33" t="s">
        <v>496</v>
      </c>
      <c r="BF52" s="14" t="s">
        <v>497</v>
      </c>
      <c r="BG52" s="44"/>
      <c r="BH52" s="33">
        <v>21.0</v>
      </c>
      <c r="BI52" s="44"/>
      <c r="BJ52" s="44"/>
      <c r="BK52" s="44"/>
      <c r="BL52" s="44"/>
      <c r="BM52" s="44"/>
      <c r="BN52" s="44"/>
      <c r="BO52" s="44"/>
      <c r="BP52" s="44"/>
    </row>
    <row r="53">
      <c r="A53" s="33" t="s">
        <v>429</v>
      </c>
      <c r="B53" s="34"/>
      <c r="C53" s="34">
        <v>1996.0</v>
      </c>
      <c r="D53" s="34">
        <v>12.0</v>
      </c>
      <c r="E53" s="34">
        <v>19.0</v>
      </c>
      <c r="F53" s="35"/>
      <c r="G53" s="35"/>
      <c r="H53" s="35"/>
      <c r="I53" s="33" t="s">
        <v>316</v>
      </c>
      <c r="J53" s="33" t="s">
        <v>498</v>
      </c>
      <c r="K53" s="90">
        <v>15.0</v>
      </c>
      <c r="L53" s="38"/>
      <c r="M53" s="38"/>
      <c r="N53" s="33" t="s">
        <v>76</v>
      </c>
      <c r="O53" s="35"/>
      <c r="P53" s="35"/>
      <c r="Q53" s="33" t="s">
        <v>77</v>
      </c>
      <c r="R53" s="33" t="s">
        <v>241</v>
      </c>
      <c r="S53" s="35"/>
      <c r="T53" s="35"/>
      <c r="U53" s="33" t="s">
        <v>81</v>
      </c>
      <c r="V53" s="33" t="s">
        <v>499</v>
      </c>
      <c r="W53" s="38" t="s">
        <v>83</v>
      </c>
      <c r="X53" s="38" t="s">
        <v>490</v>
      </c>
      <c r="Y53" s="33" t="s">
        <v>122</v>
      </c>
      <c r="Z53" s="33" t="s">
        <v>491</v>
      </c>
      <c r="AA53" s="39"/>
      <c r="AB53" s="39"/>
      <c r="AC53" s="35"/>
      <c r="AD53" s="35"/>
      <c r="AE53" s="39"/>
      <c r="AF53" s="33" t="s">
        <v>492</v>
      </c>
      <c r="AG53" s="33" t="s">
        <v>88</v>
      </c>
      <c r="AH53" s="39"/>
      <c r="AI53" s="33" t="s">
        <v>493</v>
      </c>
      <c r="AJ53" s="33" t="s">
        <v>132</v>
      </c>
      <c r="AK53" s="33" t="s">
        <v>131</v>
      </c>
      <c r="AL53" s="33" t="s">
        <v>116</v>
      </c>
      <c r="AM53" s="13" t="str">
        <f t="shared" si="1"/>
        <v>Amayapampa Chayanta Rafael Bustillo Pando Bolivia</v>
      </c>
      <c r="AN53" s="35"/>
      <c r="AO53" s="33" t="s">
        <v>279</v>
      </c>
      <c r="AP53" s="39"/>
      <c r="AQ53" s="35"/>
      <c r="AR53" s="35"/>
      <c r="AS53" s="39"/>
      <c r="AT53" s="38" t="s">
        <v>494</v>
      </c>
      <c r="AU53" s="35"/>
      <c r="AV53" s="33" t="s">
        <v>397</v>
      </c>
      <c r="AW53" s="11" t="s">
        <v>495</v>
      </c>
      <c r="AX53" s="33" t="s">
        <v>475</v>
      </c>
      <c r="AY53" s="33" t="s">
        <v>94</v>
      </c>
      <c r="AZ53" s="33" t="s">
        <v>82</v>
      </c>
      <c r="BA53" s="33" t="s">
        <v>223</v>
      </c>
      <c r="BB53" s="35"/>
      <c r="BC53" s="35"/>
      <c r="BD53" s="35"/>
      <c r="BE53" s="33" t="s">
        <v>496</v>
      </c>
      <c r="BF53" s="14" t="s">
        <v>497</v>
      </c>
      <c r="BG53" s="44"/>
      <c r="BH53" s="33">
        <v>22.0</v>
      </c>
      <c r="BI53" s="44"/>
      <c r="BJ53" s="44"/>
      <c r="BK53" s="44"/>
      <c r="BL53" s="44"/>
      <c r="BM53" s="44"/>
      <c r="BN53" s="44"/>
      <c r="BO53" s="44"/>
      <c r="BP53" s="44"/>
    </row>
    <row r="54">
      <c r="A54" s="33" t="s">
        <v>429</v>
      </c>
      <c r="B54" s="34"/>
      <c r="C54" s="34">
        <v>1996.0</v>
      </c>
      <c r="D54" s="34">
        <v>12.0</v>
      </c>
      <c r="E54" s="34">
        <v>19.0</v>
      </c>
      <c r="F54" s="35"/>
      <c r="G54" s="35"/>
      <c r="H54" s="35"/>
      <c r="I54" s="33" t="s">
        <v>500</v>
      </c>
      <c r="J54" s="33" t="s">
        <v>501</v>
      </c>
      <c r="K54" s="90"/>
      <c r="L54" s="38"/>
      <c r="M54" s="38"/>
      <c r="N54" s="33" t="s">
        <v>76</v>
      </c>
      <c r="O54" s="35"/>
      <c r="P54" s="35"/>
      <c r="Q54" s="33" t="s">
        <v>77</v>
      </c>
      <c r="R54" s="33" t="s">
        <v>473</v>
      </c>
      <c r="S54" s="35"/>
      <c r="T54" s="35"/>
      <c r="U54" s="33" t="s">
        <v>81</v>
      </c>
      <c r="V54" s="33" t="s">
        <v>489</v>
      </c>
      <c r="W54" s="38" t="s">
        <v>83</v>
      </c>
      <c r="X54" s="38" t="s">
        <v>490</v>
      </c>
      <c r="Y54" s="33" t="s">
        <v>122</v>
      </c>
      <c r="Z54" s="33" t="s">
        <v>491</v>
      </c>
      <c r="AA54" s="39"/>
      <c r="AB54" s="39"/>
      <c r="AC54" s="35"/>
      <c r="AD54" s="35"/>
      <c r="AE54" s="39"/>
      <c r="AF54" s="33" t="s">
        <v>492</v>
      </c>
      <c r="AG54" s="33" t="s">
        <v>88</v>
      </c>
      <c r="AH54" s="39"/>
      <c r="AI54" s="33" t="s">
        <v>502</v>
      </c>
      <c r="AJ54" s="33" t="s">
        <v>132</v>
      </c>
      <c r="AK54" s="33" t="s">
        <v>131</v>
      </c>
      <c r="AL54" s="33" t="s">
        <v>116</v>
      </c>
      <c r="AM54" s="13" t="str">
        <f t="shared" si="1"/>
        <v>Amayapampa and Capacirca Chayanta Rafael Bustillo Pando Bolivia</v>
      </c>
      <c r="AN54" s="35"/>
      <c r="AO54" s="33" t="s">
        <v>279</v>
      </c>
      <c r="AP54" s="39"/>
      <c r="AQ54" s="35"/>
      <c r="AR54" s="35"/>
      <c r="AS54" s="39"/>
      <c r="AT54" s="38" t="s">
        <v>494</v>
      </c>
      <c r="AU54" s="35"/>
      <c r="AV54" s="33" t="s">
        <v>397</v>
      </c>
      <c r="AW54" s="11" t="s">
        <v>495</v>
      </c>
      <c r="AX54" s="33" t="s">
        <v>475</v>
      </c>
      <c r="AY54" s="33" t="s">
        <v>94</v>
      </c>
      <c r="AZ54" s="33" t="s">
        <v>82</v>
      </c>
      <c r="BA54" s="33" t="s">
        <v>223</v>
      </c>
      <c r="BB54" s="35"/>
      <c r="BC54" s="35"/>
      <c r="BD54" s="35"/>
      <c r="BE54" s="33" t="s">
        <v>496</v>
      </c>
      <c r="BF54" s="14" t="s">
        <v>497</v>
      </c>
      <c r="BG54" s="44"/>
      <c r="BH54" s="44"/>
      <c r="BI54" s="44"/>
      <c r="BJ54" s="44"/>
      <c r="BK54" s="44"/>
      <c r="BL54" s="44"/>
      <c r="BM54" s="44"/>
      <c r="BN54" s="44"/>
      <c r="BO54" s="44"/>
      <c r="BP54" s="44"/>
    </row>
    <row r="55">
      <c r="A55" s="33" t="s">
        <v>429</v>
      </c>
      <c r="B55" s="34"/>
      <c r="C55" s="34">
        <v>1996.0</v>
      </c>
      <c r="D55" s="34">
        <v>12.0</v>
      </c>
      <c r="E55" s="34">
        <v>19.0</v>
      </c>
      <c r="F55" s="35"/>
      <c r="G55" s="35"/>
      <c r="H55" s="35"/>
      <c r="I55" s="33" t="s">
        <v>503</v>
      </c>
      <c r="J55" s="33" t="s">
        <v>504</v>
      </c>
      <c r="K55" s="90">
        <v>18.0</v>
      </c>
      <c r="L55" s="38"/>
      <c r="M55" s="38"/>
      <c r="N55" s="33" t="s">
        <v>76</v>
      </c>
      <c r="O55" s="35"/>
      <c r="P55" s="35"/>
      <c r="Q55" s="33" t="s">
        <v>77</v>
      </c>
      <c r="R55" s="33" t="s">
        <v>473</v>
      </c>
      <c r="S55" s="35"/>
      <c r="T55" s="35"/>
      <c r="U55" s="33" t="s">
        <v>505</v>
      </c>
      <c r="V55" s="33" t="s">
        <v>405</v>
      </c>
      <c r="W55" s="38" t="s">
        <v>506</v>
      </c>
      <c r="X55" s="38" t="s">
        <v>490</v>
      </c>
      <c r="Y55" s="33" t="s">
        <v>122</v>
      </c>
      <c r="Z55" s="33" t="s">
        <v>491</v>
      </c>
      <c r="AA55" s="39"/>
      <c r="AB55" s="39"/>
      <c r="AC55" s="35"/>
      <c r="AD55" s="35"/>
      <c r="AE55" s="39"/>
      <c r="AF55" s="33" t="s">
        <v>492</v>
      </c>
      <c r="AG55" s="33" t="s">
        <v>88</v>
      </c>
      <c r="AH55" s="31"/>
      <c r="AI55" s="33" t="s">
        <v>493</v>
      </c>
      <c r="AJ55" s="33" t="s">
        <v>132</v>
      </c>
      <c r="AK55" s="33" t="s">
        <v>131</v>
      </c>
      <c r="AL55" s="33" t="s">
        <v>116</v>
      </c>
      <c r="AM55" s="13" t="str">
        <f t="shared" si="1"/>
        <v>Amayapampa Chayanta Rafael Bustillo Pando Bolivia</v>
      </c>
      <c r="AN55" s="35"/>
      <c r="AO55" s="33" t="s">
        <v>279</v>
      </c>
      <c r="AP55" s="39"/>
      <c r="AQ55" s="35"/>
      <c r="AR55" s="35"/>
      <c r="AS55" s="39"/>
      <c r="AT55" s="38" t="s">
        <v>494</v>
      </c>
      <c r="AU55" s="35"/>
      <c r="AV55" s="33" t="s">
        <v>397</v>
      </c>
      <c r="AW55" s="11" t="s">
        <v>495</v>
      </c>
      <c r="AX55" s="33" t="s">
        <v>475</v>
      </c>
      <c r="AY55" s="33" t="s">
        <v>94</v>
      </c>
      <c r="AZ55" s="33" t="s">
        <v>82</v>
      </c>
      <c r="BA55" s="33" t="s">
        <v>223</v>
      </c>
      <c r="BB55" s="35"/>
      <c r="BC55" s="35"/>
      <c r="BD55" s="35"/>
      <c r="BE55" s="33" t="s">
        <v>496</v>
      </c>
      <c r="BF55" s="14" t="s">
        <v>497</v>
      </c>
      <c r="BG55" s="44"/>
      <c r="BH55" s="33">
        <v>23.0</v>
      </c>
      <c r="BI55" s="44"/>
      <c r="BJ55" s="44"/>
      <c r="BK55" s="44"/>
      <c r="BL55" s="44"/>
      <c r="BM55" s="44"/>
      <c r="BN55" s="44"/>
      <c r="BO55" s="44"/>
      <c r="BP55" s="44"/>
    </row>
    <row r="56">
      <c r="A56" s="33" t="s">
        <v>429</v>
      </c>
      <c r="B56" s="34"/>
      <c r="C56" s="34">
        <v>1996.0</v>
      </c>
      <c r="D56" s="34">
        <v>12.0</v>
      </c>
      <c r="E56" s="34">
        <v>19.0</v>
      </c>
      <c r="F56" s="35"/>
      <c r="G56" s="35"/>
      <c r="H56" s="35"/>
      <c r="I56" s="33" t="s">
        <v>508</v>
      </c>
      <c r="J56" s="33" t="s">
        <v>509</v>
      </c>
      <c r="K56" s="90">
        <v>25.0</v>
      </c>
      <c r="L56" s="38"/>
      <c r="M56" s="38"/>
      <c r="N56" s="33" t="s">
        <v>76</v>
      </c>
      <c r="O56" s="35"/>
      <c r="P56" s="35"/>
      <c r="Q56" s="33" t="s">
        <v>77</v>
      </c>
      <c r="R56" s="33" t="s">
        <v>96</v>
      </c>
      <c r="S56" s="35"/>
      <c r="T56" s="35"/>
      <c r="U56" s="33" t="s">
        <v>81</v>
      </c>
      <c r="V56" s="33" t="s">
        <v>489</v>
      </c>
      <c r="W56" s="38" t="s">
        <v>83</v>
      </c>
      <c r="X56" s="38" t="s">
        <v>405</v>
      </c>
      <c r="Y56" s="33" t="s">
        <v>122</v>
      </c>
      <c r="Z56" s="33" t="s">
        <v>407</v>
      </c>
      <c r="AA56" s="39"/>
      <c r="AB56" s="39"/>
      <c r="AC56" s="35"/>
      <c r="AD56" s="35"/>
      <c r="AE56" s="39"/>
      <c r="AF56" s="33" t="s">
        <v>492</v>
      </c>
      <c r="AG56" s="33" t="s">
        <v>88</v>
      </c>
      <c r="AH56" s="38" t="s">
        <v>510</v>
      </c>
      <c r="AI56" s="33" t="s">
        <v>493</v>
      </c>
      <c r="AJ56" s="33" t="s">
        <v>132</v>
      </c>
      <c r="AK56" s="33" t="s">
        <v>131</v>
      </c>
      <c r="AL56" s="33" t="s">
        <v>116</v>
      </c>
      <c r="AM56" s="13" t="str">
        <f t="shared" si="1"/>
        <v>Amayapampa Chayanta Rafael Bustillo Pando Bolivia</v>
      </c>
      <c r="AN56" s="35"/>
      <c r="AO56" s="33" t="s">
        <v>279</v>
      </c>
      <c r="AP56" s="39"/>
      <c r="AQ56" s="35"/>
      <c r="AR56" s="35"/>
      <c r="AS56" s="39"/>
      <c r="AT56" s="38" t="s">
        <v>494</v>
      </c>
      <c r="AU56" s="35"/>
      <c r="AV56" s="33" t="s">
        <v>397</v>
      </c>
      <c r="AW56" s="11"/>
      <c r="AX56" s="33" t="s">
        <v>475</v>
      </c>
      <c r="AY56" s="33" t="s">
        <v>94</v>
      </c>
      <c r="AZ56" s="33" t="s">
        <v>82</v>
      </c>
      <c r="BA56" s="33" t="s">
        <v>223</v>
      </c>
      <c r="BB56" s="35"/>
      <c r="BC56" s="35"/>
      <c r="BD56" s="35"/>
      <c r="BE56" s="33" t="s">
        <v>511</v>
      </c>
      <c r="BF56" s="14" t="s">
        <v>497</v>
      </c>
      <c r="BG56" s="44"/>
      <c r="BH56" s="33">
        <v>24.0</v>
      </c>
      <c r="BI56" s="44"/>
      <c r="BJ56" s="44"/>
      <c r="BK56" s="44"/>
      <c r="BL56" s="44"/>
      <c r="BM56" s="44"/>
      <c r="BN56" s="44"/>
      <c r="BO56" s="44"/>
      <c r="BP56" s="44"/>
    </row>
    <row r="57">
      <c r="A57" s="33" t="s">
        <v>429</v>
      </c>
      <c r="B57" s="34"/>
      <c r="C57" s="34">
        <v>1996.0</v>
      </c>
      <c r="D57" s="34">
        <v>12.0</v>
      </c>
      <c r="E57" s="34">
        <v>19.0</v>
      </c>
      <c r="F57" s="35"/>
      <c r="G57" s="35"/>
      <c r="H57" s="35"/>
      <c r="I57" s="33" t="s">
        <v>512</v>
      </c>
      <c r="J57" s="33" t="s">
        <v>513</v>
      </c>
      <c r="K57" s="92"/>
      <c r="L57" s="39"/>
      <c r="M57" s="39"/>
      <c r="N57" s="33" t="s">
        <v>76</v>
      </c>
      <c r="O57" s="35"/>
      <c r="P57" s="35"/>
      <c r="Q57" s="33" t="s">
        <v>77</v>
      </c>
      <c r="R57" s="40"/>
      <c r="S57" s="35"/>
      <c r="T57" s="35"/>
      <c r="U57" s="40"/>
      <c r="V57" s="40"/>
      <c r="W57" s="35"/>
      <c r="X57" s="38" t="s">
        <v>490</v>
      </c>
      <c r="Y57" s="40"/>
      <c r="Z57" s="40"/>
      <c r="AA57" s="39"/>
      <c r="AB57" s="39"/>
      <c r="AC57" s="35"/>
      <c r="AD57" s="35"/>
      <c r="AE57" s="39"/>
      <c r="AF57" s="40"/>
      <c r="AG57" s="40"/>
      <c r="AH57" s="39"/>
      <c r="AI57" s="33" t="s">
        <v>502</v>
      </c>
      <c r="AJ57" s="33" t="s">
        <v>132</v>
      </c>
      <c r="AK57" s="33" t="s">
        <v>131</v>
      </c>
      <c r="AL57" s="33" t="s">
        <v>116</v>
      </c>
      <c r="AM57" s="13" t="str">
        <f t="shared" si="1"/>
        <v>Amayapampa and Capacirca Chayanta Rafael Bustillo Pando Bolivia</v>
      </c>
      <c r="AN57" s="35"/>
      <c r="AO57" s="33" t="s">
        <v>279</v>
      </c>
      <c r="AP57" s="39"/>
      <c r="AQ57" s="35"/>
      <c r="AR57" s="35"/>
      <c r="AS57" s="39"/>
      <c r="AT57" s="35"/>
      <c r="AU57" s="35"/>
      <c r="AV57" s="33" t="s">
        <v>397</v>
      </c>
      <c r="AW57" s="11" t="s">
        <v>495</v>
      </c>
      <c r="AX57" s="33" t="s">
        <v>475</v>
      </c>
      <c r="AY57" s="33" t="s">
        <v>94</v>
      </c>
      <c r="AZ57" s="33" t="s">
        <v>82</v>
      </c>
      <c r="BA57" s="33" t="s">
        <v>223</v>
      </c>
      <c r="BB57" s="35"/>
      <c r="BC57" s="35"/>
      <c r="BD57" s="35"/>
      <c r="BE57" s="33" t="s">
        <v>515</v>
      </c>
      <c r="BF57" s="44"/>
      <c r="BG57" s="44"/>
      <c r="BH57" s="44"/>
      <c r="BI57" s="44"/>
      <c r="BJ57" s="44"/>
      <c r="BK57" s="44"/>
      <c r="BL57" s="44"/>
      <c r="BM57" s="44"/>
      <c r="BN57" s="44"/>
      <c r="BO57" s="44"/>
      <c r="BP57" s="44"/>
    </row>
    <row r="58">
      <c r="A58" s="33" t="s">
        <v>429</v>
      </c>
      <c r="B58" s="34"/>
      <c r="C58" s="34">
        <v>1996.0</v>
      </c>
      <c r="D58" s="34">
        <v>12.0</v>
      </c>
      <c r="E58" s="34">
        <v>20.0</v>
      </c>
      <c r="F58" s="35"/>
      <c r="G58" s="35"/>
      <c r="H58" s="35"/>
      <c r="I58" s="33" t="s">
        <v>516</v>
      </c>
      <c r="J58" s="33" t="s">
        <v>517</v>
      </c>
      <c r="K58" s="92"/>
      <c r="L58" s="39"/>
      <c r="M58" s="39"/>
      <c r="N58" s="33" t="s">
        <v>76</v>
      </c>
      <c r="O58" s="35"/>
      <c r="P58" s="35"/>
      <c r="Q58" s="33" t="s">
        <v>77</v>
      </c>
      <c r="R58" s="33" t="s">
        <v>242</v>
      </c>
      <c r="S58" s="11" t="s">
        <v>518</v>
      </c>
      <c r="T58" s="38" t="s">
        <v>519</v>
      </c>
      <c r="U58" s="33" t="s">
        <v>81</v>
      </c>
      <c r="V58" s="33" t="s">
        <v>489</v>
      </c>
      <c r="W58" s="38" t="s">
        <v>83</v>
      </c>
      <c r="X58" s="38" t="s">
        <v>82</v>
      </c>
      <c r="Y58" s="33" t="s">
        <v>122</v>
      </c>
      <c r="Z58" s="33" t="s">
        <v>520</v>
      </c>
      <c r="AA58" s="11" t="s">
        <v>521</v>
      </c>
      <c r="AB58" s="38" t="s">
        <v>522</v>
      </c>
      <c r="AC58" s="35"/>
      <c r="AD58" s="35"/>
      <c r="AE58" s="39"/>
      <c r="AF58" s="33" t="s">
        <v>523</v>
      </c>
      <c r="AG58" s="33" t="s">
        <v>88</v>
      </c>
      <c r="AH58" s="38"/>
      <c r="AI58" s="33" t="s">
        <v>502</v>
      </c>
      <c r="AJ58" s="33" t="s">
        <v>132</v>
      </c>
      <c r="AK58" s="33" t="s">
        <v>131</v>
      </c>
      <c r="AL58" s="33" t="s">
        <v>116</v>
      </c>
      <c r="AM58" s="13" t="str">
        <f t="shared" si="1"/>
        <v>Amayapampa and Capacirca Chayanta Rafael Bustillo Pando Bolivia</v>
      </c>
      <c r="AN58" s="35"/>
      <c r="AO58" s="33" t="s">
        <v>251</v>
      </c>
      <c r="AP58" s="39"/>
      <c r="AQ58" s="35"/>
      <c r="AR58" s="38" t="s">
        <v>82</v>
      </c>
      <c r="AS58" s="38" t="s">
        <v>524</v>
      </c>
      <c r="AT58" s="38" t="s">
        <v>494</v>
      </c>
      <c r="AU58" s="35"/>
      <c r="AV58" s="33" t="s">
        <v>397</v>
      </c>
      <c r="AW58" s="11" t="s">
        <v>495</v>
      </c>
      <c r="AX58" s="33" t="s">
        <v>475</v>
      </c>
      <c r="AY58" s="33" t="s">
        <v>94</v>
      </c>
      <c r="AZ58" s="33" t="s">
        <v>94</v>
      </c>
      <c r="BA58" s="33" t="s">
        <v>216</v>
      </c>
      <c r="BB58" s="35"/>
      <c r="BC58" s="35"/>
      <c r="BD58" s="35"/>
      <c r="BE58" s="33" t="s">
        <v>525</v>
      </c>
      <c r="BF58" s="14" t="s">
        <v>497</v>
      </c>
      <c r="BG58" s="11" t="s">
        <v>527</v>
      </c>
      <c r="BH58" s="44"/>
      <c r="BI58" s="44"/>
      <c r="BJ58" s="44"/>
      <c r="BK58" s="44"/>
      <c r="BL58" s="44"/>
      <c r="BM58" s="44"/>
      <c r="BN58" s="44"/>
      <c r="BO58" s="44"/>
      <c r="BP58" s="44"/>
    </row>
    <row r="59">
      <c r="A59" s="33" t="s">
        <v>429</v>
      </c>
      <c r="B59" s="34"/>
      <c r="C59" s="34">
        <v>1996.0</v>
      </c>
      <c r="D59" s="34">
        <v>12.0</v>
      </c>
      <c r="E59" s="34">
        <v>20.0</v>
      </c>
      <c r="F59" s="35"/>
      <c r="G59" s="35"/>
      <c r="H59" s="35"/>
      <c r="I59" s="33" t="s">
        <v>528</v>
      </c>
      <c r="J59" s="33" t="s">
        <v>529</v>
      </c>
      <c r="K59" s="90">
        <v>15.0</v>
      </c>
      <c r="L59" s="38"/>
      <c r="M59" s="38"/>
      <c r="N59" s="33" t="s">
        <v>76</v>
      </c>
      <c r="O59" s="35"/>
      <c r="P59" s="35"/>
      <c r="Q59" s="33" t="s">
        <v>77</v>
      </c>
      <c r="R59" s="33" t="s">
        <v>241</v>
      </c>
      <c r="S59" s="11" t="s">
        <v>530</v>
      </c>
      <c r="T59" s="35"/>
      <c r="U59" s="33" t="s">
        <v>81</v>
      </c>
      <c r="V59" s="33" t="s">
        <v>489</v>
      </c>
      <c r="W59" s="38" t="s">
        <v>531</v>
      </c>
      <c r="X59" s="38" t="s">
        <v>94</v>
      </c>
      <c r="Y59" s="33" t="s">
        <v>122</v>
      </c>
      <c r="Z59" s="33" t="s">
        <v>532</v>
      </c>
      <c r="AA59" s="39"/>
      <c r="AB59" s="39"/>
      <c r="AC59" s="35"/>
      <c r="AD59" s="35"/>
      <c r="AE59" s="39"/>
      <c r="AF59" s="33" t="s">
        <v>533</v>
      </c>
      <c r="AG59" s="33" t="s">
        <v>88</v>
      </c>
      <c r="AH59" s="38" t="s">
        <v>534</v>
      </c>
      <c r="AI59" s="33" t="s">
        <v>535</v>
      </c>
      <c r="AJ59" s="33" t="s">
        <v>132</v>
      </c>
      <c r="AK59" s="33" t="s">
        <v>131</v>
      </c>
      <c r="AL59" s="33" t="s">
        <v>116</v>
      </c>
      <c r="AM59" s="13" t="str">
        <f t="shared" si="1"/>
        <v>Llallagua Chayanta Rafael Bustillo Pando Bolivia</v>
      </c>
      <c r="AN59" s="35"/>
      <c r="AO59" s="33" t="s">
        <v>279</v>
      </c>
      <c r="AP59" s="39"/>
      <c r="AQ59" s="35"/>
      <c r="AR59" s="35"/>
      <c r="AS59" s="39"/>
      <c r="AT59" s="38" t="s">
        <v>494</v>
      </c>
      <c r="AU59" s="35"/>
      <c r="AV59" s="33" t="s">
        <v>397</v>
      </c>
      <c r="AW59" s="11" t="s">
        <v>495</v>
      </c>
      <c r="AX59" s="33" t="s">
        <v>475</v>
      </c>
      <c r="AY59" s="33" t="s">
        <v>94</v>
      </c>
      <c r="AZ59" s="33" t="s">
        <v>82</v>
      </c>
      <c r="BA59" s="33" t="s">
        <v>223</v>
      </c>
      <c r="BB59" s="35"/>
      <c r="BC59" s="35"/>
      <c r="BD59" s="38" t="s">
        <v>536</v>
      </c>
      <c r="BE59" s="33" t="s">
        <v>537</v>
      </c>
      <c r="BF59" s="14" t="s">
        <v>497</v>
      </c>
      <c r="BG59" s="31"/>
      <c r="BH59" s="33">
        <v>25.0</v>
      </c>
      <c r="BI59" s="44"/>
      <c r="BJ59" s="44"/>
      <c r="BK59" s="44"/>
      <c r="BL59" s="44"/>
      <c r="BM59" s="44"/>
      <c r="BN59" s="44"/>
      <c r="BO59" s="44"/>
      <c r="BP59" s="44"/>
    </row>
    <row r="60">
      <c r="A60" s="33" t="s">
        <v>429</v>
      </c>
      <c r="B60" s="34"/>
      <c r="C60" s="34">
        <v>1996.0</v>
      </c>
      <c r="D60" s="34">
        <v>12.0</v>
      </c>
      <c r="E60" s="34">
        <v>20.0</v>
      </c>
      <c r="F60" s="35"/>
      <c r="G60" s="35"/>
      <c r="H60" s="35"/>
      <c r="I60" s="11" t="s">
        <v>538</v>
      </c>
      <c r="J60" s="33" t="s">
        <v>539</v>
      </c>
      <c r="K60" s="90">
        <v>42.0</v>
      </c>
      <c r="L60" s="38"/>
      <c r="M60" s="38"/>
      <c r="N60" s="33" t="s">
        <v>76</v>
      </c>
      <c r="O60" s="35"/>
      <c r="P60" s="35"/>
      <c r="Q60" s="33" t="s">
        <v>77</v>
      </c>
      <c r="R60" s="33" t="s">
        <v>540</v>
      </c>
      <c r="S60" s="35"/>
      <c r="T60" s="35"/>
      <c r="U60" s="33" t="s">
        <v>81</v>
      </c>
      <c r="V60" s="33" t="s">
        <v>489</v>
      </c>
      <c r="W60" s="38" t="s">
        <v>83</v>
      </c>
      <c r="X60" s="38" t="s">
        <v>94</v>
      </c>
      <c r="Y60" s="33" t="s">
        <v>122</v>
      </c>
      <c r="Z60" s="33" t="s">
        <v>532</v>
      </c>
      <c r="AA60" s="39"/>
      <c r="AB60" s="39"/>
      <c r="AC60" s="35"/>
      <c r="AD60" s="35"/>
      <c r="AE60" s="39"/>
      <c r="AF60" s="33" t="s">
        <v>533</v>
      </c>
      <c r="AG60" s="33" t="s">
        <v>88</v>
      </c>
      <c r="AH60" s="39"/>
      <c r="AI60" s="33" t="s">
        <v>535</v>
      </c>
      <c r="AJ60" s="33" t="s">
        <v>132</v>
      </c>
      <c r="AK60" s="33" t="s">
        <v>131</v>
      </c>
      <c r="AL60" s="33" t="s">
        <v>116</v>
      </c>
      <c r="AM60" s="13" t="str">
        <f t="shared" si="1"/>
        <v>Llallagua Chayanta Rafael Bustillo Pando Bolivia</v>
      </c>
      <c r="AN60" s="35"/>
      <c r="AO60" s="33" t="s">
        <v>279</v>
      </c>
      <c r="AP60" s="39"/>
      <c r="AQ60" s="35"/>
      <c r="AR60" s="35"/>
      <c r="AS60" s="39"/>
      <c r="AT60" s="38" t="s">
        <v>494</v>
      </c>
      <c r="AU60" s="35"/>
      <c r="AV60" s="33" t="s">
        <v>397</v>
      </c>
      <c r="AW60" s="11" t="s">
        <v>495</v>
      </c>
      <c r="AX60" s="33" t="s">
        <v>475</v>
      </c>
      <c r="AY60" s="33" t="s">
        <v>94</v>
      </c>
      <c r="AZ60" s="33" t="s">
        <v>82</v>
      </c>
      <c r="BA60" s="33" t="s">
        <v>223</v>
      </c>
      <c r="BB60" s="35"/>
      <c r="BC60" s="35"/>
      <c r="BD60" s="38" t="s">
        <v>536</v>
      </c>
      <c r="BE60" s="33" t="s">
        <v>537</v>
      </c>
      <c r="BF60" s="14" t="s">
        <v>497</v>
      </c>
      <c r="BG60" s="44"/>
      <c r="BH60" s="33">
        <v>26.0</v>
      </c>
      <c r="BI60" s="44"/>
      <c r="BJ60" s="44"/>
      <c r="BK60" s="44"/>
      <c r="BL60" s="44"/>
      <c r="BM60" s="44"/>
      <c r="BN60" s="44"/>
      <c r="BO60" s="44"/>
      <c r="BP60" s="44"/>
    </row>
    <row r="61">
      <c r="A61" s="33" t="s">
        <v>429</v>
      </c>
      <c r="B61" s="34"/>
      <c r="C61" s="34">
        <v>1996.0</v>
      </c>
      <c r="D61" s="34">
        <v>12.0</v>
      </c>
      <c r="E61" s="34">
        <v>21.0</v>
      </c>
      <c r="F61" s="35"/>
      <c r="G61" s="35"/>
      <c r="H61" s="35"/>
      <c r="I61" s="33" t="s">
        <v>541</v>
      </c>
      <c r="J61" s="11" t="s">
        <v>542</v>
      </c>
      <c r="K61" s="90">
        <v>49.0</v>
      </c>
      <c r="L61" s="38"/>
      <c r="M61" s="38"/>
      <c r="N61" s="33" t="s">
        <v>456</v>
      </c>
      <c r="O61" s="35"/>
      <c r="P61" s="35"/>
      <c r="Q61" s="33" t="s">
        <v>77</v>
      </c>
      <c r="R61" s="33" t="s">
        <v>543</v>
      </c>
      <c r="S61" s="11" t="s">
        <v>544</v>
      </c>
      <c r="T61" s="35"/>
      <c r="U61" s="33" t="s">
        <v>81</v>
      </c>
      <c r="V61" s="33" t="s">
        <v>489</v>
      </c>
      <c r="W61" s="38" t="s">
        <v>83</v>
      </c>
      <c r="X61" s="38" t="s">
        <v>94</v>
      </c>
      <c r="Y61" s="33" t="s">
        <v>122</v>
      </c>
      <c r="Z61" s="33" t="s">
        <v>491</v>
      </c>
      <c r="AA61" s="39"/>
      <c r="AB61" s="39"/>
      <c r="AC61" s="35"/>
      <c r="AD61" s="35"/>
      <c r="AE61" s="39"/>
      <c r="AF61" s="33" t="s">
        <v>492</v>
      </c>
      <c r="AG61" s="33" t="s">
        <v>88</v>
      </c>
      <c r="AH61" s="39"/>
      <c r="AI61" s="33" t="s">
        <v>545</v>
      </c>
      <c r="AJ61" s="33" t="s">
        <v>132</v>
      </c>
      <c r="AK61" s="33" t="s">
        <v>131</v>
      </c>
      <c r="AL61" s="33" t="s">
        <v>116</v>
      </c>
      <c r="AM61" s="13" t="str">
        <f t="shared" si="1"/>
        <v>Amayapampa  Chayanta Rafael Bustillo Pando Bolivia</v>
      </c>
      <c r="AN61" s="35"/>
      <c r="AO61" s="33" t="s">
        <v>279</v>
      </c>
      <c r="AP61" s="39"/>
      <c r="AQ61" s="35"/>
      <c r="AR61" s="35"/>
      <c r="AS61" s="39"/>
      <c r="AT61" s="38" t="s">
        <v>494</v>
      </c>
      <c r="AU61" s="35"/>
      <c r="AV61" s="33" t="s">
        <v>397</v>
      </c>
      <c r="AW61" s="11" t="s">
        <v>495</v>
      </c>
      <c r="AX61" s="33" t="s">
        <v>475</v>
      </c>
      <c r="AY61" s="33" t="s">
        <v>94</v>
      </c>
      <c r="AZ61" s="33" t="s">
        <v>82</v>
      </c>
      <c r="BA61" s="33" t="s">
        <v>223</v>
      </c>
      <c r="BB61" s="35"/>
      <c r="BC61" s="35"/>
      <c r="BD61" s="11" t="s">
        <v>547</v>
      </c>
      <c r="BE61" s="33" t="s">
        <v>548</v>
      </c>
      <c r="BF61" s="14" t="s">
        <v>497</v>
      </c>
      <c r="BG61" s="44"/>
      <c r="BH61" s="33">
        <v>27.0</v>
      </c>
      <c r="BI61" s="44"/>
      <c r="BJ61" s="44"/>
      <c r="BK61" s="44"/>
      <c r="BL61" s="44"/>
      <c r="BM61" s="44"/>
      <c r="BN61" s="44"/>
      <c r="BO61" s="44"/>
      <c r="BP61" s="44"/>
    </row>
    <row r="62">
      <c r="A62" s="33" t="s">
        <v>429</v>
      </c>
      <c r="B62" s="34"/>
      <c r="C62" s="34">
        <v>1996.0</v>
      </c>
      <c r="D62" s="34">
        <v>12.0</v>
      </c>
      <c r="E62" s="34"/>
      <c r="F62" s="38">
        <v>1996.0</v>
      </c>
      <c r="G62" s="38">
        <v>12.0</v>
      </c>
      <c r="H62" s="38">
        <v>24.0</v>
      </c>
      <c r="I62" s="33" t="s">
        <v>549</v>
      </c>
      <c r="J62" s="33" t="s">
        <v>550</v>
      </c>
      <c r="K62" s="90">
        <v>28.0</v>
      </c>
      <c r="L62" s="38"/>
      <c r="M62" s="38"/>
      <c r="N62" s="33" t="s">
        <v>76</v>
      </c>
      <c r="O62" s="35"/>
      <c r="P62" s="35"/>
      <c r="Q62" s="33" t="s">
        <v>77</v>
      </c>
      <c r="R62" s="33" t="s">
        <v>551</v>
      </c>
      <c r="S62" s="38" t="s">
        <v>493</v>
      </c>
      <c r="T62" s="35"/>
      <c r="U62" s="33" t="s">
        <v>81</v>
      </c>
      <c r="V62" s="33" t="s">
        <v>489</v>
      </c>
      <c r="W62" s="38" t="s">
        <v>83</v>
      </c>
      <c r="X62" s="38"/>
      <c r="Y62" s="33" t="s">
        <v>122</v>
      </c>
      <c r="Z62" s="33" t="s">
        <v>407</v>
      </c>
      <c r="AA62" s="39"/>
      <c r="AB62" s="39"/>
      <c r="AC62" s="35"/>
      <c r="AD62" s="35"/>
      <c r="AE62" s="39"/>
      <c r="AF62" s="33" t="s">
        <v>492</v>
      </c>
      <c r="AG62" s="33" t="s">
        <v>88</v>
      </c>
      <c r="AH62" s="38"/>
      <c r="AI62" s="33" t="s">
        <v>545</v>
      </c>
      <c r="AJ62" s="33" t="s">
        <v>132</v>
      </c>
      <c r="AK62" s="33" t="s">
        <v>131</v>
      </c>
      <c r="AL62" s="33" t="s">
        <v>116</v>
      </c>
      <c r="AM62" s="13" t="str">
        <f t="shared" si="1"/>
        <v>Amayapampa  Chayanta Rafael Bustillo Pando Bolivia</v>
      </c>
      <c r="AN62" s="35"/>
      <c r="AO62" s="33" t="s">
        <v>279</v>
      </c>
      <c r="AP62" s="39"/>
      <c r="AQ62" s="35"/>
      <c r="AR62" s="35"/>
      <c r="AS62" s="39"/>
      <c r="AT62" s="38" t="s">
        <v>494</v>
      </c>
      <c r="AU62" s="35"/>
      <c r="AV62" s="33" t="s">
        <v>397</v>
      </c>
      <c r="AW62" s="11" t="s">
        <v>495</v>
      </c>
      <c r="AX62" s="33" t="s">
        <v>475</v>
      </c>
      <c r="AY62" s="33" t="s">
        <v>94</v>
      </c>
      <c r="AZ62" s="33" t="s">
        <v>82</v>
      </c>
      <c r="BA62" s="33" t="s">
        <v>223</v>
      </c>
      <c r="BB62" s="35"/>
      <c r="BC62" s="35"/>
      <c r="BD62" s="35"/>
      <c r="BE62" s="33"/>
      <c r="BF62" s="11" t="s">
        <v>552</v>
      </c>
      <c r="BG62" s="44"/>
      <c r="BH62" s="44"/>
      <c r="BI62" s="44"/>
      <c r="BJ62" s="44"/>
      <c r="BK62" s="44"/>
      <c r="BL62" s="44"/>
      <c r="BM62" s="44"/>
      <c r="BN62" s="44"/>
      <c r="BO62" s="44"/>
      <c r="BP62" s="44"/>
    </row>
    <row r="63">
      <c r="A63" s="33" t="s">
        <v>553</v>
      </c>
      <c r="B63" s="34"/>
      <c r="C63" s="34">
        <v>1997.0</v>
      </c>
      <c r="D63" s="34">
        <v>1.0</v>
      </c>
      <c r="E63" s="34">
        <v>2.0</v>
      </c>
      <c r="F63" s="35"/>
      <c r="G63" s="35"/>
      <c r="H63" s="35"/>
      <c r="I63" s="33" t="s">
        <v>554</v>
      </c>
      <c r="J63" s="33" t="s">
        <v>503</v>
      </c>
      <c r="K63" s="90">
        <v>17.0</v>
      </c>
      <c r="L63" s="39"/>
      <c r="M63" s="39"/>
      <c r="N63" s="33" t="s">
        <v>76</v>
      </c>
      <c r="O63" s="35"/>
      <c r="P63" s="35"/>
      <c r="Q63" s="33" t="s">
        <v>77</v>
      </c>
      <c r="R63" s="11" t="s">
        <v>249</v>
      </c>
      <c r="S63" s="38"/>
      <c r="T63" s="35"/>
      <c r="U63" s="33" t="s">
        <v>555</v>
      </c>
      <c r="V63" s="33" t="s">
        <v>405</v>
      </c>
      <c r="W63" s="35"/>
      <c r="X63" s="39"/>
      <c r="Y63" s="33"/>
      <c r="Z63" s="40"/>
      <c r="AA63" s="39"/>
      <c r="AB63" s="39"/>
      <c r="AC63" s="35"/>
      <c r="AD63" s="35"/>
      <c r="AE63" s="39"/>
      <c r="AF63" s="40"/>
      <c r="AG63" s="33"/>
      <c r="AH63" s="39"/>
      <c r="AI63" s="33"/>
      <c r="AJ63" s="33"/>
      <c r="AK63" s="33"/>
      <c r="AL63" s="33" t="s">
        <v>113</v>
      </c>
      <c r="AM63" s="13" t="str">
        <f t="shared" si="1"/>
        <v>   Santa Cruz Bolivia</v>
      </c>
      <c r="AN63" s="35"/>
      <c r="AO63" s="33"/>
      <c r="AP63" s="39"/>
      <c r="AQ63" s="35"/>
      <c r="AR63" s="35"/>
      <c r="AS63" s="39"/>
      <c r="AT63" s="35"/>
      <c r="AU63" s="35"/>
      <c r="AV63" s="33" t="s">
        <v>397</v>
      </c>
      <c r="AW63" s="33" t="s">
        <v>556</v>
      </c>
      <c r="AX63" s="33" t="s">
        <v>222</v>
      </c>
      <c r="AY63" s="33" t="s">
        <v>94</v>
      </c>
      <c r="AZ63" s="33" t="s">
        <v>489</v>
      </c>
      <c r="BA63" s="33" t="s">
        <v>557</v>
      </c>
      <c r="BB63" s="35"/>
      <c r="BC63" s="35"/>
      <c r="BD63" s="38" t="s">
        <v>558</v>
      </c>
      <c r="BE63" s="33" t="s">
        <v>559</v>
      </c>
      <c r="BF63" s="11" t="s">
        <v>560</v>
      </c>
      <c r="BG63" s="44"/>
      <c r="BH63" s="33">
        <v>35.0</v>
      </c>
      <c r="BI63" s="44"/>
      <c r="BJ63" s="44"/>
      <c r="BK63" s="44"/>
      <c r="BL63" s="44"/>
      <c r="BM63" s="44"/>
      <c r="BN63" s="44"/>
      <c r="BO63" s="44"/>
      <c r="BP63" s="44"/>
    </row>
    <row r="64">
      <c r="A64" s="33" t="s">
        <v>561</v>
      </c>
      <c r="B64" s="34"/>
      <c r="C64" s="34">
        <v>1997.0</v>
      </c>
      <c r="D64" s="34">
        <v>4.0</v>
      </c>
      <c r="E64" s="34">
        <v>17.0</v>
      </c>
      <c r="F64" s="35"/>
      <c r="G64" s="35"/>
      <c r="H64" s="35"/>
      <c r="I64" s="33" t="s">
        <v>562</v>
      </c>
      <c r="J64" s="33" t="s">
        <v>563</v>
      </c>
      <c r="K64" s="90">
        <v>53.0</v>
      </c>
      <c r="L64" s="39"/>
      <c r="M64" s="39"/>
      <c r="N64" s="33" t="s">
        <v>456</v>
      </c>
      <c r="O64" s="35"/>
      <c r="P64" s="35"/>
      <c r="Q64" s="33" t="s">
        <v>77</v>
      </c>
      <c r="R64" s="11" t="s">
        <v>249</v>
      </c>
      <c r="S64" s="38"/>
      <c r="T64" s="35"/>
      <c r="U64" s="33" t="s">
        <v>81</v>
      </c>
      <c r="V64" s="33" t="s">
        <v>489</v>
      </c>
      <c r="W64" s="38" t="s">
        <v>83</v>
      </c>
      <c r="X64" s="39"/>
      <c r="Y64" s="33" t="s">
        <v>122</v>
      </c>
      <c r="Z64" s="33" t="s">
        <v>395</v>
      </c>
      <c r="AA64" s="39"/>
      <c r="AB64" s="39"/>
      <c r="AC64" s="35"/>
      <c r="AD64" s="35"/>
      <c r="AE64" s="39"/>
      <c r="AF64" s="33" t="s">
        <v>359</v>
      </c>
      <c r="AG64" s="33" t="s">
        <v>88</v>
      </c>
      <c r="AH64" s="39"/>
      <c r="AI64" s="33" t="s">
        <v>564</v>
      </c>
      <c r="AJ64" s="33"/>
      <c r="AK64" s="33"/>
      <c r="AL64" s="33" t="s">
        <v>107</v>
      </c>
      <c r="AM64" s="13" t="str">
        <f>CONCATENATE(#REF!," ",AJ64," ",AK64," ",AL64," ","Bolivia")</f>
        <v>#REF!</v>
      </c>
      <c r="AN64" s="35"/>
      <c r="AO64" s="33"/>
      <c r="AP64" s="39"/>
      <c r="AQ64" s="35"/>
      <c r="AR64" s="35"/>
      <c r="AS64" s="39"/>
      <c r="AT64" s="35"/>
      <c r="AU64" s="35"/>
      <c r="AV64" s="33" t="s">
        <v>397</v>
      </c>
      <c r="AW64" s="33" t="s">
        <v>566</v>
      </c>
      <c r="AX64" s="33" t="s">
        <v>222</v>
      </c>
      <c r="AY64" s="33" t="s">
        <v>94</v>
      </c>
      <c r="AZ64" s="33" t="s">
        <v>489</v>
      </c>
      <c r="BA64" s="33" t="s">
        <v>557</v>
      </c>
      <c r="BB64" s="35"/>
      <c r="BC64" s="35"/>
      <c r="BD64" s="35"/>
      <c r="BE64" s="33"/>
      <c r="BF64" s="11" t="s">
        <v>381</v>
      </c>
      <c r="BG64" s="44"/>
      <c r="BH64" s="33">
        <v>30.0</v>
      </c>
      <c r="BI64" s="44"/>
      <c r="BJ64" s="44"/>
      <c r="BK64" s="44"/>
      <c r="BL64" s="44"/>
      <c r="BM64" s="44"/>
      <c r="BN64" s="44"/>
      <c r="BO64" s="44"/>
      <c r="BP64" s="44"/>
    </row>
    <row r="65">
      <c r="A65" s="33" t="s">
        <v>561</v>
      </c>
      <c r="B65" s="34"/>
      <c r="C65" s="34">
        <v>1997.0</v>
      </c>
      <c r="D65" s="34">
        <v>4.0</v>
      </c>
      <c r="E65" s="34">
        <v>17.0</v>
      </c>
      <c r="F65" s="35"/>
      <c r="G65" s="35"/>
      <c r="H65" s="35"/>
      <c r="I65" s="33" t="s">
        <v>567</v>
      </c>
      <c r="J65" s="33" t="s">
        <v>568</v>
      </c>
      <c r="K65" s="90"/>
      <c r="L65" s="38"/>
      <c r="M65" s="38"/>
      <c r="N65" s="33" t="s">
        <v>76</v>
      </c>
      <c r="O65" s="35"/>
      <c r="P65" s="35"/>
      <c r="Q65" s="33" t="s">
        <v>77</v>
      </c>
      <c r="R65" s="11" t="s">
        <v>249</v>
      </c>
      <c r="S65" s="38"/>
      <c r="T65" s="35"/>
      <c r="U65" s="33" t="s">
        <v>81</v>
      </c>
      <c r="V65" s="33" t="s">
        <v>489</v>
      </c>
      <c r="W65" s="38" t="s">
        <v>83</v>
      </c>
      <c r="X65" s="39"/>
      <c r="Y65" s="33"/>
      <c r="Z65" s="40"/>
      <c r="AA65" s="39"/>
      <c r="AB65" s="39"/>
      <c r="AC65" s="35"/>
      <c r="AD65" s="35"/>
      <c r="AE65" s="39"/>
      <c r="AF65" s="40"/>
      <c r="AG65" s="33"/>
      <c r="AH65" s="39"/>
      <c r="AI65" s="33" t="s">
        <v>564</v>
      </c>
      <c r="AJ65" s="33"/>
      <c r="AK65" s="33"/>
      <c r="AL65" s="33" t="s">
        <v>107</v>
      </c>
      <c r="AM65" s="13" t="str">
        <f t="shared" ref="AM65:AM67" si="2">CONCATENATE(AI65," ",AJ65," ",AK65," ",AL65," ","Bolivia")</f>
        <v>Etarazama   Cochabamba Bolivia</v>
      </c>
      <c r="AN65" s="35"/>
      <c r="AO65" s="33"/>
      <c r="AP65" s="39"/>
      <c r="AQ65" s="35"/>
      <c r="AR65" s="35"/>
      <c r="AS65" s="39"/>
      <c r="AT65" s="35"/>
      <c r="AU65" s="35"/>
      <c r="AV65" s="33" t="s">
        <v>397</v>
      </c>
      <c r="AW65" s="33" t="s">
        <v>566</v>
      </c>
      <c r="AX65" s="33" t="s">
        <v>222</v>
      </c>
      <c r="AY65" s="33" t="s">
        <v>94</v>
      </c>
      <c r="AZ65" s="33" t="s">
        <v>489</v>
      </c>
      <c r="BA65" s="33" t="s">
        <v>557</v>
      </c>
      <c r="BB65" s="35"/>
      <c r="BC65" s="35"/>
      <c r="BD65" s="35"/>
      <c r="BE65" s="33"/>
      <c r="BF65" s="11" t="s">
        <v>381</v>
      </c>
      <c r="BG65" s="44"/>
      <c r="BH65" s="33">
        <v>33.0</v>
      </c>
      <c r="BI65" s="44"/>
      <c r="BJ65" s="44"/>
      <c r="BK65" s="44"/>
      <c r="BL65" s="44"/>
      <c r="BM65" s="44"/>
      <c r="BN65" s="44"/>
      <c r="BO65" s="44"/>
      <c r="BP65" s="44"/>
    </row>
    <row r="66">
      <c r="A66" s="33" t="s">
        <v>561</v>
      </c>
      <c r="B66" s="34"/>
      <c r="C66" s="34">
        <v>1997.0</v>
      </c>
      <c r="D66" s="34">
        <v>4.0</v>
      </c>
      <c r="E66" s="34">
        <v>17.0</v>
      </c>
      <c r="F66" s="35"/>
      <c r="G66" s="35"/>
      <c r="H66" s="35"/>
      <c r="I66" s="33" t="s">
        <v>569</v>
      </c>
      <c r="J66" s="33" t="s">
        <v>570</v>
      </c>
      <c r="K66" s="90"/>
      <c r="L66" s="38"/>
      <c r="M66" s="38"/>
      <c r="N66" s="33" t="s">
        <v>76</v>
      </c>
      <c r="O66" s="35"/>
      <c r="P66" s="35"/>
      <c r="Q66" s="33" t="s">
        <v>77</v>
      </c>
      <c r="R66" s="11" t="s">
        <v>249</v>
      </c>
      <c r="S66" s="38"/>
      <c r="T66" s="35"/>
      <c r="U66" s="33" t="s">
        <v>81</v>
      </c>
      <c r="V66" s="33" t="s">
        <v>489</v>
      </c>
      <c r="W66" s="38" t="s">
        <v>83</v>
      </c>
      <c r="X66" s="39"/>
      <c r="Y66" s="33"/>
      <c r="Z66" s="40"/>
      <c r="AA66" s="39"/>
      <c r="AB66" s="39"/>
      <c r="AC66" s="35"/>
      <c r="AD66" s="35"/>
      <c r="AE66" s="39"/>
      <c r="AF66" s="40"/>
      <c r="AG66" s="33"/>
      <c r="AH66" s="39"/>
      <c r="AI66" s="33" t="s">
        <v>564</v>
      </c>
      <c r="AJ66" s="33"/>
      <c r="AK66" s="33"/>
      <c r="AL66" s="33" t="s">
        <v>107</v>
      </c>
      <c r="AM66" s="13" t="str">
        <f t="shared" si="2"/>
        <v>Etarazama   Cochabamba Bolivia</v>
      </c>
      <c r="AN66" s="35"/>
      <c r="AO66" s="33"/>
      <c r="AP66" s="39"/>
      <c r="AQ66" s="35"/>
      <c r="AR66" s="35"/>
      <c r="AS66" s="39"/>
      <c r="AT66" s="35"/>
      <c r="AU66" s="35"/>
      <c r="AV66" s="33" t="s">
        <v>397</v>
      </c>
      <c r="AW66" s="33" t="s">
        <v>566</v>
      </c>
      <c r="AX66" s="33" t="s">
        <v>222</v>
      </c>
      <c r="AY66" s="33" t="s">
        <v>94</v>
      </c>
      <c r="AZ66" s="33" t="s">
        <v>489</v>
      </c>
      <c r="BA66" s="33" t="s">
        <v>557</v>
      </c>
      <c r="BB66" s="35"/>
      <c r="BC66" s="35"/>
      <c r="BD66" s="35"/>
      <c r="BE66" s="33"/>
      <c r="BF66" s="11" t="s">
        <v>381</v>
      </c>
      <c r="BG66" s="44"/>
      <c r="BH66" s="33">
        <v>34.0</v>
      </c>
      <c r="BI66" s="44"/>
      <c r="BJ66" s="44"/>
      <c r="BK66" s="44"/>
      <c r="BL66" s="44"/>
      <c r="BM66" s="44"/>
      <c r="BN66" s="44"/>
      <c r="BO66" s="44"/>
      <c r="BP66" s="44"/>
    </row>
    <row r="67">
      <c r="A67" s="33" t="s">
        <v>561</v>
      </c>
      <c r="B67" s="34"/>
      <c r="C67" s="34">
        <v>1997.0</v>
      </c>
      <c r="D67" s="34">
        <v>4.0</v>
      </c>
      <c r="E67" s="34">
        <v>17.0</v>
      </c>
      <c r="F67" s="35"/>
      <c r="G67" s="35"/>
      <c r="H67" s="35"/>
      <c r="I67" s="33" t="s">
        <v>571</v>
      </c>
      <c r="J67" s="33" t="s">
        <v>572</v>
      </c>
      <c r="K67" s="90">
        <v>16.0</v>
      </c>
      <c r="L67" s="38"/>
      <c r="M67" s="38"/>
      <c r="N67" s="33" t="s">
        <v>76</v>
      </c>
      <c r="O67" s="35"/>
      <c r="P67" s="35"/>
      <c r="Q67" s="33" t="s">
        <v>77</v>
      </c>
      <c r="R67" s="11"/>
      <c r="S67" s="35"/>
      <c r="T67" s="35"/>
      <c r="U67" s="33" t="s">
        <v>81</v>
      </c>
      <c r="V67" s="33" t="s">
        <v>489</v>
      </c>
      <c r="W67" s="38" t="s">
        <v>83</v>
      </c>
      <c r="X67" s="39"/>
      <c r="Y67" s="33"/>
      <c r="Z67" s="40"/>
      <c r="AA67" s="39"/>
      <c r="AB67" s="39"/>
      <c r="AC67" s="35"/>
      <c r="AD67" s="35"/>
      <c r="AE67" s="39"/>
      <c r="AF67" s="40"/>
      <c r="AG67" s="33"/>
      <c r="AH67" s="39"/>
      <c r="AI67" s="33" t="s">
        <v>564</v>
      </c>
      <c r="AJ67" s="33"/>
      <c r="AK67" s="33"/>
      <c r="AL67" s="33" t="s">
        <v>107</v>
      </c>
      <c r="AM67" s="13" t="str">
        <f t="shared" si="2"/>
        <v>Etarazama   Cochabamba Bolivia</v>
      </c>
      <c r="AN67" s="35"/>
      <c r="AO67" s="33"/>
      <c r="AP67" s="39"/>
      <c r="AQ67" s="35"/>
      <c r="AR67" s="35"/>
      <c r="AS67" s="39"/>
      <c r="AT67" s="35"/>
      <c r="AU67" s="35"/>
      <c r="AV67" s="33" t="s">
        <v>397</v>
      </c>
      <c r="AW67" s="33" t="s">
        <v>566</v>
      </c>
      <c r="AX67" s="33" t="s">
        <v>222</v>
      </c>
      <c r="AY67" s="33" t="s">
        <v>94</v>
      </c>
      <c r="AZ67" s="33" t="s">
        <v>489</v>
      </c>
      <c r="BA67" s="33" t="s">
        <v>557</v>
      </c>
      <c r="BB67" s="35"/>
      <c r="BC67" s="35"/>
      <c r="BD67" s="35"/>
      <c r="BE67" s="33"/>
      <c r="BF67" s="11" t="s">
        <v>381</v>
      </c>
      <c r="BG67" s="44"/>
      <c r="BH67" s="33">
        <v>32.0</v>
      </c>
      <c r="BI67" s="44"/>
      <c r="BJ67" s="44"/>
      <c r="BK67" s="44"/>
      <c r="BL67" s="44"/>
      <c r="BM67" s="44"/>
      <c r="BN67" s="44"/>
      <c r="BO67" s="44"/>
      <c r="BP67" s="44"/>
    </row>
    <row r="68">
      <c r="A68" s="33" t="s">
        <v>561</v>
      </c>
      <c r="B68" s="34"/>
      <c r="C68" s="34">
        <v>1997.0</v>
      </c>
      <c r="D68" s="34">
        <v>4.0</v>
      </c>
      <c r="E68" s="34">
        <v>21.0</v>
      </c>
      <c r="F68" s="35"/>
      <c r="G68" s="35"/>
      <c r="H68" s="35"/>
      <c r="I68" s="33" t="s">
        <v>573</v>
      </c>
      <c r="J68" s="33" t="s">
        <v>574</v>
      </c>
      <c r="K68" s="90">
        <v>1.5</v>
      </c>
      <c r="L68" s="38">
        <v>1.5</v>
      </c>
      <c r="M68" s="38"/>
      <c r="N68" s="33" t="s">
        <v>76</v>
      </c>
      <c r="O68" s="35"/>
      <c r="P68" s="35"/>
      <c r="Q68" s="33" t="s">
        <v>77</v>
      </c>
      <c r="R68" s="11"/>
      <c r="S68" s="38"/>
      <c r="T68" s="35"/>
      <c r="U68" s="33" t="s">
        <v>575</v>
      </c>
      <c r="V68" s="33" t="s">
        <v>405</v>
      </c>
      <c r="W68" s="38" t="s">
        <v>576</v>
      </c>
      <c r="X68" s="39"/>
      <c r="Y68" s="33"/>
      <c r="Z68" s="40"/>
      <c r="AA68" s="39"/>
      <c r="AB68" s="39"/>
      <c r="AC68" s="35"/>
      <c r="AD68" s="35"/>
      <c r="AE68" s="39"/>
      <c r="AF68" s="40"/>
      <c r="AG68" s="33"/>
      <c r="AH68" s="39"/>
      <c r="AI68" s="11" t="s">
        <v>564</v>
      </c>
      <c r="AJ68" s="33"/>
      <c r="AK68" s="33"/>
      <c r="AL68" s="33" t="s">
        <v>107</v>
      </c>
      <c r="AM68" s="13" t="str">
        <f>CONCATENATE(AI64," ",AJ68," ",AK68," ",AL68," ","Bolivia")</f>
        <v>Etarazama   Cochabamba Bolivia</v>
      </c>
      <c r="AN68" s="35"/>
      <c r="AO68" s="33"/>
      <c r="AP68" s="39"/>
      <c r="AQ68" s="35"/>
      <c r="AR68" s="35"/>
      <c r="AS68" s="39"/>
      <c r="AT68" s="35"/>
      <c r="AU68" s="35"/>
      <c r="AV68" s="33" t="s">
        <v>397</v>
      </c>
      <c r="AW68" s="33" t="s">
        <v>566</v>
      </c>
      <c r="AX68" s="33" t="s">
        <v>222</v>
      </c>
      <c r="AY68" s="33" t="s">
        <v>94</v>
      </c>
      <c r="AZ68" s="33" t="s">
        <v>489</v>
      </c>
      <c r="BA68" s="33" t="s">
        <v>557</v>
      </c>
      <c r="BB68" s="35"/>
      <c r="BC68" s="35"/>
      <c r="BD68" s="35"/>
      <c r="BE68" s="33"/>
      <c r="BF68" s="11" t="s">
        <v>381</v>
      </c>
      <c r="BG68" s="44"/>
      <c r="BH68" s="33">
        <v>31.0</v>
      </c>
      <c r="BI68" s="44"/>
      <c r="BJ68" s="44"/>
      <c r="BK68" s="44"/>
      <c r="BL68" s="44"/>
      <c r="BM68" s="44"/>
      <c r="BN68" s="44"/>
      <c r="BO68" s="44"/>
      <c r="BP68" s="44"/>
    </row>
    <row r="69">
      <c r="A69" s="48" t="s">
        <v>577</v>
      </c>
      <c r="B69" s="49"/>
      <c r="C69" s="49">
        <v>1997.0</v>
      </c>
      <c r="D69" s="49">
        <v>7.0</v>
      </c>
      <c r="E69" s="49"/>
      <c r="F69" s="51"/>
      <c r="G69" s="51"/>
      <c r="H69" s="51"/>
      <c r="I69" s="48" t="s">
        <v>258</v>
      </c>
      <c r="J69" s="48" t="s">
        <v>578</v>
      </c>
      <c r="K69" s="96"/>
      <c r="L69" s="60"/>
      <c r="M69" s="60"/>
      <c r="N69" s="48" t="s">
        <v>76</v>
      </c>
      <c r="O69" s="51"/>
      <c r="P69" s="51"/>
      <c r="Q69" s="48" t="s">
        <v>77</v>
      </c>
      <c r="R69" s="23" t="s">
        <v>242</v>
      </c>
      <c r="S69" s="51"/>
      <c r="T69" s="51"/>
      <c r="U69" s="48" t="s">
        <v>81</v>
      </c>
      <c r="V69" s="48" t="s">
        <v>82</v>
      </c>
      <c r="W69" s="56" t="s">
        <v>308</v>
      </c>
      <c r="X69" s="56" t="s">
        <v>82</v>
      </c>
      <c r="Y69" s="48" t="s">
        <v>84</v>
      </c>
      <c r="Z69" s="48" t="s">
        <v>249</v>
      </c>
      <c r="AA69" s="21" t="s">
        <v>579</v>
      </c>
      <c r="AB69" s="56" t="s">
        <v>580</v>
      </c>
      <c r="AC69" s="51"/>
      <c r="AD69" s="51"/>
      <c r="AE69" s="60"/>
      <c r="AF69" s="48" t="s">
        <v>249</v>
      </c>
      <c r="AG69" s="48" t="s">
        <v>88</v>
      </c>
      <c r="AH69" s="97"/>
      <c r="AI69" s="56" t="s">
        <v>581</v>
      </c>
      <c r="AJ69" s="48"/>
      <c r="AK69" s="48"/>
      <c r="AL69" s="48" t="s">
        <v>107</v>
      </c>
      <c r="AM69" s="25"/>
      <c r="AN69" s="51"/>
      <c r="AO69" s="48" t="s">
        <v>582</v>
      </c>
      <c r="AP69" s="60"/>
      <c r="AQ69" s="51"/>
      <c r="AR69" s="51"/>
      <c r="AS69" s="60"/>
      <c r="AT69" s="51"/>
      <c r="AU69" s="51"/>
      <c r="AV69" s="22" t="s">
        <v>352</v>
      </c>
      <c r="AW69" s="48" t="s">
        <v>566</v>
      </c>
      <c r="AX69" s="48" t="s">
        <v>222</v>
      </c>
      <c r="AY69" s="48" t="s">
        <v>94</v>
      </c>
      <c r="AZ69" s="48" t="s">
        <v>94</v>
      </c>
      <c r="BA69" s="48" t="s">
        <v>216</v>
      </c>
      <c r="BB69" s="51"/>
      <c r="BC69" s="51"/>
      <c r="BD69" s="51"/>
      <c r="BE69" s="48" t="s">
        <v>583</v>
      </c>
      <c r="BF69" s="23" t="s">
        <v>584</v>
      </c>
      <c r="BG69" s="68"/>
      <c r="BH69" s="48">
        <v>28.0</v>
      </c>
      <c r="BI69" s="68"/>
      <c r="BJ69" s="68"/>
      <c r="BK69" s="68"/>
      <c r="BL69" s="68"/>
      <c r="BM69" s="68"/>
      <c r="BN69" s="68"/>
      <c r="BO69" s="68"/>
      <c r="BP69" s="68"/>
    </row>
    <row r="70">
      <c r="A70" s="33" t="s">
        <v>485</v>
      </c>
      <c r="B70" s="34"/>
      <c r="C70" s="34">
        <v>1998.0</v>
      </c>
      <c r="D70" s="34">
        <v>4.0</v>
      </c>
      <c r="E70" s="34">
        <v>2.0</v>
      </c>
      <c r="F70" s="35"/>
      <c r="G70" s="35"/>
      <c r="H70" s="35"/>
      <c r="I70" s="33" t="s">
        <v>585</v>
      </c>
      <c r="J70" s="33" t="s">
        <v>586</v>
      </c>
      <c r="K70" s="92"/>
      <c r="L70" s="39"/>
      <c r="M70" s="39"/>
      <c r="N70" s="33" t="s">
        <v>76</v>
      </c>
      <c r="O70" s="35"/>
      <c r="P70" s="35"/>
      <c r="Q70" s="33" t="s">
        <v>77</v>
      </c>
      <c r="R70" s="11"/>
      <c r="S70" s="35"/>
      <c r="T70" s="35"/>
      <c r="U70" s="33" t="s">
        <v>81</v>
      </c>
      <c r="V70" s="33" t="s">
        <v>489</v>
      </c>
      <c r="W70" s="38" t="s">
        <v>83</v>
      </c>
      <c r="X70" s="39"/>
      <c r="Y70" s="33"/>
      <c r="Z70" s="40"/>
      <c r="AA70" s="39"/>
      <c r="AB70" s="39"/>
      <c r="AC70" s="35"/>
      <c r="AD70" s="35"/>
      <c r="AE70" s="39"/>
      <c r="AF70" s="40"/>
      <c r="AG70" s="33"/>
      <c r="AH70" s="39"/>
      <c r="AI70" s="33"/>
      <c r="AJ70" s="33"/>
      <c r="AK70" s="33"/>
      <c r="AL70" s="33"/>
      <c r="AM70" s="13" t="str">
        <f t="shared" ref="AM70:AM146" si="3">CONCATENATE(AI70," ",AJ70," ",AK70," ",AL70," ","Bolivia")</f>
        <v>    Bolivia</v>
      </c>
      <c r="AN70" s="35"/>
      <c r="AO70" s="33"/>
      <c r="AP70" s="39"/>
      <c r="AQ70" s="35"/>
      <c r="AR70" s="35"/>
      <c r="AS70" s="39"/>
      <c r="AT70" s="35"/>
      <c r="AU70" s="35"/>
      <c r="AV70" s="12" t="s">
        <v>352</v>
      </c>
      <c r="AW70" s="33"/>
      <c r="AX70" s="33" t="s">
        <v>222</v>
      </c>
      <c r="AY70" s="33" t="s">
        <v>94</v>
      </c>
      <c r="AZ70" s="33" t="s">
        <v>489</v>
      </c>
      <c r="BA70" s="33" t="s">
        <v>557</v>
      </c>
      <c r="BB70" s="35"/>
      <c r="BC70" s="35"/>
      <c r="BD70" s="35"/>
      <c r="BE70" s="33"/>
      <c r="BF70" s="11"/>
      <c r="BG70" s="44"/>
      <c r="BH70" s="33">
        <v>36.0</v>
      </c>
      <c r="BI70" s="44"/>
      <c r="BJ70" s="44"/>
      <c r="BK70" s="44"/>
      <c r="BL70" s="44"/>
      <c r="BM70" s="44"/>
      <c r="BN70" s="44"/>
      <c r="BO70" s="44"/>
      <c r="BP70" s="44"/>
    </row>
    <row r="71">
      <c r="A71" s="33" t="s">
        <v>485</v>
      </c>
      <c r="B71" s="34"/>
      <c r="C71" s="34">
        <v>1998.0</v>
      </c>
      <c r="D71" s="34">
        <v>4.0</v>
      </c>
      <c r="E71" s="34">
        <v>2.0</v>
      </c>
      <c r="F71" s="35"/>
      <c r="G71" s="35"/>
      <c r="H71" s="35"/>
      <c r="I71" s="33" t="s">
        <v>587</v>
      </c>
      <c r="J71" s="33" t="s">
        <v>588</v>
      </c>
      <c r="K71" s="92"/>
      <c r="L71" s="39"/>
      <c r="M71" s="39"/>
      <c r="N71" s="33" t="s">
        <v>76</v>
      </c>
      <c r="O71" s="35"/>
      <c r="P71" s="35"/>
      <c r="Q71" s="33" t="s">
        <v>77</v>
      </c>
      <c r="R71" s="11"/>
      <c r="S71" s="35"/>
      <c r="T71" s="35"/>
      <c r="U71" s="33" t="s">
        <v>575</v>
      </c>
      <c r="V71" s="33" t="s">
        <v>405</v>
      </c>
      <c r="W71" s="38" t="s">
        <v>589</v>
      </c>
      <c r="X71" s="39"/>
      <c r="Y71" s="33"/>
      <c r="Z71" s="40"/>
      <c r="AA71" s="39"/>
      <c r="AB71" s="39"/>
      <c r="AC71" s="35"/>
      <c r="AD71" s="35"/>
      <c r="AE71" s="39"/>
      <c r="AF71" s="40"/>
      <c r="AG71" s="33"/>
      <c r="AH71" s="39"/>
      <c r="AI71" s="33"/>
      <c r="AJ71" s="33"/>
      <c r="AK71" s="33"/>
      <c r="AL71" s="33" t="s">
        <v>107</v>
      </c>
      <c r="AM71" s="13" t="str">
        <f t="shared" si="3"/>
        <v>   Cochabamba Bolivia</v>
      </c>
      <c r="AN71" s="35"/>
      <c r="AO71" s="33"/>
      <c r="AP71" s="39"/>
      <c r="AQ71" s="35"/>
      <c r="AR71" s="35"/>
      <c r="AS71" s="39"/>
      <c r="AT71" s="35"/>
      <c r="AU71" s="35"/>
      <c r="AV71" s="12" t="s">
        <v>352</v>
      </c>
      <c r="AW71" s="33"/>
      <c r="AX71" s="33" t="s">
        <v>222</v>
      </c>
      <c r="AY71" s="33" t="s">
        <v>94</v>
      </c>
      <c r="AZ71" s="33" t="s">
        <v>489</v>
      </c>
      <c r="BA71" s="33" t="s">
        <v>557</v>
      </c>
      <c r="BB71" s="35"/>
      <c r="BC71" s="35"/>
      <c r="BD71" s="35"/>
      <c r="BE71" s="33"/>
      <c r="BF71" s="11" t="s">
        <v>590</v>
      </c>
      <c r="BG71" s="44"/>
      <c r="BH71" s="33">
        <v>37.0</v>
      </c>
      <c r="BI71" s="44"/>
      <c r="BJ71" s="44"/>
      <c r="BK71" s="44"/>
      <c r="BL71" s="44"/>
      <c r="BM71" s="44"/>
      <c r="BN71" s="44"/>
      <c r="BO71" s="44"/>
      <c r="BP71" s="44"/>
    </row>
    <row r="72">
      <c r="A72" s="33" t="s">
        <v>485</v>
      </c>
      <c r="B72" s="34"/>
      <c r="C72" s="34">
        <v>1998.0</v>
      </c>
      <c r="D72" s="34">
        <v>4.0</v>
      </c>
      <c r="E72" s="34">
        <v>2.0</v>
      </c>
      <c r="F72" s="35"/>
      <c r="G72" s="35"/>
      <c r="H72" s="35"/>
      <c r="I72" s="33" t="s">
        <v>591</v>
      </c>
      <c r="J72" s="33" t="s">
        <v>592</v>
      </c>
      <c r="K72" s="92"/>
      <c r="L72" s="39"/>
      <c r="M72" s="39"/>
      <c r="N72" s="33" t="s">
        <v>76</v>
      </c>
      <c r="O72" s="35"/>
      <c r="P72" s="35"/>
      <c r="Q72" s="33" t="s">
        <v>77</v>
      </c>
      <c r="R72" s="11"/>
      <c r="S72" s="35"/>
      <c r="T72" s="35"/>
      <c r="U72" s="40"/>
      <c r="V72" s="40"/>
      <c r="W72" s="35"/>
      <c r="X72" s="39"/>
      <c r="Y72" s="33"/>
      <c r="Z72" s="40"/>
      <c r="AA72" s="39"/>
      <c r="AB72" s="39"/>
      <c r="AC72" s="35"/>
      <c r="AD72" s="35"/>
      <c r="AE72" s="39"/>
      <c r="AF72" s="40"/>
      <c r="AG72" s="33"/>
      <c r="AH72" s="39"/>
      <c r="AI72" s="33"/>
      <c r="AJ72" s="33"/>
      <c r="AK72" s="33"/>
      <c r="AL72" s="33" t="s">
        <v>107</v>
      </c>
      <c r="AM72" s="13" t="str">
        <f t="shared" si="3"/>
        <v>   Cochabamba Bolivia</v>
      </c>
      <c r="AN72" s="35"/>
      <c r="AO72" s="33"/>
      <c r="AP72" s="39"/>
      <c r="AQ72" s="35"/>
      <c r="AR72" s="35"/>
      <c r="AS72" s="39"/>
      <c r="AT72" s="35"/>
      <c r="AU72" s="35"/>
      <c r="AV72" s="12" t="s">
        <v>352</v>
      </c>
      <c r="AW72" s="33"/>
      <c r="AX72" s="33" t="s">
        <v>222</v>
      </c>
      <c r="AY72" s="33" t="s">
        <v>94</v>
      </c>
      <c r="AZ72" s="33"/>
      <c r="BA72" s="33"/>
      <c r="BB72" s="35"/>
      <c r="BC72" s="35"/>
      <c r="BD72" s="35"/>
      <c r="BE72" s="33"/>
      <c r="BF72" s="11"/>
      <c r="BG72" s="44"/>
      <c r="BH72" s="33">
        <v>38.0</v>
      </c>
      <c r="BI72" s="44"/>
      <c r="BJ72" s="44"/>
      <c r="BK72" s="44"/>
      <c r="BL72" s="44"/>
      <c r="BM72" s="44"/>
      <c r="BN72" s="44"/>
      <c r="BO72" s="44"/>
      <c r="BP72" s="44"/>
    </row>
    <row r="73">
      <c r="A73" s="33" t="s">
        <v>485</v>
      </c>
      <c r="B73" s="34"/>
      <c r="C73" s="34">
        <v>1998.0</v>
      </c>
      <c r="D73" s="34">
        <v>4.0</v>
      </c>
      <c r="E73" s="34">
        <v>2.0</v>
      </c>
      <c r="F73" s="35"/>
      <c r="G73" s="35"/>
      <c r="H73" s="35"/>
      <c r="I73" s="33" t="s">
        <v>263</v>
      </c>
      <c r="J73" s="33" t="s">
        <v>593</v>
      </c>
      <c r="K73" s="92"/>
      <c r="L73" s="39"/>
      <c r="M73" s="39"/>
      <c r="N73" s="33" t="s">
        <v>76</v>
      </c>
      <c r="O73" s="35"/>
      <c r="P73" s="35"/>
      <c r="Q73" s="33" t="s">
        <v>77</v>
      </c>
      <c r="R73" s="11"/>
      <c r="S73" s="35"/>
      <c r="T73" s="35"/>
      <c r="U73" s="33" t="s">
        <v>575</v>
      </c>
      <c r="V73" s="33" t="s">
        <v>405</v>
      </c>
      <c r="W73" s="38" t="s">
        <v>589</v>
      </c>
      <c r="X73" s="39"/>
      <c r="Y73" s="33"/>
      <c r="Z73" s="40"/>
      <c r="AA73" s="39"/>
      <c r="AB73" s="39"/>
      <c r="AC73" s="35"/>
      <c r="AD73" s="35"/>
      <c r="AE73" s="39"/>
      <c r="AF73" s="40"/>
      <c r="AG73" s="33"/>
      <c r="AH73" s="39"/>
      <c r="AI73" s="33"/>
      <c r="AJ73" s="33"/>
      <c r="AK73" s="33"/>
      <c r="AL73" s="33" t="s">
        <v>107</v>
      </c>
      <c r="AM73" s="13" t="str">
        <f t="shared" si="3"/>
        <v>   Cochabamba Bolivia</v>
      </c>
      <c r="AN73" s="35"/>
      <c r="AO73" s="33"/>
      <c r="AP73" s="39"/>
      <c r="AQ73" s="35"/>
      <c r="AR73" s="35"/>
      <c r="AS73" s="39"/>
      <c r="AT73" s="35"/>
      <c r="AU73" s="35"/>
      <c r="AV73" s="12" t="s">
        <v>352</v>
      </c>
      <c r="AW73" s="33"/>
      <c r="AX73" s="33" t="s">
        <v>222</v>
      </c>
      <c r="AY73" s="33" t="s">
        <v>94</v>
      </c>
      <c r="AZ73" s="33" t="s">
        <v>489</v>
      </c>
      <c r="BA73" s="33" t="s">
        <v>557</v>
      </c>
      <c r="BB73" s="35"/>
      <c r="BC73" s="35"/>
      <c r="BD73" s="35"/>
      <c r="BE73" s="33"/>
      <c r="BF73" s="11" t="s">
        <v>381</v>
      </c>
      <c r="BG73" s="44"/>
      <c r="BH73" s="33">
        <v>45.0</v>
      </c>
      <c r="BI73" s="44"/>
      <c r="BJ73" s="44"/>
      <c r="BK73" s="44"/>
      <c r="BL73" s="44"/>
      <c r="BM73" s="44"/>
      <c r="BN73" s="44"/>
      <c r="BO73" s="44"/>
      <c r="BP73" s="44"/>
    </row>
    <row r="74">
      <c r="A74" s="33" t="s">
        <v>485</v>
      </c>
      <c r="B74" s="34"/>
      <c r="C74" s="34">
        <v>1998.0</v>
      </c>
      <c r="D74" s="34">
        <v>4.0</v>
      </c>
      <c r="E74" s="34">
        <v>4.0</v>
      </c>
      <c r="F74" s="35"/>
      <c r="G74" s="35"/>
      <c r="H74" s="35"/>
      <c r="I74" s="33" t="s">
        <v>594</v>
      </c>
      <c r="J74" s="33" t="s">
        <v>595</v>
      </c>
      <c r="K74" s="92"/>
      <c r="L74" s="39"/>
      <c r="M74" s="39"/>
      <c r="N74" s="33" t="s">
        <v>76</v>
      </c>
      <c r="O74" s="35"/>
      <c r="P74" s="35"/>
      <c r="Q74" s="33" t="s">
        <v>77</v>
      </c>
      <c r="R74" s="11"/>
      <c r="S74" s="35"/>
      <c r="T74" s="35"/>
      <c r="U74" s="33" t="s">
        <v>81</v>
      </c>
      <c r="V74" s="33" t="s">
        <v>489</v>
      </c>
      <c r="W74" s="38" t="s">
        <v>83</v>
      </c>
      <c r="X74" s="39"/>
      <c r="Y74" s="33"/>
      <c r="Z74" s="40"/>
      <c r="AA74" s="39"/>
      <c r="AB74" s="39"/>
      <c r="AC74" s="35"/>
      <c r="AD74" s="35"/>
      <c r="AE74" s="39"/>
      <c r="AF74" s="40"/>
      <c r="AG74" s="33"/>
      <c r="AH74" s="39"/>
      <c r="AI74" s="33"/>
      <c r="AJ74" s="33"/>
      <c r="AK74" s="33"/>
      <c r="AL74" s="33" t="s">
        <v>107</v>
      </c>
      <c r="AM74" s="13" t="str">
        <f t="shared" si="3"/>
        <v>   Cochabamba Bolivia</v>
      </c>
      <c r="AN74" s="35"/>
      <c r="AO74" s="33"/>
      <c r="AP74" s="39"/>
      <c r="AQ74" s="35"/>
      <c r="AR74" s="35"/>
      <c r="AS74" s="39"/>
      <c r="AT74" s="35"/>
      <c r="AU74" s="35"/>
      <c r="AV74" s="12" t="s">
        <v>352</v>
      </c>
      <c r="AW74" s="33"/>
      <c r="AX74" s="33" t="s">
        <v>222</v>
      </c>
      <c r="AY74" s="33" t="s">
        <v>94</v>
      </c>
      <c r="AZ74" s="33" t="s">
        <v>489</v>
      </c>
      <c r="BA74" s="33" t="s">
        <v>557</v>
      </c>
      <c r="BB74" s="35"/>
      <c r="BC74" s="35"/>
      <c r="BD74" s="35"/>
      <c r="BE74" s="33"/>
      <c r="BF74" s="11"/>
      <c r="BG74" s="44"/>
      <c r="BH74" s="33">
        <v>39.0</v>
      </c>
      <c r="BI74" s="44"/>
      <c r="BJ74" s="44"/>
      <c r="BK74" s="44"/>
      <c r="BL74" s="44"/>
      <c r="BM74" s="44"/>
      <c r="BN74" s="44"/>
      <c r="BO74" s="44"/>
      <c r="BP74" s="44"/>
    </row>
    <row r="75">
      <c r="A75" s="33" t="s">
        <v>485</v>
      </c>
      <c r="B75" s="34"/>
      <c r="C75" s="34">
        <v>1998.0</v>
      </c>
      <c r="D75" s="34">
        <v>4.0</v>
      </c>
      <c r="E75" s="34">
        <v>5.0</v>
      </c>
      <c r="F75" s="35"/>
      <c r="G75" s="35"/>
      <c r="H75" s="35"/>
      <c r="I75" s="33" t="s">
        <v>596</v>
      </c>
      <c r="J75" s="33" t="s">
        <v>597</v>
      </c>
      <c r="K75" s="92"/>
      <c r="L75" s="39"/>
      <c r="M75" s="39"/>
      <c r="N75" s="33" t="s">
        <v>76</v>
      </c>
      <c r="O75" s="35"/>
      <c r="P75" s="35"/>
      <c r="Q75" s="33" t="s">
        <v>77</v>
      </c>
      <c r="R75" s="11"/>
      <c r="S75" s="35"/>
      <c r="T75" s="35"/>
      <c r="U75" s="33" t="s">
        <v>575</v>
      </c>
      <c r="V75" s="33" t="s">
        <v>405</v>
      </c>
      <c r="W75" s="38" t="s">
        <v>589</v>
      </c>
      <c r="X75" s="39"/>
      <c r="Y75" s="33"/>
      <c r="Z75" s="40"/>
      <c r="AA75" s="39"/>
      <c r="AB75" s="39"/>
      <c r="AC75" s="35"/>
      <c r="AD75" s="35"/>
      <c r="AE75" s="39"/>
      <c r="AF75" s="40"/>
      <c r="AG75" s="33"/>
      <c r="AH75" s="39"/>
      <c r="AI75" s="33"/>
      <c r="AJ75" s="33"/>
      <c r="AK75" s="33"/>
      <c r="AL75" s="33" t="s">
        <v>107</v>
      </c>
      <c r="AM75" s="13" t="str">
        <f t="shared" si="3"/>
        <v>   Cochabamba Bolivia</v>
      </c>
      <c r="AN75" s="35"/>
      <c r="AO75" s="33"/>
      <c r="AP75" s="39"/>
      <c r="AQ75" s="35"/>
      <c r="AR75" s="35"/>
      <c r="AS75" s="39"/>
      <c r="AT75" s="35"/>
      <c r="AU75" s="35"/>
      <c r="AV75" s="12" t="s">
        <v>352</v>
      </c>
      <c r="AW75" s="33"/>
      <c r="AX75" s="33" t="s">
        <v>222</v>
      </c>
      <c r="AY75" s="33" t="s">
        <v>94</v>
      </c>
      <c r="AZ75" s="33" t="s">
        <v>489</v>
      </c>
      <c r="BA75" s="33" t="s">
        <v>557</v>
      </c>
      <c r="BB75" s="35"/>
      <c r="BC75" s="35"/>
      <c r="BD75" s="35"/>
      <c r="BE75" s="33"/>
      <c r="BF75" s="11" t="s">
        <v>381</v>
      </c>
      <c r="BG75" s="44"/>
      <c r="BH75" s="33">
        <v>40.0</v>
      </c>
      <c r="BI75" s="44"/>
      <c r="BJ75" s="44"/>
      <c r="BK75" s="44"/>
      <c r="BL75" s="44"/>
      <c r="BM75" s="44"/>
      <c r="BN75" s="44"/>
      <c r="BO75" s="44"/>
      <c r="BP75" s="44"/>
    </row>
    <row r="76">
      <c r="A76" s="33" t="s">
        <v>485</v>
      </c>
      <c r="B76" s="34"/>
      <c r="C76" s="34">
        <v>1998.0</v>
      </c>
      <c r="D76" s="34">
        <v>4.0</v>
      </c>
      <c r="E76" s="34">
        <v>5.0</v>
      </c>
      <c r="F76" s="35"/>
      <c r="G76" s="35"/>
      <c r="H76" s="35"/>
      <c r="I76" s="33" t="s">
        <v>599</v>
      </c>
      <c r="J76" s="33" t="s">
        <v>600</v>
      </c>
      <c r="K76" s="92"/>
      <c r="L76" s="39"/>
      <c r="M76" s="39"/>
      <c r="N76" s="33" t="s">
        <v>76</v>
      </c>
      <c r="O76" s="35"/>
      <c r="P76" s="35"/>
      <c r="Q76" s="33" t="s">
        <v>77</v>
      </c>
      <c r="R76" s="11"/>
      <c r="S76" s="35"/>
      <c r="T76" s="35"/>
      <c r="U76" s="33" t="s">
        <v>81</v>
      </c>
      <c r="V76" s="33" t="s">
        <v>405</v>
      </c>
      <c r="W76" s="38" t="s">
        <v>83</v>
      </c>
      <c r="X76" s="39"/>
      <c r="Y76" s="33"/>
      <c r="Z76" s="40"/>
      <c r="AA76" s="39"/>
      <c r="AB76" s="39"/>
      <c r="AC76" s="35"/>
      <c r="AD76" s="35"/>
      <c r="AE76" s="39"/>
      <c r="AF76" s="40"/>
      <c r="AG76" s="33"/>
      <c r="AH76" s="39"/>
      <c r="AI76" s="33"/>
      <c r="AJ76" s="33"/>
      <c r="AK76" s="33"/>
      <c r="AL76" s="33" t="s">
        <v>107</v>
      </c>
      <c r="AM76" s="13" t="str">
        <f t="shared" si="3"/>
        <v>   Cochabamba Bolivia</v>
      </c>
      <c r="AN76" s="35"/>
      <c r="AO76" s="33"/>
      <c r="AP76" s="39"/>
      <c r="AQ76" s="35"/>
      <c r="AR76" s="35"/>
      <c r="AS76" s="39"/>
      <c r="AT76" s="35"/>
      <c r="AU76" s="35"/>
      <c r="AV76" s="12" t="s">
        <v>352</v>
      </c>
      <c r="AW76" s="33"/>
      <c r="AX76" s="33" t="s">
        <v>222</v>
      </c>
      <c r="AY76" s="33" t="s">
        <v>94</v>
      </c>
      <c r="AZ76" s="33" t="s">
        <v>489</v>
      </c>
      <c r="BA76" s="33" t="s">
        <v>557</v>
      </c>
      <c r="BB76" s="35"/>
      <c r="BC76" s="35"/>
      <c r="BD76" s="35"/>
      <c r="BE76" s="33"/>
      <c r="BF76" s="11" t="s">
        <v>381</v>
      </c>
      <c r="BG76" s="44"/>
      <c r="BH76" s="33">
        <v>41.0</v>
      </c>
      <c r="BI76" s="44"/>
      <c r="BJ76" s="44"/>
      <c r="BK76" s="44"/>
      <c r="BL76" s="44"/>
      <c r="BM76" s="44"/>
      <c r="BN76" s="44"/>
      <c r="BO76" s="44"/>
      <c r="BP76" s="44"/>
    </row>
    <row r="77">
      <c r="A77" s="33" t="s">
        <v>485</v>
      </c>
      <c r="B77" s="34"/>
      <c r="C77" s="34">
        <v>1998.0</v>
      </c>
      <c r="D77" s="34">
        <v>4.0</v>
      </c>
      <c r="E77" s="34">
        <v>5.0</v>
      </c>
      <c r="F77" s="35"/>
      <c r="G77" s="35"/>
      <c r="H77" s="35"/>
      <c r="I77" s="33" t="s">
        <v>605</v>
      </c>
      <c r="J77" s="33" t="s">
        <v>606</v>
      </c>
      <c r="K77" s="90">
        <v>1.0</v>
      </c>
      <c r="L77" s="38"/>
      <c r="M77" s="38"/>
      <c r="N77" s="33" t="s">
        <v>76</v>
      </c>
      <c r="O77" s="35"/>
      <c r="P77" s="35"/>
      <c r="Q77" s="33" t="s">
        <v>77</v>
      </c>
      <c r="R77" s="11"/>
      <c r="S77" s="35"/>
      <c r="T77" s="35"/>
      <c r="U77" s="33" t="s">
        <v>575</v>
      </c>
      <c r="V77" s="33" t="s">
        <v>405</v>
      </c>
      <c r="W77" s="38" t="s">
        <v>589</v>
      </c>
      <c r="X77" s="39"/>
      <c r="Y77" s="33"/>
      <c r="Z77" s="40"/>
      <c r="AA77" s="39"/>
      <c r="AB77" s="39"/>
      <c r="AC77" s="35"/>
      <c r="AD77" s="35"/>
      <c r="AE77" s="39"/>
      <c r="AF77" s="40"/>
      <c r="AG77" s="33"/>
      <c r="AH77" s="39"/>
      <c r="AI77" s="33"/>
      <c r="AJ77" s="33"/>
      <c r="AK77" s="33"/>
      <c r="AL77" s="33" t="s">
        <v>107</v>
      </c>
      <c r="AM77" s="13" t="str">
        <f t="shared" si="3"/>
        <v>   Cochabamba Bolivia</v>
      </c>
      <c r="AN77" s="35"/>
      <c r="AO77" s="33"/>
      <c r="AP77" s="39"/>
      <c r="AQ77" s="35"/>
      <c r="AR77" s="35"/>
      <c r="AS77" s="39"/>
      <c r="AT77" s="35"/>
      <c r="AU77" s="35"/>
      <c r="AV77" s="12" t="s">
        <v>352</v>
      </c>
      <c r="AW77" s="33"/>
      <c r="AX77" s="33" t="s">
        <v>222</v>
      </c>
      <c r="AY77" s="33" t="s">
        <v>94</v>
      </c>
      <c r="AZ77" s="33" t="s">
        <v>489</v>
      </c>
      <c r="BA77" s="33" t="s">
        <v>557</v>
      </c>
      <c r="BB77" s="35"/>
      <c r="BC77" s="35"/>
      <c r="BD77" s="35"/>
      <c r="BE77" s="33"/>
      <c r="BF77" s="11" t="s">
        <v>381</v>
      </c>
      <c r="BG77" s="44"/>
      <c r="BH77" s="33">
        <v>42.0</v>
      </c>
      <c r="BI77" s="44"/>
      <c r="BJ77" s="44"/>
      <c r="BK77" s="44"/>
      <c r="BL77" s="44"/>
      <c r="BM77" s="44"/>
      <c r="BN77" s="44"/>
      <c r="BO77" s="44"/>
      <c r="BP77" s="44"/>
    </row>
    <row r="78">
      <c r="A78" s="33" t="s">
        <v>485</v>
      </c>
      <c r="B78" s="34"/>
      <c r="C78" s="34">
        <v>1998.0</v>
      </c>
      <c r="D78" s="34">
        <v>4.0</v>
      </c>
      <c r="E78" s="34" t="s">
        <v>607</v>
      </c>
      <c r="F78" s="35"/>
      <c r="G78" s="35"/>
      <c r="H78" s="35"/>
      <c r="I78" s="33" t="s">
        <v>608</v>
      </c>
      <c r="J78" s="33" t="s">
        <v>609</v>
      </c>
      <c r="K78" s="92"/>
      <c r="L78" s="39"/>
      <c r="M78" s="39"/>
      <c r="N78" s="33" t="s">
        <v>76</v>
      </c>
      <c r="O78" s="35"/>
      <c r="P78" s="35"/>
      <c r="Q78" s="33" t="s">
        <v>77</v>
      </c>
      <c r="R78" s="11"/>
      <c r="S78" s="35"/>
      <c r="T78" s="35"/>
      <c r="U78" s="33" t="s">
        <v>81</v>
      </c>
      <c r="V78" s="33" t="s">
        <v>489</v>
      </c>
      <c r="W78" s="38" t="s">
        <v>83</v>
      </c>
      <c r="X78" s="39"/>
      <c r="Y78" s="33" t="s">
        <v>122</v>
      </c>
      <c r="Z78" s="40"/>
      <c r="AA78" s="39"/>
      <c r="AB78" s="39"/>
      <c r="AC78" s="35"/>
      <c r="AD78" s="35"/>
      <c r="AE78" s="39"/>
      <c r="AF78" s="40"/>
      <c r="AG78" s="33"/>
      <c r="AH78" s="39"/>
      <c r="AI78" s="33" t="s">
        <v>611</v>
      </c>
      <c r="AJ78" s="33"/>
      <c r="AK78" s="33"/>
      <c r="AL78" s="33" t="s">
        <v>107</v>
      </c>
      <c r="AM78" s="13" t="str">
        <f t="shared" si="3"/>
        <v>Sindicato Porvenir   Cochabamba Bolivia</v>
      </c>
      <c r="AN78" s="35"/>
      <c r="AO78" s="33" t="s">
        <v>279</v>
      </c>
      <c r="AP78" s="39"/>
      <c r="AQ78" s="35"/>
      <c r="AR78" s="35"/>
      <c r="AS78" s="39"/>
      <c r="AT78" s="35"/>
      <c r="AU78" s="35"/>
      <c r="AV78" s="12" t="s">
        <v>352</v>
      </c>
      <c r="AW78" s="33" t="s">
        <v>612</v>
      </c>
      <c r="AX78" s="33" t="s">
        <v>222</v>
      </c>
      <c r="AY78" s="33" t="s">
        <v>94</v>
      </c>
      <c r="AZ78" s="33" t="s">
        <v>82</v>
      </c>
      <c r="BA78" s="33" t="s">
        <v>223</v>
      </c>
      <c r="BB78" s="35"/>
      <c r="BC78" s="35"/>
      <c r="BD78" s="35"/>
      <c r="BE78" s="33" t="s">
        <v>613</v>
      </c>
      <c r="BF78" s="11" t="s">
        <v>614</v>
      </c>
      <c r="BG78" s="44"/>
      <c r="BH78" s="33">
        <v>43.0</v>
      </c>
      <c r="BI78" s="44"/>
      <c r="BJ78" s="44"/>
      <c r="BK78" s="44"/>
      <c r="BL78" s="44"/>
      <c r="BM78" s="44"/>
      <c r="BN78" s="44"/>
      <c r="BO78" s="44"/>
      <c r="BP78" s="44"/>
    </row>
    <row r="79">
      <c r="A79" s="33" t="s">
        <v>485</v>
      </c>
      <c r="B79" s="34"/>
      <c r="C79" s="34">
        <v>1998.0</v>
      </c>
      <c r="D79" s="34">
        <v>4.0</v>
      </c>
      <c r="E79" s="34">
        <v>24.0</v>
      </c>
      <c r="F79" s="35"/>
      <c r="G79" s="35"/>
      <c r="H79" s="35"/>
      <c r="I79" s="40"/>
      <c r="J79" s="40"/>
      <c r="K79" s="92"/>
      <c r="L79" s="39"/>
      <c r="M79" s="39"/>
      <c r="N79" s="40"/>
      <c r="O79" s="35"/>
      <c r="P79" s="35"/>
      <c r="Q79" s="33" t="s">
        <v>77</v>
      </c>
      <c r="R79" s="11"/>
      <c r="S79" s="35"/>
      <c r="T79" s="35"/>
      <c r="U79" s="40"/>
      <c r="V79" s="40"/>
      <c r="W79" s="35"/>
      <c r="X79" s="39"/>
      <c r="Y79" s="33" t="s">
        <v>122</v>
      </c>
      <c r="Z79" s="40"/>
      <c r="AA79" s="39"/>
      <c r="AB79" s="39"/>
      <c r="AC79" s="35"/>
      <c r="AD79" s="35"/>
      <c r="AE79" s="39"/>
      <c r="AF79" s="40"/>
      <c r="AG79" s="33"/>
      <c r="AH79" s="39"/>
      <c r="AI79" s="33" t="s">
        <v>142</v>
      </c>
      <c r="AJ79" s="12" t="s">
        <v>142</v>
      </c>
      <c r="AK79" s="12" t="s">
        <v>145</v>
      </c>
      <c r="AL79" s="33" t="s">
        <v>107</v>
      </c>
      <c r="AM79" s="13" t="str">
        <f t="shared" si="3"/>
        <v>Shinahota Shinahota Tiraque Cochabamba Bolivia</v>
      </c>
      <c r="AN79" s="35"/>
      <c r="AO79" s="33" t="s">
        <v>279</v>
      </c>
      <c r="AP79" s="39"/>
      <c r="AQ79" s="35"/>
      <c r="AR79" s="35"/>
      <c r="AS79" s="39"/>
      <c r="AT79" s="35"/>
      <c r="AU79" s="35"/>
      <c r="AV79" s="12" t="s">
        <v>352</v>
      </c>
      <c r="AW79" s="33" t="s">
        <v>612</v>
      </c>
      <c r="AX79" s="33" t="s">
        <v>222</v>
      </c>
      <c r="AY79" s="33" t="s">
        <v>94</v>
      </c>
      <c r="AZ79" s="33" t="s">
        <v>82</v>
      </c>
      <c r="BA79" s="33" t="s">
        <v>223</v>
      </c>
      <c r="BB79" s="35"/>
      <c r="BC79" s="35"/>
      <c r="BD79" s="35"/>
      <c r="BE79" s="33" t="s">
        <v>615</v>
      </c>
      <c r="BF79" s="11" t="s">
        <v>616</v>
      </c>
      <c r="BG79" s="44"/>
      <c r="BH79" s="44"/>
      <c r="BI79" s="44"/>
      <c r="BJ79" s="44"/>
      <c r="BK79" s="44"/>
      <c r="BL79" s="44"/>
      <c r="BM79" s="44"/>
      <c r="BN79" s="44"/>
      <c r="BO79" s="44"/>
      <c r="BP79" s="44"/>
    </row>
    <row r="80">
      <c r="A80" s="33" t="s">
        <v>485</v>
      </c>
      <c r="B80" s="34"/>
      <c r="C80" s="34">
        <v>1998.0</v>
      </c>
      <c r="D80" s="34">
        <v>4.0</v>
      </c>
      <c r="E80" s="34">
        <v>24.0</v>
      </c>
      <c r="F80" s="35"/>
      <c r="G80" s="35"/>
      <c r="H80" s="35"/>
      <c r="I80" s="40"/>
      <c r="J80" s="40"/>
      <c r="K80" s="92"/>
      <c r="L80" s="39"/>
      <c r="M80" s="39"/>
      <c r="N80" s="40"/>
      <c r="O80" s="35"/>
      <c r="P80" s="35"/>
      <c r="Q80" s="33" t="s">
        <v>77</v>
      </c>
      <c r="R80" s="11"/>
      <c r="S80" s="35"/>
      <c r="T80" s="35"/>
      <c r="U80" s="40"/>
      <c r="V80" s="40"/>
      <c r="W80" s="35"/>
      <c r="X80" s="39"/>
      <c r="Y80" s="33" t="s">
        <v>122</v>
      </c>
      <c r="Z80" s="40"/>
      <c r="AA80" s="39"/>
      <c r="AB80" s="39"/>
      <c r="AC80" s="35"/>
      <c r="AD80" s="35"/>
      <c r="AE80" s="39"/>
      <c r="AF80" s="40"/>
      <c r="AG80" s="33"/>
      <c r="AH80" s="39"/>
      <c r="AI80" s="33" t="s">
        <v>142</v>
      </c>
      <c r="AJ80" s="12" t="s">
        <v>142</v>
      </c>
      <c r="AK80" s="12" t="s">
        <v>145</v>
      </c>
      <c r="AL80" s="33" t="s">
        <v>107</v>
      </c>
      <c r="AM80" s="13" t="str">
        <f t="shared" si="3"/>
        <v>Shinahota Shinahota Tiraque Cochabamba Bolivia</v>
      </c>
      <c r="AN80" s="35"/>
      <c r="AO80" s="33" t="s">
        <v>279</v>
      </c>
      <c r="AP80" s="39"/>
      <c r="AQ80" s="35"/>
      <c r="AR80" s="35"/>
      <c r="AS80" s="39"/>
      <c r="AT80" s="35"/>
      <c r="AU80" s="35"/>
      <c r="AV80" s="12" t="s">
        <v>352</v>
      </c>
      <c r="AW80" s="33" t="s">
        <v>612</v>
      </c>
      <c r="AX80" s="33" t="s">
        <v>222</v>
      </c>
      <c r="AY80" s="33" t="s">
        <v>94</v>
      </c>
      <c r="AZ80" s="33" t="s">
        <v>82</v>
      </c>
      <c r="BA80" s="33" t="s">
        <v>223</v>
      </c>
      <c r="BB80" s="35"/>
      <c r="BC80" s="35"/>
      <c r="BD80" s="35"/>
      <c r="BE80" s="33" t="s">
        <v>615</v>
      </c>
      <c r="BF80" s="11" t="s">
        <v>616</v>
      </c>
      <c r="BG80" s="44"/>
      <c r="BH80" s="44"/>
      <c r="BI80" s="44"/>
      <c r="BJ80" s="44"/>
      <c r="BK80" s="44"/>
      <c r="BL80" s="44"/>
      <c r="BM80" s="44"/>
      <c r="BN80" s="44"/>
      <c r="BO80" s="44"/>
      <c r="BP80" s="44"/>
    </row>
    <row r="81">
      <c r="A81" s="33" t="s">
        <v>485</v>
      </c>
      <c r="B81" s="34"/>
      <c r="C81" s="34">
        <v>1998.0</v>
      </c>
      <c r="D81" s="34">
        <v>5.0</v>
      </c>
      <c r="E81" s="34">
        <v>4.0</v>
      </c>
      <c r="F81" s="35"/>
      <c r="G81" s="35"/>
      <c r="H81" s="35"/>
      <c r="I81" s="40"/>
      <c r="J81" s="40"/>
      <c r="K81" s="92"/>
      <c r="L81" s="39"/>
      <c r="M81" s="39"/>
      <c r="N81" s="40"/>
      <c r="O81" s="35"/>
      <c r="P81" s="35"/>
      <c r="Q81" s="33" t="s">
        <v>77</v>
      </c>
      <c r="R81" s="11" t="s">
        <v>242</v>
      </c>
      <c r="S81" s="35"/>
      <c r="T81" s="35"/>
      <c r="U81" s="33" t="s">
        <v>81</v>
      </c>
      <c r="V81" s="33" t="s">
        <v>82</v>
      </c>
      <c r="W81" s="38" t="s">
        <v>308</v>
      </c>
      <c r="X81" s="38"/>
      <c r="Y81" s="33" t="s">
        <v>122</v>
      </c>
      <c r="Z81" s="33" t="s">
        <v>618</v>
      </c>
      <c r="AA81" s="39"/>
      <c r="AB81" s="39"/>
      <c r="AC81" s="35"/>
      <c r="AD81" s="35"/>
      <c r="AE81" s="39"/>
      <c r="AF81" s="40"/>
      <c r="AG81" s="33"/>
      <c r="AH81" s="38" t="s">
        <v>619</v>
      </c>
      <c r="AI81" s="33" t="s">
        <v>620</v>
      </c>
      <c r="AJ81" s="33"/>
      <c r="AK81" s="33"/>
      <c r="AL81" s="33" t="s">
        <v>107</v>
      </c>
      <c r="AM81" s="13" t="str">
        <f t="shared" si="3"/>
        <v>Chapare region   Cochabamba Bolivia</v>
      </c>
      <c r="AN81" s="35"/>
      <c r="AO81" s="33" t="s">
        <v>279</v>
      </c>
      <c r="AP81" s="39"/>
      <c r="AQ81" s="35"/>
      <c r="AR81" s="35"/>
      <c r="AS81" s="39"/>
      <c r="AT81" s="35"/>
      <c r="AU81" s="35"/>
      <c r="AV81" s="12" t="s">
        <v>352</v>
      </c>
      <c r="AW81" s="33" t="s">
        <v>612</v>
      </c>
      <c r="AX81" s="33" t="s">
        <v>222</v>
      </c>
      <c r="AY81" s="33" t="s">
        <v>94</v>
      </c>
      <c r="AZ81" s="33" t="s">
        <v>94</v>
      </c>
      <c r="BA81" s="33" t="s">
        <v>216</v>
      </c>
      <c r="BB81" s="35"/>
      <c r="BC81" s="35"/>
      <c r="BD81" s="35"/>
      <c r="BE81" s="33" t="s">
        <v>615</v>
      </c>
      <c r="BF81" s="14" t="s">
        <v>225</v>
      </c>
      <c r="BG81" s="44"/>
      <c r="BH81" s="44"/>
      <c r="BI81" s="44"/>
      <c r="BJ81" s="44"/>
      <c r="BK81" s="44"/>
      <c r="BL81" s="44"/>
      <c r="BM81" s="44"/>
      <c r="BN81" s="44"/>
      <c r="BO81" s="44"/>
      <c r="BP81" s="44"/>
    </row>
    <row r="82">
      <c r="A82" s="33" t="s">
        <v>485</v>
      </c>
      <c r="B82" s="34"/>
      <c r="C82" s="34">
        <v>1998.0</v>
      </c>
      <c r="D82" s="34">
        <v>5.0</v>
      </c>
      <c r="E82" s="34">
        <v>9.0</v>
      </c>
      <c r="F82" s="35"/>
      <c r="G82" s="35"/>
      <c r="H82" s="35"/>
      <c r="I82" s="33" t="s">
        <v>621</v>
      </c>
      <c r="J82" s="40"/>
      <c r="K82" s="92"/>
      <c r="L82" s="39"/>
      <c r="M82" s="39"/>
      <c r="N82" s="40"/>
      <c r="O82" s="35"/>
      <c r="P82" s="35"/>
      <c r="Q82" s="33" t="s">
        <v>77</v>
      </c>
      <c r="R82" s="11"/>
      <c r="S82" s="35"/>
      <c r="T82" s="35"/>
      <c r="U82" s="33" t="s">
        <v>622</v>
      </c>
      <c r="V82" s="33" t="s">
        <v>94</v>
      </c>
      <c r="W82" s="38" t="s">
        <v>576</v>
      </c>
      <c r="X82" s="38" t="s">
        <v>94</v>
      </c>
      <c r="Y82" s="33" t="s">
        <v>122</v>
      </c>
      <c r="Z82" s="40"/>
      <c r="AA82" s="39"/>
      <c r="AB82" s="39"/>
      <c r="AC82" s="35"/>
      <c r="AD82" s="35"/>
      <c r="AE82" s="39"/>
      <c r="AF82" s="40"/>
      <c r="AG82" s="33"/>
      <c r="AH82" s="39"/>
      <c r="AI82" s="33" t="s">
        <v>623</v>
      </c>
      <c r="AJ82" s="33"/>
      <c r="AK82" s="33"/>
      <c r="AL82" s="33" t="s">
        <v>107</v>
      </c>
      <c r="AM82" s="13" t="str">
        <f t="shared" si="3"/>
        <v>Cuarenta Arroyos y Cristal Mayu   Cochabamba Bolivia</v>
      </c>
      <c r="AN82" s="35"/>
      <c r="AO82" s="33" t="s">
        <v>279</v>
      </c>
      <c r="AP82" s="39"/>
      <c r="AQ82" s="35"/>
      <c r="AR82" s="35"/>
      <c r="AS82" s="39"/>
      <c r="AT82" s="35"/>
      <c r="AU82" s="35"/>
      <c r="AV82" s="12" t="s">
        <v>352</v>
      </c>
      <c r="AW82" s="33" t="s">
        <v>612</v>
      </c>
      <c r="AX82" s="33" t="s">
        <v>222</v>
      </c>
      <c r="AY82" s="33" t="s">
        <v>94</v>
      </c>
      <c r="AZ82" s="33" t="s">
        <v>82</v>
      </c>
      <c r="BA82" s="33" t="s">
        <v>223</v>
      </c>
      <c r="BB82" s="35"/>
      <c r="BC82" s="35"/>
      <c r="BD82" s="35"/>
      <c r="BE82" s="33" t="s">
        <v>615</v>
      </c>
      <c r="BF82" s="11" t="s">
        <v>616</v>
      </c>
      <c r="BG82" s="44"/>
      <c r="BH82" s="44"/>
      <c r="BI82" s="44"/>
      <c r="BJ82" s="44"/>
      <c r="BK82" s="44"/>
      <c r="BL82" s="44"/>
      <c r="BM82" s="44"/>
      <c r="BN82" s="44"/>
      <c r="BO82" s="44"/>
      <c r="BP82" s="44"/>
    </row>
    <row r="83">
      <c r="A83" s="33" t="s">
        <v>485</v>
      </c>
      <c r="B83" s="34"/>
      <c r="C83" s="34">
        <v>1998.0</v>
      </c>
      <c r="D83" s="34">
        <v>5.0</v>
      </c>
      <c r="E83" s="34">
        <v>19.0</v>
      </c>
      <c r="F83" s="35"/>
      <c r="G83" s="35"/>
      <c r="H83" s="35"/>
      <c r="I83" s="33" t="s">
        <v>625</v>
      </c>
      <c r="J83" s="33" t="s">
        <v>626</v>
      </c>
      <c r="K83" s="92"/>
      <c r="L83" s="39"/>
      <c r="M83" s="39"/>
      <c r="N83" s="33" t="s">
        <v>76</v>
      </c>
      <c r="O83" s="35"/>
      <c r="P83" s="35"/>
      <c r="Q83" s="33" t="s">
        <v>77</v>
      </c>
      <c r="R83" s="11" t="s">
        <v>249</v>
      </c>
      <c r="S83" s="38"/>
      <c r="T83" s="35"/>
      <c r="U83" s="33" t="s">
        <v>81</v>
      </c>
      <c r="V83" s="33" t="s">
        <v>82</v>
      </c>
      <c r="W83" s="38" t="s">
        <v>308</v>
      </c>
      <c r="X83" s="39"/>
      <c r="Y83" s="33" t="s">
        <v>122</v>
      </c>
      <c r="Z83" s="40"/>
      <c r="AA83" s="39"/>
      <c r="AB83" s="39"/>
      <c r="AC83" s="35"/>
      <c r="AD83" s="35"/>
      <c r="AE83" s="39"/>
      <c r="AF83" s="40"/>
      <c r="AG83" s="33"/>
      <c r="AH83" s="39"/>
      <c r="AI83" s="11" t="s">
        <v>627</v>
      </c>
      <c r="AJ83" s="33"/>
      <c r="AK83" s="30" t="s">
        <v>109</v>
      </c>
      <c r="AL83" s="33" t="s">
        <v>107</v>
      </c>
      <c r="AM83" s="13" t="str">
        <f t="shared" si="3"/>
        <v>Sindicato San Salvador  Chapare Cochabamba Bolivia</v>
      </c>
      <c r="AN83" s="35"/>
      <c r="AO83" s="33" t="s">
        <v>279</v>
      </c>
      <c r="AP83" s="39"/>
      <c r="AQ83" s="35"/>
      <c r="AR83" s="35"/>
      <c r="AS83" s="39"/>
      <c r="AT83" s="35"/>
      <c r="AU83" s="35"/>
      <c r="AV83" s="12" t="s">
        <v>352</v>
      </c>
      <c r="AW83" s="33" t="s">
        <v>612</v>
      </c>
      <c r="AX83" s="33" t="s">
        <v>222</v>
      </c>
      <c r="AY83" s="33" t="s">
        <v>94</v>
      </c>
      <c r="AZ83" s="33" t="s">
        <v>82</v>
      </c>
      <c r="BA83" s="33" t="s">
        <v>223</v>
      </c>
      <c r="BB83" s="35"/>
      <c r="BC83" s="35"/>
      <c r="BD83" s="35"/>
      <c r="BE83" s="33" t="s">
        <v>628</v>
      </c>
      <c r="BF83" s="14" t="s">
        <v>355</v>
      </c>
      <c r="BG83" s="44"/>
      <c r="BH83" s="33">
        <v>46.0</v>
      </c>
      <c r="BI83" s="44"/>
      <c r="BJ83" s="44"/>
      <c r="BK83" s="44"/>
      <c r="BL83" s="44"/>
      <c r="BM83" s="44"/>
      <c r="BN83" s="44"/>
      <c r="BO83" s="44"/>
      <c r="BP83" s="44"/>
    </row>
    <row r="84">
      <c r="A84" s="33" t="s">
        <v>485</v>
      </c>
      <c r="B84" s="34"/>
      <c r="C84" s="34">
        <v>1998.0</v>
      </c>
      <c r="D84" s="34">
        <v>5.0</v>
      </c>
      <c r="E84" s="34">
        <v>29.0</v>
      </c>
      <c r="F84" s="35"/>
      <c r="G84" s="35"/>
      <c r="H84" s="35"/>
      <c r="I84" s="40"/>
      <c r="J84" s="40"/>
      <c r="K84" s="92"/>
      <c r="L84" s="39"/>
      <c r="M84" s="39"/>
      <c r="N84" s="40"/>
      <c r="O84" s="35"/>
      <c r="P84" s="35"/>
      <c r="Q84" s="33" t="s">
        <v>77</v>
      </c>
      <c r="R84" s="11" t="s">
        <v>242</v>
      </c>
      <c r="S84" s="35"/>
      <c r="T84" s="35"/>
      <c r="U84" s="33" t="s">
        <v>81</v>
      </c>
      <c r="V84" s="33" t="s">
        <v>82</v>
      </c>
      <c r="W84" s="38" t="s">
        <v>308</v>
      </c>
      <c r="X84" s="38"/>
      <c r="Y84" s="33" t="s">
        <v>122</v>
      </c>
      <c r="Z84" s="33" t="s">
        <v>618</v>
      </c>
      <c r="AA84" s="39"/>
      <c r="AB84" s="39"/>
      <c r="AC84" s="35"/>
      <c r="AD84" s="35"/>
      <c r="AE84" s="39"/>
      <c r="AF84" s="40"/>
      <c r="AG84" s="33"/>
      <c r="AH84" s="38" t="s">
        <v>619</v>
      </c>
      <c r="AI84" s="33" t="s">
        <v>620</v>
      </c>
      <c r="AJ84" s="33"/>
      <c r="AK84" s="33"/>
      <c r="AL84" s="33" t="s">
        <v>107</v>
      </c>
      <c r="AM84" s="13" t="str">
        <f t="shared" si="3"/>
        <v>Chapare region   Cochabamba Bolivia</v>
      </c>
      <c r="AN84" s="35"/>
      <c r="AO84" s="33" t="s">
        <v>279</v>
      </c>
      <c r="AP84" s="39"/>
      <c r="AQ84" s="35"/>
      <c r="AR84" s="35"/>
      <c r="AS84" s="39"/>
      <c r="AT84" s="35"/>
      <c r="AU84" s="35"/>
      <c r="AV84" s="12" t="s">
        <v>352</v>
      </c>
      <c r="AW84" s="33" t="s">
        <v>612</v>
      </c>
      <c r="AX84" s="33" t="s">
        <v>222</v>
      </c>
      <c r="AY84" s="33" t="s">
        <v>94</v>
      </c>
      <c r="AZ84" s="33" t="s">
        <v>94</v>
      </c>
      <c r="BA84" s="33" t="s">
        <v>216</v>
      </c>
      <c r="BB84" s="35"/>
      <c r="BC84" s="35"/>
      <c r="BD84" s="35"/>
      <c r="BE84" s="33" t="s">
        <v>615</v>
      </c>
      <c r="BF84" s="14" t="s">
        <v>225</v>
      </c>
      <c r="BG84" s="44"/>
      <c r="BH84" s="44"/>
      <c r="BI84" s="44"/>
      <c r="BJ84" s="44"/>
      <c r="BK84" s="44"/>
      <c r="BL84" s="44"/>
      <c r="BM84" s="44"/>
      <c r="BN84" s="44"/>
      <c r="BO84" s="44"/>
      <c r="BP84" s="44"/>
    </row>
    <row r="85">
      <c r="A85" s="33" t="s">
        <v>485</v>
      </c>
      <c r="B85" s="34"/>
      <c r="C85" s="34">
        <v>1998.0</v>
      </c>
      <c r="D85" s="34">
        <v>6.0</v>
      </c>
      <c r="E85" s="34">
        <v>6.0</v>
      </c>
      <c r="F85" s="35"/>
      <c r="G85" s="35"/>
      <c r="H85" s="35"/>
      <c r="I85" s="33" t="s">
        <v>630</v>
      </c>
      <c r="J85" s="33" t="s">
        <v>631</v>
      </c>
      <c r="K85" s="92"/>
      <c r="L85" s="39"/>
      <c r="M85" s="39"/>
      <c r="N85" s="33" t="s">
        <v>76</v>
      </c>
      <c r="O85" s="35"/>
      <c r="P85" s="35"/>
      <c r="Q85" s="33" t="s">
        <v>77</v>
      </c>
      <c r="R85" s="11" t="s">
        <v>249</v>
      </c>
      <c r="S85" s="38"/>
      <c r="T85" s="35"/>
      <c r="U85" s="33" t="s">
        <v>622</v>
      </c>
      <c r="V85" s="33" t="s">
        <v>405</v>
      </c>
      <c r="W85" s="38" t="s">
        <v>589</v>
      </c>
      <c r="X85" s="38"/>
      <c r="Y85" s="33" t="s">
        <v>122</v>
      </c>
      <c r="Z85" s="33"/>
      <c r="AA85" s="39"/>
      <c r="AB85" s="39"/>
      <c r="AC85" s="35"/>
      <c r="AD85" s="35"/>
      <c r="AE85" s="39"/>
      <c r="AF85" s="40"/>
      <c r="AG85" s="33"/>
      <c r="AH85" s="38"/>
      <c r="AI85" s="33"/>
      <c r="AJ85" s="33"/>
      <c r="AK85" s="33"/>
      <c r="AL85" s="33" t="s">
        <v>107</v>
      </c>
      <c r="AM85" s="13" t="str">
        <f t="shared" si="3"/>
        <v>   Cochabamba Bolivia</v>
      </c>
      <c r="AN85" s="35"/>
      <c r="AO85" s="33"/>
      <c r="AP85" s="39"/>
      <c r="AQ85" s="35"/>
      <c r="AR85" s="35"/>
      <c r="AS85" s="39"/>
      <c r="AT85" s="35"/>
      <c r="AU85" s="35"/>
      <c r="AV85" s="12" t="s">
        <v>352</v>
      </c>
      <c r="AW85" s="33"/>
      <c r="AX85" s="33" t="s">
        <v>222</v>
      </c>
      <c r="AY85" s="33" t="s">
        <v>94</v>
      </c>
      <c r="AZ85" s="33" t="s">
        <v>82</v>
      </c>
      <c r="BA85" s="33" t="s">
        <v>223</v>
      </c>
      <c r="BB85" s="35"/>
      <c r="BC85" s="35"/>
      <c r="BD85" s="35"/>
      <c r="BE85" s="33"/>
      <c r="BF85" s="11"/>
      <c r="BG85" s="44"/>
      <c r="BH85" s="33">
        <v>47.0</v>
      </c>
      <c r="BI85" s="44"/>
      <c r="BJ85" s="44"/>
      <c r="BK85" s="44"/>
      <c r="BL85" s="44"/>
      <c r="BM85" s="44"/>
      <c r="BN85" s="44"/>
      <c r="BO85" s="44"/>
      <c r="BP85" s="44"/>
    </row>
    <row r="86">
      <c r="A86" s="33" t="s">
        <v>485</v>
      </c>
      <c r="B86" s="34"/>
      <c r="C86" s="34">
        <v>1998.0</v>
      </c>
      <c r="D86" s="34">
        <v>6.0</v>
      </c>
      <c r="E86" s="34">
        <v>13.0</v>
      </c>
      <c r="F86" s="35"/>
      <c r="G86" s="35"/>
      <c r="H86" s="35"/>
      <c r="I86" s="40"/>
      <c r="J86" s="40"/>
      <c r="K86" s="92"/>
      <c r="L86" s="39"/>
      <c r="M86" s="39"/>
      <c r="N86" s="40"/>
      <c r="O86" s="35"/>
      <c r="P86" s="35"/>
      <c r="Q86" s="33" t="s">
        <v>77</v>
      </c>
      <c r="R86" s="11"/>
      <c r="S86" s="35"/>
      <c r="T86" s="35"/>
      <c r="U86" s="33" t="s">
        <v>347</v>
      </c>
      <c r="V86" s="33" t="s">
        <v>94</v>
      </c>
      <c r="W86" s="35"/>
      <c r="X86" s="39"/>
      <c r="Y86" s="33" t="s">
        <v>122</v>
      </c>
      <c r="Z86" s="40"/>
      <c r="AA86" s="39"/>
      <c r="AB86" s="39"/>
      <c r="AC86" s="35"/>
      <c r="AD86" s="35"/>
      <c r="AE86" s="39"/>
      <c r="AF86" s="40"/>
      <c r="AG86" s="33"/>
      <c r="AH86" s="39"/>
      <c r="AI86" s="11" t="s">
        <v>632</v>
      </c>
      <c r="AJ86" s="33"/>
      <c r="AK86" s="33"/>
      <c r="AL86" s="33" t="s">
        <v>107</v>
      </c>
      <c r="AM86" s="13" t="str">
        <f t="shared" si="3"/>
        <v>Cristal Mayu   Cochabamba Bolivia</v>
      </c>
      <c r="AN86" s="35"/>
      <c r="AO86" s="33" t="s">
        <v>279</v>
      </c>
      <c r="AP86" s="39"/>
      <c r="AQ86" s="35"/>
      <c r="AR86" s="35"/>
      <c r="AS86" s="39"/>
      <c r="AT86" s="35"/>
      <c r="AU86" s="35"/>
      <c r="AV86" s="12" t="s">
        <v>352</v>
      </c>
      <c r="AW86" s="33" t="s">
        <v>612</v>
      </c>
      <c r="AX86" s="33" t="s">
        <v>222</v>
      </c>
      <c r="AY86" s="33" t="s">
        <v>94</v>
      </c>
      <c r="AZ86" s="33" t="s">
        <v>82</v>
      </c>
      <c r="BA86" s="33" t="s">
        <v>223</v>
      </c>
      <c r="BB86" s="35"/>
      <c r="BC86" s="35"/>
      <c r="BD86" s="35"/>
      <c r="BE86" s="33" t="s">
        <v>615</v>
      </c>
      <c r="BF86" s="11" t="s">
        <v>616</v>
      </c>
      <c r="BG86" s="44"/>
      <c r="BH86" s="44"/>
      <c r="BI86" s="44"/>
      <c r="BJ86" s="44"/>
      <c r="BK86" s="44"/>
      <c r="BL86" s="44"/>
      <c r="BM86" s="44"/>
      <c r="BN86" s="44"/>
      <c r="BO86" s="44"/>
      <c r="BP86" s="44"/>
    </row>
    <row r="87">
      <c r="A87" s="33" t="s">
        <v>485</v>
      </c>
      <c r="B87" s="34"/>
      <c r="C87" s="34">
        <v>1998.0</v>
      </c>
      <c r="D87" s="34">
        <v>6.0</v>
      </c>
      <c r="E87" s="34">
        <v>15.0</v>
      </c>
      <c r="F87" s="35"/>
      <c r="G87" s="35"/>
      <c r="H87" s="35"/>
      <c r="I87" s="33" t="s">
        <v>634</v>
      </c>
      <c r="J87" s="33" t="s">
        <v>635</v>
      </c>
      <c r="K87" s="92"/>
      <c r="L87" s="39"/>
      <c r="M87" s="39"/>
      <c r="N87" s="33" t="s">
        <v>76</v>
      </c>
      <c r="O87" s="35"/>
      <c r="P87" s="35"/>
      <c r="Q87" s="33" t="s">
        <v>77</v>
      </c>
      <c r="R87" s="11" t="s">
        <v>249</v>
      </c>
      <c r="S87" s="38"/>
      <c r="T87" s="35"/>
      <c r="U87" s="33" t="s">
        <v>636</v>
      </c>
      <c r="V87" s="33" t="s">
        <v>405</v>
      </c>
      <c r="W87" s="38"/>
      <c r="X87" s="38"/>
      <c r="Y87" s="33"/>
      <c r="Z87" s="33"/>
      <c r="AA87" s="39"/>
      <c r="AB87" s="39"/>
      <c r="AC87" s="35"/>
      <c r="AD87" s="35"/>
      <c r="AE87" s="39"/>
      <c r="AF87" s="40"/>
      <c r="AG87" s="33"/>
      <c r="AH87" s="38"/>
      <c r="AI87" s="33" t="s">
        <v>187</v>
      </c>
      <c r="AJ87" s="33"/>
      <c r="AK87" s="33"/>
      <c r="AL87" s="33" t="s">
        <v>107</v>
      </c>
      <c r="AM87" s="13" t="str">
        <f t="shared" si="3"/>
        <v>Chimore   Cochabamba Bolivia</v>
      </c>
      <c r="AN87" s="35"/>
      <c r="AO87" s="33"/>
      <c r="AP87" s="39"/>
      <c r="AQ87" s="35"/>
      <c r="AR87" s="35"/>
      <c r="AS87" s="39"/>
      <c r="AT87" s="35"/>
      <c r="AU87" s="35"/>
      <c r="AV87" s="12" t="s">
        <v>352</v>
      </c>
      <c r="AW87" s="33"/>
      <c r="AX87" s="33" t="s">
        <v>222</v>
      </c>
      <c r="AY87" s="33" t="s">
        <v>94</v>
      </c>
      <c r="AZ87" s="33" t="s">
        <v>82</v>
      </c>
      <c r="BA87" s="33" t="s">
        <v>223</v>
      </c>
      <c r="BB87" s="35"/>
      <c r="BC87" s="35"/>
      <c r="BD87" s="35"/>
      <c r="BE87" s="33"/>
      <c r="BF87" s="11"/>
      <c r="BG87" s="44"/>
      <c r="BH87" s="33">
        <v>48.0</v>
      </c>
      <c r="BI87" s="44"/>
      <c r="BJ87" s="44"/>
      <c r="BK87" s="44"/>
      <c r="BL87" s="44"/>
      <c r="BM87" s="44"/>
      <c r="BN87" s="44"/>
      <c r="BO87" s="44"/>
      <c r="BP87" s="44"/>
    </row>
    <row r="88">
      <c r="A88" s="33" t="s">
        <v>485</v>
      </c>
      <c r="B88" s="34"/>
      <c r="C88" s="34">
        <v>1998.0</v>
      </c>
      <c r="D88" s="34">
        <v>10.0</v>
      </c>
      <c r="E88" s="34">
        <v>20.0</v>
      </c>
      <c r="F88" s="35"/>
      <c r="G88" s="35"/>
      <c r="H88" s="35"/>
      <c r="I88" s="40"/>
      <c r="J88" s="40"/>
      <c r="K88" s="92"/>
      <c r="L88" s="39"/>
      <c r="M88" s="39"/>
      <c r="N88" s="40"/>
      <c r="O88" s="35"/>
      <c r="P88" s="35"/>
      <c r="Q88" s="33" t="s">
        <v>77</v>
      </c>
      <c r="R88" s="11" t="s">
        <v>242</v>
      </c>
      <c r="S88" s="35"/>
      <c r="T88" s="35"/>
      <c r="U88" s="33" t="s">
        <v>81</v>
      </c>
      <c r="V88" s="33" t="s">
        <v>82</v>
      </c>
      <c r="W88" s="38" t="s">
        <v>308</v>
      </c>
      <c r="X88" s="38"/>
      <c r="Y88" s="33" t="s">
        <v>122</v>
      </c>
      <c r="Z88" s="33" t="s">
        <v>618</v>
      </c>
      <c r="AA88" s="39"/>
      <c r="AB88" s="39"/>
      <c r="AC88" s="35"/>
      <c r="AD88" s="35"/>
      <c r="AE88" s="39"/>
      <c r="AF88" s="40"/>
      <c r="AG88" s="33"/>
      <c r="AH88" s="38" t="s">
        <v>637</v>
      </c>
      <c r="AI88" s="33" t="s">
        <v>620</v>
      </c>
      <c r="AJ88" s="33"/>
      <c r="AK88" s="33"/>
      <c r="AL88" s="33" t="s">
        <v>107</v>
      </c>
      <c r="AM88" s="13" t="str">
        <f t="shared" si="3"/>
        <v>Chapare region   Cochabamba Bolivia</v>
      </c>
      <c r="AN88" s="35"/>
      <c r="AO88" s="33" t="s">
        <v>279</v>
      </c>
      <c r="AP88" s="39"/>
      <c r="AQ88" s="35"/>
      <c r="AR88" s="35"/>
      <c r="AS88" s="39"/>
      <c r="AT88" s="35"/>
      <c r="AU88" s="35"/>
      <c r="AV88" s="12" t="s">
        <v>352</v>
      </c>
      <c r="AW88" s="33" t="s">
        <v>612</v>
      </c>
      <c r="AX88" s="33" t="s">
        <v>222</v>
      </c>
      <c r="AY88" s="33" t="s">
        <v>94</v>
      </c>
      <c r="AZ88" s="33" t="s">
        <v>94</v>
      </c>
      <c r="BA88" s="33" t="s">
        <v>216</v>
      </c>
      <c r="BB88" s="35"/>
      <c r="BC88" s="35"/>
      <c r="BD88" s="35"/>
      <c r="BE88" s="33" t="s">
        <v>615</v>
      </c>
      <c r="BF88" s="14" t="s">
        <v>225</v>
      </c>
      <c r="BG88" s="44"/>
      <c r="BH88" s="44"/>
      <c r="BI88" s="44"/>
      <c r="BJ88" s="44"/>
      <c r="BK88" s="44"/>
      <c r="BL88" s="44"/>
      <c r="BM88" s="44"/>
      <c r="BN88" s="44"/>
      <c r="BO88" s="44"/>
      <c r="BP88" s="44"/>
    </row>
    <row r="89">
      <c r="A89" s="33" t="s">
        <v>341</v>
      </c>
      <c r="B89" s="34"/>
      <c r="C89" s="34">
        <v>2000.0</v>
      </c>
      <c r="D89" s="34">
        <v>1.0</v>
      </c>
      <c r="E89" s="34">
        <v>23.0</v>
      </c>
      <c r="F89" s="35"/>
      <c r="G89" s="35"/>
      <c r="H89" s="35"/>
      <c r="I89" s="40"/>
      <c r="J89" s="40"/>
      <c r="K89" s="92"/>
      <c r="L89" s="39"/>
      <c r="M89" s="39"/>
      <c r="N89" s="40"/>
      <c r="O89" s="11" t="s">
        <v>639</v>
      </c>
      <c r="P89" s="35"/>
      <c r="Q89" s="33" t="s">
        <v>77</v>
      </c>
      <c r="R89" s="11" t="s">
        <v>640</v>
      </c>
      <c r="S89" s="35" t="s">
        <v>639</v>
      </c>
      <c r="T89" s="35"/>
      <c r="U89" s="40"/>
      <c r="V89" s="40"/>
      <c r="W89" s="35"/>
      <c r="X89" s="39"/>
      <c r="Y89" s="40"/>
      <c r="Z89" s="40"/>
      <c r="AA89" s="39"/>
      <c r="AB89" s="39"/>
      <c r="AC89" s="35"/>
      <c r="AD89" s="35"/>
      <c r="AE89" s="39"/>
      <c r="AF89" s="40"/>
      <c r="AG89" s="33" t="s">
        <v>88</v>
      </c>
      <c r="AH89" s="39"/>
      <c r="AI89" s="33" t="s">
        <v>641</v>
      </c>
      <c r="AJ89" s="33" t="s">
        <v>112</v>
      </c>
      <c r="AK89" s="33" t="s">
        <v>114</v>
      </c>
      <c r="AL89" s="33" t="s">
        <v>110</v>
      </c>
      <c r="AM89" s="13" t="str">
        <f t="shared" si="3"/>
        <v>Sora Sora Challapata Edurado Avaroa Oruro Bolivia</v>
      </c>
      <c r="AN89" s="35"/>
      <c r="AO89" s="33" t="s">
        <v>279</v>
      </c>
      <c r="AP89" s="39"/>
      <c r="AQ89" s="35"/>
      <c r="AR89" s="35"/>
      <c r="AS89" s="39"/>
      <c r="AT89" s="35"/>
      <c r="AU89" s="35"/>
      <c r="AV89" s="12" t="s">
        <v>352</v>
      </c>
      <c r="AW89" s="40"/>
      <c r="AX89" s="33" t="s">
        <v>642</v>
      </c>
      <c r="AY89" s="33" t="s">
        <v>94</v>
      </c>
      <c r="AZ89" s="33" t="s">
        <v>94</v>
      </c>
      <c r="BA89" s="33" t="s">
        <v>643</v>
      </c>
      <c r="BB89" s="35"/>
      <c r="BC89" s="35"/>
      <c r="BD89" s="35"/>
      <c r="BE89" s="33" t="s">
        <v>644</v>
      </c>
      <c r="BF89" s="99" t="s">
        <v>645</v>
      </c>
      <c r="BG89" s="44"/>
      <c r="BH89" s="44"/>
      <c r="BI89" s="44"/>
      <c r="BJ89" s="44"/>
      <c r="BK89" s="44"/>
      <c r="BL89" s="44"/>
      <c r="BM89" s="44"/>
      <c r="BN89" s="44"/>
      <c r="BO89" s="44"/>
      <c r="BP89" s="44"/>
    </row>
    <row r="90">
      <c r="A90" s="33" t="s">
        <v>341</v>
      </c>
      <c r="B90" s="34"/>
      <c r="C90" s="34">
        <v>2000.0</v>
      </c>
      <c r="D90" s="34">
        <v>1.0</v>
      </c>
      <c r="E90" s="34">
        <v>23.0</v>
      </c>
      <c r="F90" s="35"/>
      <c r="G90" s="35"/>
      <c r="H90" s="35"/>
      <c r="I90" s="40"/>
      <c r="J90" s="40"/>
      <c r="K90" s="92"/>
      <c r="L90" s="39"/>
      <c r="M90" s="39"/>
      <c r="N90" s="40"/>
      <c r="O90" s="11" t="s">
        <v>639</v>
      </c>
      <c r="P90" s="35"/>
      <c r="Q90" s="33" t="s">
        <v>77</v>
      </c>
      <c r="R90" s="11" t="s">
        <v>640</v>
      </c>
      <c r="S90" s="35" t="s">
        <v>639</v>
      </c>
      <c r="T90" s="35"/>
      <c r="U90" s="40"/>
      <c r="V90" s="40"/>
      <c r="W90" s="35"/>
      <c r="X90" s="39"/>
      <c r="Y90" s="40"/>
      <c r="Z90" s="40"/>
      <c r="AA90" s="39"/>
      <c r="AB90" s="39"/>
      <c r="AC90" s="35"/>
      <c r="AD90" s="35"/>
      <c r="AE90" s="39"/>
      <c r="AF90" s="40"/>
      <c r="AG90" s="33" t="s">
        <v>88</v>
      </c>
      <c r="AH90" s="39"/>
      <c r="AI90" s="33" t="s">
        <v>641</v>
      </c>
      <c r="AJ90" s="33" t="s">
        <v>112</v>
      </c>
      <c r="AK90" s="33" t="s">
        <v>114</v>
      </c>
      <c r="AL90" s="33" t="s">
        <v>110</v>
      </c>
      <c r="AM90" s="13" t="str">
        <f t="shared" si="3"/>
        <v>Sora Sora Challapata Edurado Avaroa Oruro Bolivia</v>
      </c>
      <c r="AN90" s="35"/>
      <c r="AO90" s="33" t="s">
        <v>279</v>
      </c>
      <c r="AP90" s="39"/>
      <c r="AQ90" s="35"/>
      <c r="AR90" s="35"/>
      <c r="AS90" s="39"/>
      <c r="AT90" s="35"/>
      <c r="AU90" s="35"/>
      <c r="AV90" s="12" t="s">
        <v>352</v>
      </c>
      <c r="AW90" s="40"/>
      <c r="AX90" s="33" t="s">
        <v>642</v>
      </c>
      <c r="AY90" s="33" t="s">
        <v>94</v>
      </c>
      <c r="AZ90" s="33" t="s">
        <v>94</v>
      </c>
      <c r="BA90" s="33" t="s">
        <v>643</v>
      </c>
      <c r="BB90" s="35"/>
      <c r="BC90" s="35"/>
      <c r="BD90" s="35"/>
      <c r="BE90" s="33" t="s">
        <v>644</v>
      </c>
      <c r="BF90" s="99" t="s">
        <v>645</v>
      </c>
      <c r="BG90" s="44"/>
      <c r="BH90" s="44"/>
      <c r="BI90" s="44"/>
      <c r="BJ90" s="44"/>
      <c r="BK90" s="44"/>
      <c r="BL90" s="44"/>
      <c r="BM90" s="44"/>
      <c r="BN90" s="44"/>
      <c r="BO90" s="44"/>
      <c r="BP90" s="44"/>
    </row>
    <row r="91">
      <c r="A91" s="33" t="s">
        <v>341</v>
      </c>
      <c r="B91" s="34"/>
      <c r="C91" s="34">
        <v>2000.0</v>
      </c>
      <c r="D91" s="34">
        <v>1.0</v>
      </c>
      <c r="E91" s="34">
        <v>23.0</v>
      </c>
      <c r="F91" s="35"/>
      <c r="G91" s="35"/>
      <c r="H91" s="35"/>
      <c r="I91" s="40"/>
      <c r="J91" s="40"/>
      <c r="K91" s="92"/>
      <c r="L91" s="39"/>
      <c r="M91" s="39"/>
      <c r="N91" s="40"/>
      <c r="O91" s="11" t="s">
        <v>639</v>
      </c>
      <c r="P91" s="35"/>
      <c r="Q91" s="33" t="s">
        <v>77</v>
      </c>
      <c r="R91" s="11" t="s">
        <v>640</v>
      </c>
      <c r="S91" s="35" t="s">
        <v>639</v>
      </c>
      <c r="T91" s="35"/>
      <c r="U91" s="40"/>
      <c r="V91" s="40"/>
      <c r="W91" s="35"/>
      <c r="X91" s="39"/>
      <c r="Y91" s="40"/>
      <c r="Z91" s="40"/>
      <c r="AA91" s="39"/>
      <c r="AB91" s="39"/>
      <c r="AC91" s="35"/>
      <c r="AD91" s="35"/>
      <c r="AE91" s="39"/>
      <c r="AF91" s="40"/>
      <c r="AG91" s="33" t="s">
        <v>88</v>
      </c>
      <c r="AH91" s="39"/>
      <c r="AI91" s="33" t="s">
        <v>641</v>
      </c>
      <c r="AJ91" s="33" t="s">
        <v>112</v>
      </c>
      <c r="AK91" s="33" t="s">
        <v>114</v>
      </c>
      <c r="AL91" s="33" t="s">
        <v>110</v>
      </c>
      <c r="AM91" s="13" t="str">
        <f t="shared" si="3"/>
        <v>Sora Sora Challapata Edurado Avaroa Oruro Bolivia</v>
      </c>
      <c r="AN91" s="35"/>
      <c r="AO91" s="33" t="s">
        <v>279</v>
      </c>
      <c r="AP91" s="39"/>
      <c r="AQ91" s="35"/>
      <c r="AR91" s="35"/>
      <c r="AS91" s="39"/>
      <c r="AT91" s="35"/>
      <c r="AU91" s="35"/>
      <c r="AV91" s="12" t="s">
        <v>352</v>
      </c>
      <c r="AW91" s="40"/>
      <c r="AX91" s="33" t="s">
        <v>642</v>
      </c>
      <c r="AY91" s="33" t="s">
        <v>94</v>
      </c>
      <c r="AZ91" s="33" t="s">
        <v>94</v>
      </c>
      <c r="BA91" s="33" t="s">
        <v>643</v>
      </c>
      <c r="BB91" s="35"/>
      <c r="BC91" s="35"/>
      <c r="BD91" s="35"/>
      <c r="BE91" s="33" t="s">
        <v>644</v>
      </c>
      <c r="BF91" s="99" t="s">
        <v>645</v>
      </c>
      <c r="BG91" s="44"/>
      <c r="BH91" s="44"/>
      <c r="BI91" s="44"/>
      <c r="BJ91" s="44"/>
      <c r="BK91" s="44"/>
      <c r="BL91" s="44"/>
      <c r="BM91" s="44"/>
      <c r="BN91" s="44"/>
      <c r="BO91" s="44"/>
      <c r="BP91" s="44"/>
    </row>
    <row r="92">
      <c r="A92" s="33" t="s">
        <v>341</v>
      </c>
      <c r="B92" s="34"/>
      <c r="C92" s="34">
        <v>2000.0</v>
      </c>
      <c r="D92" s="34">
        <v>1.0</v>
      </c>
      <c r="E92" s="34">
        <v>23.0</v>
      </c>
      <c r="F92" s="35"/>
      <c r="G92" s="35"/>
      <c r="H92" s="35"/>
      <c r="I92" s="40"/>
      <c r="J92" s="40"/>
      <c r="K92" s="92"/>
      <c r="L92" s="39"/>
      <c r="M92" s="39"/>
      <c r="N92" s="40"/>
      <c r="O92" s="11" t="s">
        <v>639</v>
      </c>
      <c r="P92" s="35"/>
      <c r="Q92" s="33" t="s">
        <v>77</v>
      </c>
      <c r="R92" s="11" t="s">
        <v>640</v>
      </c>
      <c r="S92" s="35" t="s">
        <v>639</v>
      </c>
      <c r="T92" s="35"/>
      <c r="U92" s="40"/>
      <c r="V92" s="40"/>
      <c r="W92" s="35"/>
      <c r="X92" s="39"/>
      <c r="Y92" s="40"/>
      <c r="Z92" s="40"/>
      <c r="AA92" s="39"/>
      <c r="AB92" s="39"/>
      <c r="AC92" s="35"/>
      <c r="AD92" s="35"/>
      <c r="AE92" s="39"/>
      <c r="AF92" s="40"/>
      <c r="AG92" s="33" t="s">
        <v>88</v>
      </c>
      <c r="AH92" s="39"/>
      <c r="AI92" s="33" t="s">
        <v>641</v>
      </c>
      <c r="AJ92" s="33" t="s">
        <v>112</v>
      </c>
      <c r="AK92" s="33" t="s">
        <v>114</v>
      </c>
      <c r="AL92" s="33" t="s">
        <v>110</v>
      </c>
      <c r="AM92" s="13" t="str">
        <f t="shared" si="3"/>
        <v>Sora Sora Challapata Edurado Avaroa Oruro Bolivia</v>
      </c>
      <c r="AN92" s="35"/>
      <c r="AO92" s="33" t="s">
        <v>279</v>
      </c>
      <c r="AP92" s="39"/>
      <c r="AQ92" s="35"/>
      <c r="AR92" s="35"/>
      <c r="AS92" s="39"/>
      <c r="AT92" s="35"/>
      <c r="AU92" s="35"/>
      <c r="AV92" s="12" t="s">
        <v>352</v>
      </c>
      <c r="AW92" s="40"/>
      <c r="AX92" s="33" t="s">
        <v>642</v>
      </c>
      <c r="AY92" s="33" t="s">
        <v>94</v>
      </c>
      <c r="AZ92" s="33" t="s">
        <v>94</v>
      </c>
      <c r="BA92" s="33" t="s">
        <v>643</v>
      </c>
      <c r="BB92" s="35"/>
      <c r="BC92" s="35"/>
      <c r="BD92" s="35"/>
      <c r="BE92" s="33" t="s">
        <v>644</v>
      </c>
      <c r="BF92" s="99" t="s">
        <v>645</v>
      </c>
      <c r="BG92" s="44"/>
      <c r="BH92" s="44"/>
      <c r="BI92" s="44"/>
      <c r="BJ92" s="44"/>
      <c r="BK92" s="44"/>
      <c r="BL92" s="44"/>
      <c r="BM92" s="44"/>
      <c r="BN92" s="44"/>
      <c r="BO92" s="44"/>
      <c r="BP92" s="44"/>
    </row>
    <row r="93">
      <c r="A93" s="33" t="s">
        <v>341</v>
      </c>
      <c r="B93" s="34"/>
      <c r="C93" s="34">
        <v>2000.0</v>
      </c>
      <c r="D93" s="34">
        <v>1.0</v>
      </c>
      <c r="E93" s="34">
        <v>23.0</v>
      </c>
      <c r="F93" s="35"/>
      <c r="G93" s="35"/>
      <c r="H93" s="35"/>
      <c r="I93" s="40"/>
      <c r="J93" s="40"/>
      <c r="K93" s="92"/>
      <c r="L93" s="39"/>
      <c r="M93" s="39"/>
      <c r="N93" s="40"/>
      <c r="O93" s="11" t="s">
        <v>639</v>
      </c>
      <c r="P93" s="35"/>
      <c r="Q93" s="33" t="s">
        <v>77</v>
      </c>
      <c r="R93" s="11" t="s">
        <v>640</v>
      </c>
      <c r="S93" s="35" t="s">
        <v>639</v>
      </c>
      <c r="T93" s="35"/>
      <c r="U93" s="40"/>
      <c r="V93" s="40"/>
      <c r="W93" s="35"/>
      <c r="X93" s="39"/>
      <c r="Y93" s="40"/>
      <c r="Z93" s="40"/>
      <c r="AA93" s="39"/>
      <c r="AB93" s="39"/>
      <c r="AC93" s="35"/>
      <c r="AD93" s="35"/>
      <c r="AE93" s="39"/>
      <c r="AF93" s="40"/>
      <c r="AG93" s="33" t="s">
        <v>88</v>
      </c>
      <c r="AH93" s="39"/>
      <c r="AI93" s="33" t="s">
        <v>641</v>
      </c>
      <c r="AJ93" s="33" t="s">
        <v>112</v>
      </c>
      <c r="AK93" s="33" t="s">
        <v>114</v>
      </c>
      <c r="AL93" s="33" t="s">
        <v>110</v>
      </c>
      <c r="AM93" s="13" t="str">
        <f t="shared" si="3"/>
        <v>Sora Sora Challapata Edurado Avaroa Oruro Bolivia</v>
      </c>
      <c r="AN93" s="35"/>
      <c r="AO93" s="33" t="s">
        <v>279</v>
      </c>
      <c r="AP93" s="39"/>
      <c r="AQ93" s="35"/>
      <c r="AR93" s="35"/>
      <c r="AS93" s="39"/>
      <c r="AT93" s="35"/>
      <c r="AU93" s="35"/>
      <c r="AV93" s="12" t="s">
        <v>352</v>
      </c>
      <c r="AW93" s="40"/>
      <c r="AX93" s="33" t="s">
        <v>642</v>
      </c>
      <c r="AY93" s="33" t="s">
        <v>94</v>
      </c>
      <c r="AZ93" s="33" t="s">
        <v>94</v>
      </c>
      <c r="BA93" s="33" t="s">
        <v>643</v>
      </c>
      <c r="BB93" s="35"/>
      <c r="BC93" s="35"/>
      <c r="BD93" s="35"/>
      <c r="BE93" s="33" t="s">
        <v>644</v>
      </c>
      <c r="BF93" s="99" t="s">
        <v>645</v>
      </c>
      <c r="BG93" s="44"/>
      <c r="BH93" s="44"/>
      <c r="BI93" s="44"/>
      <c r="BJ93" s="44"/>
      <c r="BK93" s="44"/>
      <c r="BL93" s="44"/>
      <c r="BM93" s="44"/>
      <c r="BN93" s="44"/>
      <c r="BO93" s="44"/>
      <c r="BP93" s="44"/>
    </row>
    <row r="94">
      <c r="A94" s="33" t="s">
        <v>341</v>
      </c>
      <c r="B94" s="34"/>
      <c r="C94" s="34">
        <v>2000.0</v>
      </c>
      <c r="D94" s="34">
        <v>1.0</v>
      </c>
      <c r="E94" s="34">
        <v>23.0</v>
      </c>
      <c r="F94" s="35"/>
      <c r="G94" s="35"/>
      <c r="H94" s="35"/>
      <c r="I94" s="40"/>
      <c r="J94" s="40"/>
      <c r="K94" s="92"/>
      <c r="L94" s="39"/>
      <c r="M94" s="39"/>
      <c r="N94" s="40"/>
      <c r="O94" s="11" t="s">
        <v>639</v>
      </c>
      <c r="P94" s="35"/>
      <c r="Q94" s="33" t="s">
        <v>77</v>
      </c>
      <c r="R94" s="11" t="s">
        <v>640</v>
      </c>
      <c r="S94" s="35" t="s">
        <v>639</v>
      </c>
      <c r="T94" s="35"/>
      <c r="U94" s="40"/>
      <c r="V94" s="40"/>
      <c r="W94" s="35"/>
      <c r="X94" s="39"/>
      <c r="Y94" s="40"/>
      <c r="Z94" s="40"/>
      <c r="AA94" s="39"/>
      <c r="AB94" s="39"/>
      <c r="AC94" s="35"/>
      <c r="AD94" s="35"/>
      <c r="AE94" s="39"/>
      <c r="AF94" s="40"/>
      <c r="AG94" s="33" t="s">
        <v>88</v>
      </c>
      <c r="AH94" s="39"/>
      <c r="AI94" s="33" t="s">
        <v>641</v>
      </c>
      <c r="AJ94" s="33" t="s">
        <v>112</v>
      </c>
      <c r="AK94" s="33" t="s">
        <v>114</v>
      </c>
      <c r="AL94" s="33" t="s">
        <v>110</v>
      </c>
      <c r="AM94" s="13" t="str">
        <f t="shared" si="3"/>
        <v>Sora Sora Challapata Edurado Avaroa Oruro Bolivia</v>
      </c>
      <c r="AN94" s="35"/>
      <c r="AO94" s="33" t="s">
        <v>279</v>
      </c>
      <c r="AP94" s="39"/>
      <c r="AQ94" s="35"/>
      <c r="AR94" s="35"/>
      <c r="AS94" s="39"/>
      <c r="AT94" s="35"/>
      <c r="AU94" s="35"/>
      <c r="AV94" s="12" t="s">
        <v>352</v>
      </c>
      <c r="AW94" s="40"/>
      <c r="AX94" s="33" t="s">
        <v>642</v>
      </c>
      <c r="AY94" s="33" t="s">
        <v>94</v>
      </c>
      <c r="AZ94" s="33" t="s">
        <v>94</v>
      </c>
      <c r="BA94" s="33" t="s">
        <v>643</v>
      </c>
      <c r="BB94" s="35"/>
      <c r="BC94" s="35"/>
      <c r="BD94" s="35"/>
      <c r="BE94" s="33" t="s">
        <v>644</v>
      </c>
      <c r="BF94" s="99" t="s">
        <v>645</v>
      </c>
      <c r="BG94" s="44"/>
      <c r="BH94" s="44"/>
      <c r="BI94" s="44"/>
      <c r="BJ94" s="44"/>
      <c r="BK94" s="44"/>
      <c r="BL94" s="44"/>
      <c r="BM94" s="44"/>
      <c r="BN94" s="44"/>
      <c r="BO94" s="44"/>
      <c r="BP94" s="44"/>
    </row>
    <row r="95">
      <c r="A95" s="33" t="s">
        <v>341</v>
      </c>
      <c r="B95" s="34"/>
      <c r="C95" s="34">
        <v>2000.0</v>
      </c>
      <c r="D95" s="34">
        <v>1.0</v>
      </c>
      <c r="E95" s="34">
        <v>23.0</v>
      </c>
      <c r="F95" s="35"/>
      <c r="G95" s="35"/>
      <c r="H95" s="35"/>
      <c r="I95" s="40"/>
      <c r="J95" s="40"/>
      <c r="K95" s="92"/>
      <c r="L95" s="39"/>
      <c r="M95" s="39"/>
      <c r="N95" s="40"/>
      <c r="O95" s="11" t="s">
        <v>639</v>
      </c>
      <c r="P95" s="35"/>
      <c r="Q95" s="33" t="s">
        <v>77</v>
      </c>
      <c r="R95" s="11" t="s">
        <v>640</v>
      </c>
      <c r="S95" s="35" t="s">
        <v>639</v>
      </c>
      <c r="T95" s="35"/>
      <c r="U95" s="40"/>
      <c r="V95" s="40"/>
      <c r="W95" s="35"/>
      <c r="X95" s="39"/>
      <c r="Y95" s="40"/>
      <c r="Z95" s="40"/>
      <c r="AA95" s="39"/>
      <c r="AB95" s="39"/>
      <c r="AC95" s="35"/>
      <c r="AD95" s="35"/>
      <c r="AE95" s="39"/>
      <c r="AF95" s="40"/>
      <c r="AG95" s="33" t="s">
        <v>88</v>
      </c>
      <c r="AH95" s="39"/>
      <c r="AI95" s="33" t="s">
        <v>641</v>
      </c>
      <c r="AJ95" s="33" t="s">
        <v>112</v>
      </c>
      <c r="AK95" s="33" t="s">
        <v>114</v>
      </c>
      <c r="AL95" s="33" t="s">
        <v>110</v>
      </c>
      <c r="AM95" s="13" t="str">
        <f t="shared" si="3"/>
        <v>Sora Sora Challapata Edurado Avaroa Oruro Bolivia</v>
      </c>
      <c r="AN95" s="35"/>
      <c r="AO95" s="33" t="s">
        <v>279</v>
      </c>
      <c r="AP95" s="39"/>
      <c r="AQ95" s="35"/>
      <c r="AR95" s="35"/>
      <c r="AS95" s="39"/>
      <c r="AT95" s="35"/>
      <c r="AU95" s="35"/>
      <c r="AV95" s="12" t="s">
        <v>352</v>
      </c>
      <c r="AW95" s="40"/>
      <c r="AX95" s="33" t="s">
        <v>642</v>
      </c>
      <c r="AY95" s="33" t="s">
        <v>94</v>
      </c>
      <c r="AZ95" s="33" t="s">
        <v>94</v>
      </c>
      <c r="BA95" s="33" t="s">
        <v>643</v>
      </c>
      <c r="BB95" s="35"/>
      <c r="BC95" s="35"/>
      <c r="BD95" s="35"/>
      <c r="BE95" s="33" t="s">
        <v>644</v>
      </c>
      <c r="BF95" s="99" t="s">
        <v>645</v>
      </c>
      <c r="BG95" s="44"/>
      <c r="BH95" s="44"/>
      <c r="BI95" s="44"/>
      <c r="BJ95" s="44"/>
      <c r="BK95" s="44"/>
      <c r="BL95" s="44"/>
      <c r="BM95" s="44"/>
      <c r="BN95" s="44"/>
      <c r="BO95" s="44"/>
      <c r="BP95" s="44"/>
    </row>
    <row r="96">
      <c r="A96" s="33" t="s">
        <v>341</v>
      </c>
      <c r="B96" s="34"/>
      <c r="C96" s="34">
        <v>2000.0</v>
      </c>
      <c r="D96" s="34">
        <v>1.0</v>
      </c>
      <c r="E96" s="34">
        <v>23.0</v>
      </c>
      <c r="F96" s="35"/>
      <c r="G96" s="35"/>
      <c r="H96" s="35"/>
      <c r="I96" s="40"/>
      <c r="J96" s="40"/>
      <c r="K96" s="92"/>
      <c r="L96" s="39"/>
      <c r="M96" s="39"/>
      <c r="N96" s="40"/>
      <c r="O96" s="11" t="s">
        <v>639</v>
      </c>
      <c r="P96" s="35"/>
      <c r="Q96" s="33" t="s">
        <v>77</v>
      </c>
      <c r="R96" s="11" t="s">
        <v>640</v>
      </c>
      <c r="S96" s="35" t="s">
        <v>639</v>
      </c>
      <c r="T96" s="35"/>
      <c r="U96" s="40"/>
      <c r="V96" s="40"/>
      <c r="W96" s="35"/>
      <c r="X96" s="39"/>
      <c r="Y96" s="40"/>
      <c r="Z96" s="40"/>
      <c r="AA96" s="39"/>
      <c r="AB96" s="39"/>
      <c r="AC96" s="35"/>
      <c r="AD96" s="35"/>
      <c r="AE96" s="39"/>
      <c r="AF96" s="40"/>
      <c r="AG96" s="33" t="s">
        <v>88</v>
      </c>
      <c r="AH96" s="39"/>
      <c r="AI96" s="33" t="s">
        <v>641</v>
      </c>
      <c r="AJ96" s="33" t="s">
        <v>112</v>
      </c>
      <c r="AK96" s="33" t="s">
        <v>114</v>
      </c>
      <c r="AL96" s="33" t="s">
        <v>110</v>
      </c>
      <c r="AM96" s="13" t="str">
        <f t="shared" si="3"/>
        <v>Sora Sora Challapata Edurado Avaroa Oruro Bolivia</v>
      </c>
      <c r="AN96" s="35"/>
      <c r="AO96" s="33" t="s">
        <v>279</v>
      </c>
      <c r="AP96" s="39"/>
      <c r="AQ96" s="35"/>
      <c r="AR96" s="35"/>
      <c r="AS96" s="39"/>
      <c r="AT96" s="35"/>
      <c r="AU96" s="35"/>
      <c r="AV96" s="12" t="s">
        <v>352</v>
      </c>
      <c r="AW96" s="40"/>
      <c r="AX96" s="33" t="s">
        <v>642</v>
      </c>
      <c r="AY96" s="33" t="s">
        <v>94</v>
      </c>
      <c r="AZ96" s="33" t="s">
        <v>94</v>
      </c>
      <c r="BA96" s="33" t="s">
        <v>643</v>
      </c>
      <c r="BB96" s="35"/>
      <c r="BC96" s="35"/>
      <c r="BD96" s="35"/>
      <c r="BE96" s="33" t="s">
        <v>644</v>
      </c>
      <c r="BF96" s="99" t="s">
        <v>645</v>
      </c>
      <c r="BG96" s="44"/>
      <c r="BH96" s="44"/>
      <c r="BI96" s="44"/>
      <c r="BJ96" s="44"/>
      <c r="BK96" s="44"/>
      <c r="BL96" s="44"/>
      <c r="BM96" s="44"/>
      <c r="BN96" s="44"/>
      <c r="BO96" s="44"/>
      <c r="BP96" s="44"/>
    </row>
    <row r="97">
      <c r="A97" s="33" t="s">
        <v>341</v>
      </c>
      <c r="B97" s="34"/>
      <c r="C97" s="34">
        <v>2000.0</v>
      </c>
      <c r="D97" s="34">
        <v>1.0</v>
      </c>
      <c r="E97" s="34">
        <v>23.0</v>
      </c>
      <c r="F97" s="35"/>
      <c r="G97" s="35"/>
      <c r="H97" s="35"/>
      <c r="I97" s="40"/>
      <c r="J97" s="40"/>
      <c r="K97" s="92"/>
      <c r="L97" s="39"/>
      <c r="M97" s="39"/>
      <c r="N97" s="40"/>
      <c r="O97" s="11" t="s">
        <v>639</v>
      </c>
      <c r="P97" s="35"/>
      <c r="Q97" s="33" t="s">
        <v>77</v>
      </c>
      <c r="R97" s="11" t="s">
        <v>640</v>
      </c>
      <c r="S97" s="35" t="s">
        <v>639</v>
      </c>
      <c r="T97" s="35"/>
      <c r="U97" s="40"/>
      <c r="V97" s="40"/>
      <c r="W97" s="35"/>
      <c r="X97" s="39"/>
      <c r="Y97" s="40"/>
      <c r="Z97" s="40"/>
      <c r="AA97" s="39"/>
      <c r="AB97" s="39"/>
      <c r="AC97" s="35"/>
      <c r="AD97" s="35"/>
      <c r="AE97" s="39"/>
      <c r="AF97" s="40"/>
      <c r="AG97" s="33" t="s">
        <v>88</v>
      </c>
      <c r="AH97" s="39"/>
      <c r="AI97" s="33" t="s">
        <v>641</v>
      </c>
      <c r="AJ97" s="33" t="s">
        <v>112</v>
      </c>
      <c r="AK97" s="33" t="s">
        <v>114</v>
      </c>
      <c r="AL97" s="33" t="s">
        <v>110</v>
      </c>
      <c r="AM97" s="13" t="str">
        <f t="shared" si="3"/>
        <v>Sora Sora Challapata Edurado Avaroa Oruro Bolivia</v>
      </c>
      <c r="AN97" s="35"/>
      <c r="AO97" s="33" t="s">
        <v>279</v>
      </c>
      <c r="AP97" s="39"/>
      <c r="AQ97" s="35"/>
      <c r="AR97" s="35"/>
      <c r="AS97" s="39"/>
      <c r="AT97" s="35"/>
      <c r="AU97" s="35"/>
      <c r="AV97" s="12" t="s">
        <v>352</v>
      </c>
      <c r="AW97" s="40"/>
      <c r="AX97" s="33" t="s">
        <v>642</v>
      </c>
      <c r="AY97" s="33" t="s">
        <v>94</v>
      </c>
      <c r="AZ97" s="33" t="s">
        <v>94</v>
      </c>
      <c r="BA97" s="33" t="s">
        <v>643</v>
      </c>
      <c r="BB97" s="35"/>
      <c r="BC97" s="35"/>
      <c r="BD97" s="35"/>
      <c r="BE97" s="33" t="s">
        <v>644</v>
      </c>
      <c r="BF97" s="99" t="s">
        <v>645</v>
      </c>
      <c r="BG97" s="44"/>
      <c r="BH97" s="44"/>
      <c r="BI97" s="44"/>
      <c r="BJ97" s="44"/>
      <c r="BK97" s="44"/>
      <c r="BL97" s="44"/>
      <c r="BM97" s="44"/>
      <c r="BN97" s="44"/>
      <c r="BO97" s="44"/>
      <c r="BP97" s="44"/>
    </row>
    <row r="98">
      <c r="A98" s="33" t="s">
        <v>341</v>
      </c>
      <c r="B98" s="34"/>
      <c r="C98" s="34">
        <v>2000.0</v>
      </c>
      <c r="D98" s="34">
        <v>1.0</v>
      </c>
      <c r="E98" s="34">
        <v>23.0</v>
      </c>
      <c r="F98" s="35"/>
      <c r="G98" s="35"/>
      <c r="H98" s="35"/>
      <c r="I98" s="40"/>
      <c r="J98" s="40"/>
      <c r="K98" s="92"/>
      <c r="L98" s="39"/>
      <c r="M98" s="39"/>
      <c r="N98" s="40"/>
      <c r="O98" s="11" t="s">
        <v>639</v>
      </c>
      <c r="P98" s="35"/>
      <c r="Q98" s="33" t="s">
        <v>77</v>
      </c>
      <c r="R98" s="11" t="s">
        <v>640</v>
      </c>
      <c r="S98" s="35" t="s">
        <v>639</v>
      </c>
      <c r="T98" s="35"/>
      <c r="U98" s="40"/>
      <c r="V98" s="40"/>
      <c r="W98" s="35"/>
      <c r="X98" s="39"/>
      <c r="Y98" s="40"/>
      <c r="Z98" s="40"/>
      <c r="AA98" s="39"/>
      <c r="AB98" s="39"/>
      <c r="AC98" s="35"/>
      <c r="AD98" s="35"/>
      <c r="AE98" s="39"/>
      <c r="AF98" s="40"/>
      <c r="AG98" s="33" t="s">
        <v>88</v>
      </c>
      <c r="AH98" s="39"/>
      <c r="AI98" s="33" t="s">
        <v>641</v>
      </c>
      <c r="AJ98" s="33" t="s">
        <v>112</v>
      </c>
      <c r="AK98" s="33" t="s">
        <v>114</v>
      </c>
      <c r="AL98" s="33" t="s">
        <v>110</v>
      </c>
      <c r="AM98" s="13" t="str">
        <f t="shared" si="3"/>
        <v>Sora Sora Challapata Edurado Avaroa Oruro Bolivia</v>
      </c>
      <c r="AN98" s="35"/>
      <c r="AO98" s="33" t="s">
        <v>279</v>
      </c>
      <c r="AP98" s="39"/>
      <c r="AQ98" s="35"/>
      <c r="AR98" s="35"/>
      <c r="AS98" s="39"/>
      <c r="AT98" s="35"/>
      <c r="AU98" s="35"/>
      <c r="AV98" s="12" t="s">
        <v>352</v>
      </c>
      <c r="AW98" s="40"/>
      <c r="AX98" s="33" t="s">
        <v>642</v>
      </c>
      <c r="AY98" s="33" t="s">
        <v>94</v>
      </c>
      <c r="AZ98" s="33" t="s">
        <v>94</v>
      </c>
      <c r="BA98" s="33" t="s">
        <v>643</v>
      </c>
      <c r="BB98" s="35"/>
      <c r="BC98" s="35"/>
      <c r="BD98" s="35"/>
      <c r="BE98" s="33" t="s">
        <v>644</v>
      </c>
      <c r="BF98" s="99" t="s">
        <v>645</v>
      </c>
      <c r="BG98" s="44"/>
      <c r="BH98" s="44"/>
      <c r="BI98" s="44"/>
      <c r="BJ98" s="44"/>
      <c r="BK98" s="44"/>
      <c r="BL98" s="44"/>
      <c r="BM98" s="44"/>
      <c r="BN98" s="44"/>
      <c r="BO98" s="44"/>
      <c r="BP98" s="44"/>
    </row>
    <row r="99">
      <c r="A99" s="33" t="s">
        <v>341</v>
      </c>
      <c r="B99" s="34"/>
      <c r="C99" s="34">
        <v>2000.0</v>
      </c>
      <c r="D99" s="34">
        <v>1.0</v>
      </c>
      <c r="E99" s="34">
        <v>23.0</v>
      </c>
      <c r="F99" s="35"/>
      <c r="G99" s="35"/>
      <c r="H99" s="35"/>
      <c r="I99" s="40"/>
      <c r="J99" s="40"/>
      <c r="K99" s="92"/>
      <c r="L99" s="39"/>
      <c r="M99" s="39"/>
      <c r="N99" s="40"/>
      <c r="O99" s="11" t="s">
        <v>639</v>
      </c>
      <c r="P99" s="35"/>
      <c r="Q99" s="33" t="s">
        <v>77</v>
      </c>
      <c r="R99" s="11" t="s">
        <v>640</v>
      </c>
      <c r="S99" s="35" t="s">
        <v>639</v>
      </c>
      <c r="T99" s="35"/>
      <c r="U99" s="40"/>
      <c r="V99" s="40"/>
      <c r="W99" s="35"/>
      <c r="X99" s="39"/>
      <c r="Y99" s="40"/>
      <c r="Z99" s="40"/>
      <c r="AA99" s="39"/>
      <c r="AB99" s="39"/>
      <c r="AC99" s="35"/>
      <c r="AD99" s="35"/>
      <c r="AE99" s="39"/>
      <c r="AF99" s="40"/>
      <c r="AG99" s="33" t="s">
        <v>88</v>
      </c>
      <c r="AH99" s="39"/>
      <c r="AI99" s="33" t="s">
        <v>641</v>
      </c>
      <c r="AJ99" s="33" t="s">
        <v>112</v>
      </c>
      <c r="AK99" s="33" t="s">
        <v>114</v>
      </c>
      <c r="AL99" s="33" t="s">
        <v>110</v>
      </c>
      <c r="AM99" s="13" t="str">
        <f t="shared" si="3"/>
        <v>Sora Sora Challapata Edurado Avaroa Oruro Bolivia</v>
      </c>
      <c r="AN99" s="35"/>
      <c r="AO99" s="33" t="s">
        <v>279</v>
      </c>
      <c r="AP99" s="39"/>
      <c r="AQ99" s="35"/>
      <c r="AR99" s="35"/>
      <c r="AS99" s="39"/>
      <c r="AT99" s="35"/>
      <c r="AU99" s="35"/>
      <c r="AV99" s="12" t="s">
        <v>352</v>
      </c>
      <c r="AW99" s="40"/>
      <c r="AX99" s="33" t="s">
        <v>642</v>
      </c>
      <c r="AY99" s="33" t="s">
        <v>94</v>
      </c>
      <c r="AZ99" s="33" t="s">
        <v>94</v>
      </c>
      <c r="BA99" s="33" t="s">
        <v>643</v>
      </c>
      <c r="BB99" s="35"/>
      <c r="BC99" s="35"/>
      <c r="BD99" s="35"/>
      <c r="BE99" s="33" t="s">
        <v>644</v>
      </c>
      <c r="BF99" s="99" t="s">
        <v>645</v>
      </c>
      <c r="BG99" s="44"/>
      <c r="BH99" s="44"/>
      <c r="BI99" s="44"/>
      <c r="BJ99" s="44"/>
      <c r="BK99" s="44"/>
      <c r="BL99" s="44"/>
      <c r="BM99" s="44"/>
      <c r="BN99" s="44"/>
      <c r="BO99" s="44"/>
      <c r="BP99" s="44"/>
    </row>
    <row r="100">
      <c r="A100" s="33" t="s">
        <v>341</v>
      </c>
      <c r="B100" s="34"/>
      <c r="C100" s="34">
        <v>2000.0</v>
      </c>
      <c r="D100" s="34">
        <v>1.0</v>
      </c>
      <c r="E100" s="34">
        <v>23.0</v>
      </c>
      <c r="F100" s="35"/>
      <c r="G100" s="35"/>
      <c r="H100" s="35"/>
      <c r="I100" s="40"/>
      <c r="J100" s="40"/>
      <c r="K100" s="92"/>
      <c r="L100" s="39"/>
      <c r="M100" s="39"/>
      <c r="N100" s="40"/>
      <c r="O100" s="11" t="s">
        <v>639</v>
      </c>
      <c r="P100" s="35"/>
      <c r="Q100" s="33" t="s">
        <v>77</v>
      </c>
      <c r="R100" s="11" t="s">
        <v>640</v>
      </c>
      <c r="S100" s="35" t="s">
        <v>639</v>
      </c>
      <c r="T100" s="35"/>
      <c r="U100" s="40"/>
      <c r="V100" s="40"/>
      <c r="W100" s="35"/>
      <c r="X100" s="39"/>
      <c r="Y100" s="40"/>
      <c r="Z100" s="40"/>
      <c r="AA100" s="39"/>
      <c r="AB100" s="39"/>
      <c r="AC100" s="35"/>
      <c r="AD100" s="35"/>
      <c r="AE100" s="39"/>
      <c r="AF100" s="40"/>
      <c r="AG100" s="33" t="s">
        <v>88</v>
      </c>
      <c r="AH100" s="39"/>
      <c r="AI100" s="33" t="s">
        <v>641</v>
      </c>
      <c r="AJ100" s="33" t="s">
        <v>112</v>
      </c>
      <c r="AK100" s="33" t="s">
        <v>114</v>
      </c>
      <c r="AL100" s="33" t="s">
        <v>110</v>
      </c>
      <c r="AM100" s="13" t="str">
        <f t="shared" si="3"/>
        <v>Sora Sora Challapata Edurado Avaroa Oruro Bolivia</v>
      </c>
      <c r="AN100" s="35"/>
      <c r="AO100" s="33" t="s">
        <v>279</v>
      </c>
      <c r="AP100" s="39"/>
      <c r="AQ100" s="35"/>
      <c r="AR100" s="35"/>
      <c r="AS100" s="39"/>
      <c r="AT100" s="35"/>
      <c r="AU100" s="35"/>
      <c r="AV100" s="12" t="s">
        <v>352</v>
      </c>
      <c r="AW100" s="40"/>
      <c r="AX100" s="33" t="s">
        <v>642</v>
      </c>
      <c r="AY100" s="33" t="s">
        <v>94</v>
      </c>
      <c r="AZ100" s="33" t="s">
        <v>94</v>
      </c>
      <c r="BA100" s="33" t="s">
        <v>643</v>
      </c>
      <c r="BB100" s="35"/>
      <c r="BC100" s="35"/>
      <c r="BD100" s="35"/>
      <c r="BE100" s="33" t="s">
        <v>644</v>
      </c>
      <c r="BF100" s="99" t="s">
        <v>645</v>
      </c>
      <c r="BG100" s="44"/>
      <c r="BH100" s="44"/>
      <c r="BI100" s="44"/>
      <c r="BJ100" s="44"/>
      <c r="BK100" s="44"/>
      <c r="BL100" s="44"/>
      <c r="BM100" s="44"/>
      <c r="BN100" s="44"/>
      <c r="BO100" s="44"/>
      <c r="BP100" s="44"/>
    </row>
    <row r="101">
      <c r="A101" s="33" t="s">
        <v>341</v>
      </c>
      <c r="B101" s="34"/>
      <c r="C101" s="34">
        <v>2000.0</v>
      </c>
      <c r="D101" s="34">
        <v>1.0</v>
      </c>
      <c r="E101" s="34">
        <v>23.0</v>
      </c>
      <c r="F101" s="35"/>
      <c r="G101" s="35"/>
      <c r="H101" s="35"/>
      <c r="I101" s="40"/>
      <c r="J101" s="40"/>
      <c r="K101" s="92"/>
      <c r="L101" s="39"/>
      <c r="M101" s="39"/>
      <c r="N101" s="40"/>
      <c r="O101" s="11" t="s">
        <v>639</v>
      </c>
      <c r="P101" s="35"/>
      <c r="Q101" s="33" t="s">
        <v>77</v>
      </c>
      <c r="R101" s="11" t="s">
        <v>640</v>
      </c>
      <c r="S101" s="35" t="s">
        <v>639</v>
      </c>
      <c r="T101" s="35"/>
      <c r="U101" s="40"/>
      <c r="V101" s="40"/>
      <c r="W101" s="35"/>
      <c r="X101" s="39"/>
      <c r="Y101" s="40"/>
      <c r="Z101" s="40"/>
      <c r="AA101" s="39"/>
      <c r="AB101" s="39"/>
      <c r="AC101" s="35"/>
      <c r="AD101" s="35"/>
      <c r="AE101" s="39"/>
      <c r="AF101" s="40"/>
      <c r="AG101" s="33" t="s">
        <v>88</v>
      </c>
      <c r="AH101" s="39"/>
      <c r="AI101" s="33" t="s">
        <v>641</v>
      </c>
      <c r="AJ101" s="33" t="s">
        <v>112</v>
      </c>
      <c r="AK101" s="33" t="s">
        <v>114</v>
      </c>
      <c r="AL101" s="33" t="s">
        <v>110</v>
      </c>
      <c r="AM101" s="13" t="str">
        <f t="shared" si="3"/>
        <v>Sora Sora Challapata Edurado Avaroa Oruro Bolivia</v>
      </c>
      <c r="AN101" s="35"/>
      <c r="AO101" s="33" t="s">
        <v>279</v>
      </c>
      <c r="AP101" s="39"/>
      <c r="AQ101" s="35"/>
      <c r="AR101" s="35"/>
      <c r="AS101" s="39"/>
      <c r="AT101" s="35"/>
      <c r="AU101" s="35"/>
      <c r="AV101" s="12" t="s">
        <v>352</v>
      </c>
      <c r="AW101" s="40"/>
      <c r="AX101" s="33" t="s">
        <v>642</v>
      </c>
      <c r="AY101" s="33" t="s">
        <v>94</v>
      </c>
      <c r="AZ101" s="33" t="s">
        <v>94</v>
      </c>
      <c r="BA101" s="33" t="s">
        <v>643</v>
      </c>
      <c r="BB101" s="35"/>
      <c r="BC101" s="35"/>
      <c r="BD101" s="35"/>
      <c r="BE101" s="33" t="s">
        <v>644</v>
      </c>
      <c r="BF101" s="99" t="s">
        <v>645</v>
      </c>
      <c r="BG101" s="44"/>
      <c r="BH101" s="44"/>
      <c r="BI101" s="44"/>
      <c r="BJ101" s="44"/>
      <c r="BK101" s="44"/>
      <c r="BL101" s="44"/>
      <c r="BM101" s="44"/>
      <c r="BN101" s="44"/>
      <c r="BO101" s="44"/>
      <c r="BP101" s="44"/>
    </row>
    <row r="102">
      <c r="A102" s="33" t="s">
        <v>341</v>
      </c>
      <c r="B102" s="34"/>
      <c r="C102" s="34">
        <v>2000.0</v>
      </c>
      <c r="D102" s="34">
        <v>1.0</v>
      </c>
      <c r="E102" s="34">
        <v>23.0</v>
      </c>
      <c r="F102" s="35"/>
      <c r="G102" s="35"/>
      <c r="H102" s="35"/>
      <c r="I102" s="40"/>
      <c r="J102" s="40"/>
      <c r="K102" s="92"/>
      <c r="L102" s="39"/>
      <c r="M102" s="39"/>
      <c r="N102" s="40"/>
      <c r="O102" s="11" t="s">
        <v>639</v>
      </c>
      <c r="P102" s="35"/>
      <c r="Q102" s="33" t="s">
        <v>77</v>
      </c>
      <c r="R102" s="11" t="s">
        <v>640</v>
      </c>
      <c r="S102" s="35" t="s">
        <v>639</v>
      </c>
      <c r="T102" s="35"/>
      <c r="U102" s="40"/>
      <c r="V102" s="40"/>
      <c r="W102" s="35"/>
      <c r="X102" s="39"/>
      <c r="Y102" s="40"/>
      <c r="Z102" s="40"/>
      <c r="AA102" s="39"/>
      <c r="AB102" s="39"/>
      <c r="AC102" s="35"/>
      <c r="AD102" s="35"/>
      <c r="AE102" s="39"/>
      <c r="AF102" s="40"/>
      <c r="AG102" s="33" t="s">
        <v>88</v>
      </c>
      <c r="AH102" s="39"/>
      <c r="AI102" s="33" t="s">
        <v>641</v>
      </c>
      <c r="AJ102" s="33" t="s">
        <v>112</v>
      </c>
      <c r="AK102" s="33" t="s">
        <v>114</v>
      </c>
      <c r="AL102" s="33" t="s">
        <v>110</v>
      </c>
      <c r="AM102" s="13" t="str">
        <f t="shared" si="3"/>
        <v>Sora Sora Challapata Edurado Avaroa Oruro Bolivia</v>
      </c>
      <c r="AN102" s="35"/>
      <c r="AO102" s="33" t="s">
        <v>279</v>
      </c>
      <c r="AP102" s="39"/>
      <c r="AQ102" s="35"/>
      <c r="AR102" s="35"/>
      <c r="AS102" s="39"/>
      <c r="AT102" s="35"/>
      <c r="AU102" s="35"/>
      <c r="AV102" s="12" t="s">
        <v>352</v>
      </c>
      <c r="AW102" s="40"/>
      <c r="AX102" s="33" t="s">
        <v>642</v>
      </c>
      <c r="AY102" s="33" t="s">
        <v>94</v>
      </c>
      <c r="AZ102" s="33" t="s">
        <v>94</v>
      </c>
      <c r="BA102" s="33" t="s">
        <v>643</v>
      </c>
      <c r="BB102" s="35"/>
      <c r="BC102" s="35"/>
      <c r="BD102" s="35"/>
      <c r="BE102" s="33" t="s">
        <v>644</v>
      </c>
      <c r="BF102" s="99" t="s">
        <v>645</v>
      </c>
      <c r="BG102" s="44"/>
      <c r="BH102" s="44"/>
      <c r="BI102" s="44"/>
      <c r="BJ102" s="44"/>
      <c r="BK102" s="44"/>
      <c r="BL102" s="44"/>
      <c r="BM102" s="44"/>
      <c r="BN102" s="44"/>
      <c r="BO102" s="44"/>
      <c r="BP102" s="44"/>
    </row>
    <row r="103">
      <c r="A103" s="33" t="s">
        <v>341</v>
      </c>
      <c r="B103" s="34"/>
      <c r="C103" s="34">
        <v>2000.0</v>
      </c>
      <c r="D103" s="34">
        <v>1.0</v>
      </c>
      <c r="E103" s="34">
        <v>23.0</v>
      </c>
      <c r="F103" s="35"/>
      <c r="G103" s="35"/>
      <c r="H103" s="35"/>
      <c r="I103" s="40"/>
      <c r="J103" s="40"/>
      <c r="K103" s="92"/>
      <c r="L103" s="39"/>
      <c r="M103" s="39"/>
      <c r="N103" s="40"/>
      <c r="O103" s="11" t="s">
        <v>639</v>
      </c>
      <c r="P103" s="35"/>
      <c r="Q103" s="33" t="s">
        <v>77</v>
      </c>
      <c r="R103" s="11" t="s">
        <v>640</v>
      </c>
      <c r="S103" s="35" t="s">
        <v>639</v>
      </c>
      <c r="T103" s="35"/>
      <c r="U103" s="40"/>
      <c r="V103" s="40"/>
      <c r="W103" s="35"/>
      <c r="X103" s="39"/>
      <c r="Y103" s="40"/>
      <c r="Z103" s="40"/>
      <c r="AA103" s="39"/>
      <c r="AB103" s="39"/>
      <c r="AC103" s="35"/>
      <c r="AD103" s="35"/>
      <c r="AE103" s="39"/>
      <c r="AF103" s="40"/>
      <c r="AG103" s="33" t="s">
        <v>88</v>
      </c>
      <c r="AH103" s="39"/>
      <c r="AI103" s="33" t="s">
        <v>641</v>
      </c>
      <c r="AJ103" s="33" t="s">
        <v>112</v>
      </c>
      <c r="AK103" s="33" t="s">
        <v>114</v>
      </c>
      <c r="AL103" s="33" t="s">
        <v>110</v>
      </c>
      <c r="AM103" s="13" t="str">
        <f t="shared" si="3"/>
        <v>Sora Sora Challapata Edurado Avaroa Oruro Bolivia</v>
      </c>
      <c r="AN103" s="35"/>
      <c r="AO103" s="33" t="s">
        <v>279</v>
      </c>
      <c r="AP103" s="39"/>
      <c r="AQ103" s="35"/>
      <c r="AR103" s="35"/>
      <c r="AS103" s="39"/>
      <c r="AT103" s="35"/>
      <c r="AU103" s="35"/>
      <c r="AV103" s="12" t="s">
        <v>352</v>
      </c>
      <c r="AW103" s="40"/>
      <c r="AX103" s="33" t="s">
        <v>642</v>
      </c>
      <c r="AY103" s="33" t="s">
        <v>94</v>
      </c>
      <c r="AZ103" s="33" t="s">
        <v>94</v>
      </c>
      <c r="BA103" s="33" t="s">
        <v>643</v>
      </c>
      <c r="BB103" s="35"/>
      <c r="BC103" s="35"/>
      <c r="BD103" s="35"/>
      <c r="BE103" s="33" t="s">
        <v>644</v>
      </c>
      <c r="BF103" s="99" t="s">
        <v>645</v>
      </c>
      <c r="BG103" s="44"/>
      <c r="BH103" s="44"/>
      <c r="BI103" s="44"/>
      <c r="BJ103" s="44"/>
      <c r="BK103" s="44"/>
      <c r="BL103" s="44"/>
      <c r="BM103" s="44"/>
      <c r="BN103" s="44"/>
      <c r="BO103" s="44"/>
      <c r="BP103" s="44"/>
    </row>
    <row r="104">
      <c r="A104" s="33" t="s">
        <v>341</v>
      </c>
      <c r="B104" s="34"/>
      <c r="C104" s="34">
        <v>2000.0</v>
      </c>
      <c r="D104" s="34">
        <v>1.0</v>
      </c>
      <c r="E104" s="34">
        <v>23.0</v>
      </c>
      <c r="F104" s="35"/>
      <c r="G104" s="35"/>
      <c r="H104" s="35"/>
      <c r="I104" s="40"/>
      <c r="J104" s="40"/>
      <c r="K104" s="92"/>
      <c r="L104" s="39"/>
      <c r="M104" s="39"/>
      <c r="N104" s="40"/>
      <c r="O104" s="11" t="s">
        <v>639</v>
      </c>
      <c r="P104" s="35"/>
      <c r="Q104" s="33" t="s">
        <v>77</v>
      </c>
      <c r="R104" s="11" t="s">
        <v>640</v>
      </c>
      <c r="S104" s="35" t="s">
        <v>639</v>
      </c>
      <c r="T104" s="35"/>
      <c r="U104" s="40"/>
      <c r="V104" s="40"/>
      <c r="W104" s="35"/>
      <c r="X104" s="39"/>
      <c r="Y104" s="40"/>
      <c r="Z104" s="40"/>
      <c r="AA104" s="39"/>
      <c r="AB104" s="39"/>
      <c r="AC104" s="35"/>
      <c r="AD104" s="35"/>
      <c r="AE104" s="39"/>
      <c r="AF104" s="40"/>
      <c r="AG104" s="33" t="s">
        <v>88</v>
      </c>
      <c r="AH104" s="39"/>
      <c r="AI104" s="33" t="s">
        <v>641</v>
      </c>
      <c r="AJ104" s="33" t="s">
        <v>112</v>
      </c>
      <c r="AK104" s="33" t="s">
        <v>114</v>
      </c>
      <c r="AL104" s="33" t="s">
        <v>110</v>
      </c>
      <c r="AM104" s="13" t="str">
        <f t="shared" si="3"/>
        <v>Sora Sora Challapata Edurado Avaroa Oruro Bolivia</v>
      </c>
      <c r="AN104" s="35"/>
      <c r="AO104" s="33" t="s">
        <v>279</v>
      </c>
      <c r="AP104" s="39"/>
      <c r="AQ104" s="35"/>
      <c r="AR104" s="35"/>
      <c r="AS104" s="39"/>
      <c r="AT104" s="35"/>
      <c r="AU104" s="35"/>
      <c r="AV104" s="12" t="s">
        <v>352</v>
      </c>
      <c r="AW104" s="40"/>
      <c r="AX104" s="33" t="s">
        <v>642</v>
      </c>
      <c r="AY104" s="33" t="s">
        <v>94</v>
      </c>
      <c r="AZ104" s="33" t="s">
        <v>94</v>
      </c>
      <c r="BA104" s="33" t="s">
        <v>643</v>
      </c>
      <c r="BB104" s="35"/>
      <c r="BC104" s="35"/>
      <c r="BD104" s="35"/>
      <c r="BE104" s="33" t="s">
        <v>644</v>
      </c>
      <c r="BF104" s="99" t="s">
        <v>645</v>
      </c>
      <c r="BG104" s="44"/>
      <c r="BH104" s="44"/>
      <c r="BI104" s="44"/>
      <c r="BJ104" s="44"/>
      <c r="BK104" s="44"/>
      <c r="BL104" s="44"/>
      <c r="BM104" s="44"/>
      <c r="BN104" s="44"/>
      <c r="BO104" s="44"/>
      <c r="BP104" s="44"/>
    </row>
    <row r="105">
      <c r="A105" s="33" t="s">
        <v>341</v>
      </c>
      <c r="B105" s="34"/>
      <c r="C105" s="34">
        <v>2000.0</v>
      </c>
      <c r="D105" s="34">
        <v>1.0</v>
      </c>
      <c r="E105" s="34">
        <v>25.0</v>
      </c>
      <c r="F105" s="35"/>
      <c r="G105" s="35"/>
      <c r="H105" s="35"/>
      <c r="I105" s="40"/>
      <c r="J105" s="40"/>
      <c r="K105" s="92"/>
      <c r="L105" s="39"/>
      <c r="M105" s="39"/>
      <c r="N105" s="40"/>
      <c r="O105" s="11" t="s">
        <v>649</v>
      </c>
      <c r="P105" s="35"/>
      <c r="Q105" s="33" t="s">
        <v>77</v>
      </c>
      <c r="R105" s="11" t="s">
        <v>640</v>
      </c>
      <c r="S105" s="35" t="s">
        <v>649</v>
      </c>
      <c r="T105" s="35"/>
      <c r="U105" s="40"/>
      <c r="V105" s="40"/>
      <c r="W105" s="35"/>
      <c r="X105" s="39"/>
      <c r="Y105" s="40"/>
      <c r="Z105" s="40"/>
      <c r="AA105" s="39"/>
      <c r="AB105" s="39"/>
      <c r="AC105" s="35"/>
      <c r="AD105" s="35"/>
      <c r="AE105" s="39"/>
      <c r="AF105" s="40"/>
      <c r="AG105" s="33" t="s">
        <v>88</v>
      </c>
      <c r="AH105" s="39"/>
      <c r="AI105" s="11" t="s">
        <v>650</v>
      </c>
      <c r="AJ105" s="33" t="s">
        <v>112</v>
      </c>
      <c r="AK105" s="33" t="s">
        <v>114</v>
      </c>
      <c r="AL105" s="33" t="s">
        <v>110</v>
      </c>
      <c r="AM105" s="13" t="str">
        <f t="shared" si="3"/>
        <v>Qaqachaca Challapata Edurado Avaroa Oruro Bolivia</v>
      </c>
      <c r="AN105" s="35"/>
      <c r="AO105" s="33" t="s">
        <v>279</v>
      </c>
      <c r="AP105" s="39"/>
      <c r="AQ105" s="35"/>
      <c r="AR105" s="35"/>
      <c r="AS105" s="39"/>
      <c r="AT105" s="35"/>
      <c r="AU105" s="35"/>
      <c r="AV105" s="12" t="s">
        <v>352</v>
      </c>
      <c r="AW105" s="40"/>
      <c r="AX105" s="33" t="s">
        <v>642</v>
      </c>
      <c r="AY105" s="33" t="s">
        <v>94</v>
      </c>
      <c r="AZ105" s="33" t="s">
        <v>94</v>
      </c>
      <c r="BA105" s="33" t="s">
        <v>643</v>
      </c>
      <c r="BB105" s="35"/>
      <c r="BC105" s="35"/>
      <c r="BD105" s="35"/>
      <c r="BE105" s="33" t="s">
        <v>644</v>
      </c>
      <c r="BF105" s="99" t="s">
        <v>645</v>
      </c>
      <c r="BG105" s="44"/>
      <c r="BH105" s="44"/>
      <c r="BI105" s="44"/>
      <c r="BJ105" s="44"/>
      <c r="BK105" s="44"/>
      <c r="BL105" s="44"/>
      <c r="BM105" s="44"/>
      <c r="BN105" s="44"/>
      <c r="BO105" s="44"/>
      <c r="BP105" s="44"/>
    </row>
    <row r="106">
      <c r="A106" s="33" t="s">
        <v>341</v>
      </c>
      <c r="B106" s="34"/>
      <c r="C106" s="34">
        <v>2000.0</v>
      </c>
      <c r="D106" s="34">
        <v>1.0</v>
      </c>
      <c r="E106" s="34">
        <v>25.0</v>
      </c>
      <c r="F106" s="35"/>
      <c r="G106" s="35"/>
      <c r="H106" s="35"/>
      <c r="I106" s="40"/>
      <c r="J106" s="40"/>
      <c r="K106" s="92"/>
      <c r="L106" s="39"/>
      <c r="M106" s="39"/>
      <c r="N106" s="40"/>
      <c r="O106" s="11" t="s">
        <v>649</v>
      </c>
      <c r="P106" s="35"/>
      <c r="Q106" s="33" t="s">
        <v>77</v>
      </c>
      <c r="R106" s="11" t="s">
        <v>640</v>
      </c>
      <c r="S106" s="35" t="s">
        <v>649</v>
      </c>
      <c r="T106" s="35"/>
      <c r="U106" s="40"/>
      <c r="V106" s="40"/>
      <c r="W106" s="35"/>
      <c r="X106" s="39"/>
      <c r="Y106" s="40"/>
      <c r="Z106" s="40"/>
      <c r="AA106" s="39"/>
      <c r="AB106" s="39"/>
      <c r="AC106" s="35"/>
      <c r="AD106" s="35"/>
      <c r="AE106" s="39"/>
      <c r="AF106" s="40"/>
      <c r="AG106" s="33" t="s">
        <v>88</v>
      </c>
      <c r="AH106" s="39"/>
      <c r="AI106" s="11" t="s">
        <v>650</v>
      </c>
      <c r="AJ106" s="33" t="s">
        <v>112</v>
      </c>
      <c r="AK106" s="33" t="s">
        <v>114</v>
      </c>
      <c r="AL106" s="33" t="s">
        <v>110</v>
      </c>
      <c r="AM106" s="13" t="str">
        <f t="shared" si="3"/>
        <v>Qaqachaca Challapata Edurado Avaroa Oruro Bolivia</v>
      </c>
      <c r="AN106" s="35"/>
      <c r="AO106" s="33" t="s">
        <v>279</v>
      </c>
      <c r="AP106" s="39"/>
      <c r="AQ106" s="35"/>
      <c r="AR106" s="35"/>
      <c r="AS106" s="39"/>
      <c r="AT106" s="35"/>
      <c r="AU106" s="35"/>
      <c r="AV106" s="12" t="s">
        <v>352</v>
      </c>
      <c r="AW106" s="40"/>
      <c r="AX106" s="33" t="s">
        <v>642</v>
      </c>
      <c r="AY106" s="33" t="s">
        <v>94</v>
      </c>
      <c r="AZ106" s="33" t="s">
        <v>94</v>
      </c>
      <c r="BA106" s="33" t="s">
        <v>643</v>
      </c>
      <c r="BB106" s="35"/>
      <c r="BC106" s="35"/>
      <c r="BD106" s="35"/>
      <c r="BE106" s="33" t="s">
        <v>644</v>
      </c>
      <c r="BF106" s="44"/>
      <c r="BG106" s="44"/>
      <c r="BH106" s="44"/>
      <c r="BI106" s="44"/>
      <c r="BJ106" s="44"/>
      <c r="BK106" s="44"/>
      <c r="BL106" s="44"/>
      <c r="BM106" s="44"/>
      <c r="BN106" s="44"/>
      <c r="BO106" s="44"/>
      <c r="BP106" s="44"/>
    </row>
    <row r="107">
      <c r="A107" s="33" t="s">
        <v>341</v>
      </c>
      <c r="B107" s="34"/>
      <c r="C107" s="34">
        <v>2000.0</v>
      </c>
      <c r="D107" s="34">
        <v>1.0</v>
      </c>
      <c r="E107" s="34">
        <v>25.0</v>
      </c>
      <c r="F107" s="35"/>
      <c r="G107" s="35"/>
      <c r="H107" s="35"/>
      <c r="I107" s="40"/>
      <c r="J107" s="40"/>
      <c r="K107" s="92"/>
      <c r="L107" s="39"/>
      <c r="M107" s="39"/>
      <c r="N107" s="40"/>
      <c r="O107" s="11" t="s">
        <v>649</v>
      </c>
      <c r="P107" s="35"/>
      <c r="Q107" s="33" t="s">
        <v>77</v>
      </c>
      <c r="R107" s="11" t="s">
        <v>640</v>
      </c>
      <c r="S107" s="35" t="s">
        <v>649</v>
      </c>
      <c r="T107" s="35"/>
      <c r="U107" s="40"/>
      <c r="V107" s="40"/>
      <c r="W107" s="35"/>
      <c r="X107" s="39"/>
      <c r="Y107" s="40"/>
      <c r="Z107" s="40"/>
      <c r="AA107" s="39"/>
      <c r="AB107" s="39"/>
      <c r="AC107" s="35"/>
      <c r="AD107" s="35"/>
      <c r="AE107" s="39"/>
      <c r="AF107" s="40"/>
      <c r="AG107" s="33" t="s">
        <v>88</v>
      </c>
      <c r="AH107" s="39"/>
      <c r="AI107" s="11" t="s">
        <v>650</v>
      </c>
      <c r="AJ107" s="33" t="s">
        <v>112</v>
      </c>
      <c r="AK107" s="33" t="s">
        <v>114</v>
      </c>
      <c r="AL107" s="33" t="s">
        <v>110</v>
      </c>
      <c r="AM107" s="13" t="str">
        <f t="shared" si="3"/>
        <v>Qaqachaca Challapata Edurado Avaroa Oruro Bolivia</v>
      </c>
      <c r="AN107" s="35"/>
      <c r="AO107" s="33" t="s">
        <v>279</v>
      </c>
      <c r="AP107" s="39"/>
      <c r="AQ107" s="35"/>
      <c r="AR107" s="35"/>
      <c r="AS107" s="39"/>
      <c r="AT107" s="35"/>
      <c r="AU107" s="35"/>
      <c r="AV107" s="12" t="s">
        <v>352</v>
      </c>
      <c r="AW107" s="40"/>
      <c r="AX107" s="33" t="s">
        <v>642</v>
      </c>
      <c r="AY107" s="33" t="s">
        <v>94</v>
      </c>
      <c r="AZ107" s="33" t="s">
        <v>94</v>
      </c>
      <c r="BA107" s="33" t="s">
        <v>643</v>
      </c>
      <c r="BB107" s="35"/>
      <c r="BC107" s="35"/>
      <c r="BD107" s="35"/>
      <c r="BE107" s="33" t="s">
        <v>644</v>
      </c>
      <c r="BF107" s="44"/>
      <c r="BG107" s="44"/>
      <c r="BH107" s="44"/>
      <c r="BI107" s="44"/>
      <c r="BJ107" s="44"/>
      <c r="BK107" s="44"/>
      <c r="BL107" s="44"/>
      <c r="BM107" s="44"/>
      <c r="BN107" s="44"/>
      <c r="BO107" s="44"/>
      <c r="BP107" s="44"/>
    </row>
    <row r="108">
      <c r="A108" s="33" t="s">
        <v>341</v>
      </c>
      <c r="B108" s="34"/>
      <c r="C108" s="34">
        <v>2000.0</v>
      </c>
      <c r="D108" s="34">
        <v>1.0</v>
      </c>
      <c r="E108" s="34">
        <v>25.0</v>
      </c>
      <c r="F108" s="35"/>
      <c r="G108" s="35"/>
      <c r="H108" s="35"/>
      <c r="I108" s="40"/>
      <c r="J108" s="40"/>
      <c r="K108" s="92"/>
      <c r="L108" s="39"/>
      <c r="M108" s="39"/>
      <c r="N108" s="40"/>
      <c r="O108" s="11" t="s">
        <v>649</v>
      </c>
      <c r="P108" s="35"/>
      <c r="Q108" s="33" t="s">
        <v>77</v>
      </c>
      <c r="R108" s="11" t="s">
        <v>640</v>
      </c>
      <c r="S108" s="35" t="s">
        <v>649</v>
      </c>
      <c r="T108" s="35"/>
      <c r="U108" s="40"/>
      <c r="V108" s="40"/>
      <c r="W108" s="35"/>
      <c r="X108" s="39"/>
      <c r="Y108" s="40"/>
      <c r="Z108" s="40"/>
      <c r="AA108" s="39"/>
      <c r="AB108" s="39"/>
      <c r="AC108" s="35"/>
      <c r="AD108" s="35"/>
      <c r="AE108" s="39"/>
      <c r="AF108" s="40"/>
      <c r="AG108" s="33" t="s">
        <v>88</v>
      </c>
      <c r="AH108" s="39"/>
      <c r="AI108" s="11" t="s">
        <v>650</v>
      </c>
      <c r="AJ108" s="33" t="s">
        <v>112</v>
      </c>
      <c r="AK108" s="33" t="s">
        <v>114</v>
      </c>
      <c r="AL108" s="33" t="s">
        <v>110</v>
      </c>
      <c r="AM108" s="13" t="str">
        <f t="shared" si="3"/>
        <v>Qaqachaca Challapata Edurado Avaroa Oruro Bolivia</v>
      </c>
      <c r="AN108" s="35"/>
      <c r="AO108" s="33" t="s">
        <v>279</v>
      </c>
      <c r="AP108" s="39"/>
      <c r="AQ108" s="35"/>
      <c r="AR108" s="35"/>
      <c r="AS108" s="39"/>
      <c r="AT108" s="35"/>
      <c r="AU108" s="35"/>
      <c r="AV108" s="12" t="s">
        <v>352</v>
      </c>
      <c r="AW108" s="40"/>
      <c r="AX108" s="33" t="s">
        <v>642</v>
      </c>
      <c r="AY108" s="33" t="s">
        <v>94</v>
      </c>
      <c r="AZ108" s="33" t="s">
        <v>94</v>
      </c>
      <c r="BA108" s="33" t="s">
        <v>643</v>
      </c>
      <c r="BB108" s="35"/>
      <c r="BC108" s="35"/>
      <c r="BD108" s="35"/>
      <c r="BE108" s="33" t="s">
        <v>644</v>
      </c>
      <c r="BF108" s="44"/>
      <c r="BG108" s="44"/>
      <c r="BH108" s="44"/>
      <c r="BI108" s="44"/>
      <c r="BJ108" s="44"/>
      <c r="BK108" s="44"/>
      <c r="BL108" s="44"/>
      <c r="BM108" s="44"/>
      <c r="BN108" s="44"/>
      <c r="BO108" s="44"/>
      <c r="BP108" s="44"/>
    </row>
    <row r="109">
      <c r="A109" s="33" t="s">
        <v>341</v>
      </c>
      <c r="B109" s="34"/>
      <c r="C109" s="34">
        <v>2000.0</v>
      </c>
      <c r="D109" s="34">
        <v>1.0</v>
      </c>
      <c r="E109" s="34">
        <v>25.0</v>
      </c>
      <c r="F109" s="35"/>
      <c r="G109" s="35"/>
      <c r="H109" s="35"/>
      <c r="I109" s="40"/>
      <c r="J109" s="40"/>
      <c r="K109" s="92"/>
      <c r="L109" s="39"/>
      <c r="M109" s="39"/>
      <c r="N109" s="40"/>
      <c r="O109" s="11" t="s">
        <v>649</v>
      </c>
      <c r="P109" s="35"/>
      <c r="Q109" s="33" t="s">
        <v>77</v>
      </c>
      <c r="R109" s="11" t="s">
        <v>640</v>
      </c>
      <c r="S109" s="35" t="s">
        <v>649</v>
      </c>
      <c r="T109" s="35"/>
      <c r="U109" s="40"/>
      <c r="V109" s="40"/>
      <c r="W109" s="35"/>
      <c r="X109" s="39"/>
      <c r="Y109" s="40"/>
      <c r="Z109" s="40"/>
      <c r="AA109" s="39"/>
      <c r="AB109" s="39"/>
      <c r="AC109" s="35"/>
      <c r="AD109" s="35"/>
      <c r="AE109" s="39"/>
      <c r="AF109" s="40"/>
      <c r="AG109" s="33" t="s">
        <v>88</v>
      </c>
      <c r="AH109" s="39"/>
      <c r="AI109" s="11" t="s">
        <v>650</v>
      </c>
      <c r="AJ109" s="33" t="s">
        <v>112</v>
      </c>
      <c r="AK109" s="33" t="s">
        <v>114</v>
      </c>
      <c r="AL109" s="33" t="s">
        <v>110</v>
      </c>
      <c r="AM109" s="13" t="str">
        <f t="shared" si="3"/>
        <v>Qaqachaca Challapata Edurado Avaroa Oruro Bolivia</v>
      </c>
      <c r="AN109" s="35"/>
      <c r="AO109" s="33" t="s">
        <v>279</v>
      </c>
      <c r="AP109" s="39"/>
      <c r="AQ109" s="35"/>
      <c r="AR109" s="35"/>
      <c r="AS109" s="39"/>
      <c r="AT109" s="35"/>
      <c r="AU109" s="35"/>
      <c r="AV109" s="12" t="s">
        <v>352</v>
      </c>
      <c r="AW109" s="40"/>
      <c r="AX109" s="33" t="s">
        <v>642</v>
      </c>
      <c r="AY109" s="33" t="s">
        <v>94</v>
      </c>
      <c r="AZ109" s="33" t="s">
        <v>94</v>
      </c>
      <c r="BA109" s="33" t="s">
        <v>643</v>
      </c>
      <c r="BB109" s="35"/>
      <c r="BC109" s="35"/>
      <c r="BD109" s="35"/>
      <c r="BE109" s="33" t="s">
        <v>644</v>
      </c>
      <c r="BF109" s="44"/>
      <c r="BG109" s="44"/>
      <c r="BH109" s="44"/>
      <c r="BI109" s="44"/>
      <c r="BJ109" s="44"/>
      <c r="BK109" s="44"/>
      <c r="BL109" s="44"/>
      <c r="BM109" s="44"/>
      <c r="BN109" s="44"/>
      <c r="BO109" s="44"/>
      <c r="BP109" s="44"/>
    </row>
    <row r="110">
      <c r="A110" s="33" t="s">
        <v>341</v>
      </c>
      <c r="B110" s="34"/>
      <c r="C110" s="34">
        <v>2000.0</v>
      </c>
      <c r="D110" s="34">
        <v>1.0</v>
      </c>
      <c r="E110" s="34">
        <v>25.0</v>
      </c>
      <c r="F110" s="35"/>
      <c r="G110" s="35"/>
      <c r="H110" s="35"/>
      <c r="I110" s="40"/>
      <c r="J110" s="40"/>
      <c r="K110" s="92"/>
      <c r="L110" s="39"/>
      <c r="M110" s="39"/>
      <c r="N110" s="40"/>
      <c r="O110" s="11" t="s">
        <v>649</v>
      </c>
      <c r="P110" s="35"/>
      <c r="Q110" s="33" t="s">
        <v>77</v>
      </c>
      <c r="R110" s="11" t="s">
        <v>640</v>
      </c>
      <c r="S110" s="35" t="s">
        <v>649</v>
      </c>
      <c r="T110" s="35"/>
      <c r="U110" s="40"/>
      <c r="V110" s="40"/>
      <c r="W110" s="35"/>
      <c r="X110" s="39"/>
      <c r="Y110" s="40"/>
      <c r="Z110" s="40"/>
      <c r="AA110" s="39"/>
      <c r="AB110" s="39"/>
      <c r="AC110" s="35"/>
      <c r="AD110" s="35"/>
      <c r="AE110" s="39"/>
      <c r="AF110" s="40"/>
      <c r="AG110" s="33" t="s">
        <v>88</v>
      </c>
      <c r="AH110" s="39"/>
      <c r="AI110" s="11" t="s">
        <v>650</v>
      </c>
      <c r="AJ110" s="33" t="s">
        <v>112</v>
      </c>
      <c r="AK110" s="33" t="s">
        <v>114</v>
      </c>
      <c r="AL110" s="33" t="s">
        <v>110</v>
      </c>
      <c r="AM110" s="13" t="str">
        <f t="shared" si="3"/>
        <v>Qaqachaca Challapata Edurado Avaroa Oruro Bolivia</v>
      </c>
      <c r="AN110" s="35"/>
      <c r="AO110" s="33" t="s">
        <v>279</v>
      </c>
      <c r="AP110" s="39"/>
      <c r="AQ110" s="35"/>
      <c r="AR110" s="35"/>
      <c r="AS110" s="39"/>
      <c r="AT110" s="35"/>
      <c r="AU110" s="35"/>
      <c r="AV110" s="12" t="s">
        <v>352</v>
      </c>
      <c r="AW110" s="40"/>
      <c r="AX110" s="33" t="s">
        <v>642</v>
      </c>
      <c r="AY110" s="33" t="s">
        <v>94</v>
      </c>
      <c r="AZ110" s="33" t="s">
        <v>94</v>
      </c>
      <c r="BA110" s="33" t="s">
        <v>643</v>
      </c>
      <c r="BB110" s="35"/>
      <c r="BC110" s="35"/>
      <c r="BD110" s="35"/>
      <c r="BE110" s="33" t="s">
        <v>644</v>
      </c>
      <c r="BF110" s="44"/>
      <c r="BG110" s="44"/>
      <c r="BH110" s="44"/>
      <c r="BI110" s="44"/>
      <c r="BJ110" s="44"/>
      <c r="BK110" s="44"/>
      <c r="BL110" s="44"/>
      <c r="BM110" s="44"/>
      <c r="BN110" s="44"/>
      <c r="BO110" s="44"/>
      <c r="BP110" s="44"/>
    </row>
    <row r="111">
      <c r="A111" s="33" t="s">
        <v>341</v>
      </c>
      <c r="B111" s="34"/>
      <c r="C111" s="34">
        <v>2000.0</v>
      </c>
      <c r="D111" s="34">
        <v>1.0</v>
      </c>
      <c r="E111" s="34">
        <v>25.0</v>
      </c>
      <c r="F111" s="35"/>
      <c r="G111" s="35"/>
      <c r="H111" s="35"/>
      <c r="I111" s="40"/>
      <c r="J111" s="40"/>
      <c r="K111" s="92"/>
      <c r="L111" s="39"/>
      <c r="M111" s="39"/>
      <c r="N111" s="40"/>
      <c r="O111" s="11" t="s">
        <v>649</v>
      </c>
      <c r="P111" s="35"/>
      <c r="Q111" s="33" t="s">
        <v>77</v>
      </c>
      <c r="R111" s="11" t="s">
        <v>640</v>
      </c>
      <c r="S111" s="35" t="s">
        <v>649</v>
      </c>
      <c r="T111" s="35"/>
      <c r="U111" s="40"/>
      <c r="V111" s="40"/>
      <c r="W111" s="35"/>
      <c r="X111" s="39"/>
      <c r="Y111" s="40"/>
      <c r="Z111" s="40"/>
      <c r="AA111" s="39"/>
      <c r="AB111" s="39"/>
      <c r="AC111" s="35"/>
      <c r="AD111" s="35"/>
      <c r="AE111" s="39"/>
      <c r="AF111" s="40"/>
      <c r="AG111" s="33" t="s">
        <v>88</v>
      </c>
      <c r="AH111" s="39"/>
      <c r="AI111" s="11" t="s">
        <v>650</v>
      </c>
      <c r="AJ111" s="33" t="s">
        <v>112</v>
      </c>
      <c r="AK111" s="33" t="s">
        <v>114</v>
      </c>
      <c r="AL111" s="33" t="s">
        <v>110</v>
      </c>
      <c r="AM111" s="13" t="str">
        <f t="shared" si="3"/>
        <v>Qaqachaca Challapata Edurado Avaroa Oruro Bolivia</v>
      </c>
      <c r="AN111" s="35"/>
      <c r="AO111" s="33" t="s">
        <v>279</v>
      </c>
      <c r="AP111" s="39"/>
      <c r="AQ111" s="35"/>
      <c r="AR111" s="35"/>
      <c r="AS111" s="39"/>
      <c r="AT111" s="35"/>
      <c r="AU111" s="35"/>
      <c r="AV111" s="12" t="s">
        <v>352</v>
      </c>
      <c r="AW111" s="40"/>
      <c r="AX111" s="33" t="s">
        <v>642</v>
      </c>
      <c r="AY111" s="33" t="s">
        <v>94</v>
      </c>
      <c r="AZ111" s="33" t="s">
        <v>94</v>
      </c>
      <c r="BA111" s="33" t="s">
        <v>643</v>
      </c>
      <c r="BB111" s="35"/>
      <c r="BC111" s="35"/>
      <c r="BD111" s="35"/>
      <c r="BE111" s="33" t="s">
        <v>644</v>
      </c>
      <c r="BF111" s="44"/>
      <c r="BG111" s="44"/>
      <c r="BH111" s="44"/>
      <c r="BI111" s="44"/>
      <c r="BJ111" s="44"/>
      <c r="BK111" s="44"/>
      <c r="BL111" s="44"/>
      <c r="BM111" s="44"/>
      <c r="BN111" s="44"/>
      <c r="BO111" s="44"/>
      <c r="BP111" s="44"/>
    </row>
    <row r="112">
      <c r="A112" s="33" t="s">
        <v>341</v>
      </c>
      <c r="B112" s="34"/>
      <c r="C112" s="34">
        <v>2000.0</v>
      </c>
      <c r="D112" s="34">
        <v>1.0</v>
      </c>
      <c r="E112" s="34">
        <v>25.0</v>
      </c>
      <c r="F112" s="35"/>
      <c r="G112" s="35"/>
      <c r="H112" s="35"/>
      <c r="I112" s="40"/>
      <c r="J112" s="40"/>
      <c r="K112" s="92"/>
      <c r="L112" s="39"/>
      <c r="M112" s="39"/>
      <c r="N112" s="40"/>
      <c r="O112" s="11" t="s">
        <v>649</v>
      </c>
      <c r="P112" s="35"/>
      <c r="Q112" s="33" t="s">
        <v>77</v>
      </c>
      <c r="R112" s="11" t="s">
        <v>640</v>
      </c>
      <c r="S112" s="35" t="s">
        <v>649</v>
      </c>
      <c r="T112" s="35"/>
      <c r="U112" s="40"/>
      <c r="V112" s="40"/>
      <c r="W112" s="35"/>
      <c r="X112" s="39"/>
      <c r="Y112" s="40"/>
      <c r="Z112" s="40"/>
      <c r="AA112" s="39"/>
      <c r="AB112" s="39"/>
      <c r="AC112" s="35"/>
      <c r="AD112" s="35"/>
      <c r="AE112" s="39"/>
      <c r="AF112" s="40"/>
      <c r="AG112" s="33" t="s">
        <v>88</v>
      </c>
      <c r="AH112" s="39"/>
      <c r="AI112" s="11" t="s">
        <v>650</v>
      </c>
      <c r="AJ112" s="33" t="s">
        <v>112</v>
      </c>
      <c r="AK112" s="33" t="s">
        <v>114</v>
      </c>
      <c r="AL112" s="33" t="s">
        <v>110</v>
      </c>
      <c r="AM112" s="13" t="str">
        <f t="shared" si="3"/>
        <v>Qaqachaca Challapata Edurado Avaroa Oruro Bolivia</v>
      </c>
      <c r="AN112" s="35"/>
      <c r="AO112" s="33" t="s">
        <v>279</v>
      </c>
      <c r="AP112" s="39"/>
      <c r="AQ112" s="35"/>
      <c r="AR112" s="35"/>
      <c r="AS112" s="39"/>
      <c r="AT112" s="35"/>
      <c r="AU112" s="35"/>
      <c r="AV112" s="12" t="s">
        <v>352</v>
      </c>
      <c r="AW112" s="40"/>
      <c r="AX112" s="33" t="s">
        <v>642</v>
      </c>
      <c r="AY112" s="33" t="s">
        <v>94</v>
      </c>
      <c r="AZ112" s="33" t="s">
        <v>94</v>
      </c>
      <c r="BA112" s="33" t="s">
        <v>643</v>
      </c>
      <c r="BB112" s="35"/>
      <c r="BC112" s="35"/>
      <c r="BD112" s="35"/>
      <c r="BE112" s="33" t="s">
        <v>644</v>
      </c>
      <c r="BF112" s="44"/>
      <c r="BG112" s="44"/>
      <c r="BH112" s="44"/>
      <c r="BI112" s="44"/>
      <c r="BJ112" s="44"/>
      <c r="BK112" s="44"/>
      <c r="BL112" s="44"/>
      <c r="BM112" s="44"/>
      <c r="BN112" s="44"/>
      <c r="BO112" s="44"/>
      <c r="BP112" s="44"/>
    </row>
    <row r="113">
      <c r="A113" s="33" t="s">
        <v>341</v>
      </c>
      <c r="B113" s="34"/>
      <c r="C113" s="34">
        <v>2000.0</v>
      </c>
      <c r="D113" s="34">
        <v>1.0</v>
      </c>
      <c r="E113" s="34">
        <v>25.0</v>
      </c>
      <c r="F113" s="35"/>
      <c r="G113" s="35"/>
      <c r="H113" s="35"/>
      <c r="I113" s="40"/>
      <c r="J113" s="40"/>
      <c r="K113" s="92"/>
      <c r="L113" s="39"/>
      <c r="M113" s="39"/>
      <c r="N113" s="40"/>
      <c r="O113" s="11" t="s">
        <v>649</v>
      </c>
      <c r="P113" s="35"/>
      <c r="Q113" s="33" t="s">
        <v>77</v>
      </c>
      <c r="R113" s="11" t="s">
        <v>640</v>
      </c>
      <c r="S113" s="35" t="s">
        <v>649</v>
      </c>
      <c r="T113" s="35"/>
      <c r="U113" s="40"/>
      <c r="V113" s="40"/>
      <c r="W113" s="35"/>
      <c r="X113" s="39"/>
      <c r="Y113" s="40"/>
      <c r="Z113" s="40"/>
      <c r="AA113" s="39"/>
      <c r="AB113" s="39"/>
      <c r="AC113" s="35"/>
      <c r="AD113" s="35"/>
      <c r="AE113" s="39"/>
      <c r="AF113" s="40"/>
      <c r="AG113" s="33" t="s">
        <v>88</v>
      </c>
      <c r="AH113" s="39"/>
      <c r="AI113" s="11" t="s">
        <v>650</v>
      </c>
      <c r="AJ113" s="33" t="s">
        <v>112</v>
      </c>
      <c r="AK113" s="33" t="s">
        <v>114</v>
      </c>
      <c r="AL113" s="33" t="s">
        <v>110</v>
      </c>
      <c r="AM113" s="13" t="str">
        <f t="shared" si="3"/>
        <v>Qaqachaca Challapata Edurado Avaroa Oruro Bolivia</v>
      </c>
      <c r="AN113" s="35"/>
      <c r="AO113" s="33" t="s">
        <v>279</v>
      </c>
      <c r="AP113" s="39"/>
      <c r="AQ113" s="35"/>
      <c r="AR113" s="35"/>
      <c r="AS113" s="39"/>
      <c r="AT113" s="35"/>
      <c r="AU113" s="35"/>
      <c r="AV113" s="12" t="s">
        <v>352</v>
      </c>
      <c r="AW113" s="40"/>
      <c r="AX113" s="33" t="s">
        <v>642</v>
      </c>
      <c r="AY113" s="33" t="s">
        <v>94</v>
      </c>
      <c r="AZ113" s="33" t="s">
        <v>94</v>
      </c>
      <c r="BA113" s="33" t="s">
        <v>643</v>
      </c>
      <c r="BB113" s="35"/>
      <c r="BC113" s="35"/>
      <c r="BD113" s="35"/>
      <c r="BE113" s="33" t="s">
        <v>644</v>
      </c>
      <c r="BF113" s="44"/>
      <c r="BG113" s="44"/>
      <c r="BH113" s="44"/>
      <c r="BI113" s="44"/>
      <c r="BJ113" s="44"/>
      <c r="BK113" s="44"/>
      <c r="BL113" s="44"/>
      <c r="BM113" s="44"/>
      <c r="BN113" s="44"/>
      <c r="BO113" s="44"/>
      <c r="BP113" s="44"/>
    </row>
    <row r="114">
      <c r="A114" s="7" t="s">
        <v>653</v>
      </c>
      <c r="B114" s="8"/>
      <c r="C114" s="8">
        <v>2000.0</v>
      </c>
      <c r="D114" s="8">
        <v>4.0</v>
      </c>
      <c r="E114" s="8">
        <v>8.0</v>
      </c>
      <c r="F114" s="9"/>
      <c r="G114" s="9"/>
      <c r="H114" s="9"/>
      <c r="I114" s="12" t="s">
        <v>654</v>
      </c>
      <c r="J114" s="12" t="s">
        <v>655</v>
      </c>
      <c r="K114" s="102">
        <v>16.0</v>
      </c>
      <c r="L114" s="8"/>
      <c r="M114" s="8"/>
      <c r="N114" s="12" t="s">
        <v>76</v>
      </c>
      <c r="O114" s="9"/>
      <c r="P114" s="9"/>
      <c r="Q114" s="12" t="s">
        <v>77</v>
      </c>
      <c r="R114" s="12" t="s">
        <v>78</v>
      </c>
      <c r="S114" s="9"/>
      <c r="T114" s="9"/>
      <c r="U114" s="12" t="s">
        <v>81</v>
      </c>
      <c r="V114" s="12" t="s">
        <v>82</v>
      </c>
      <c r="W114" s="103"/>
      <c r="X114" s="12" t="s">
        <v>94</v>
      </c>
      <c r="Y114" s="12" t="s">
        <v>122</v>
      </c>
      <c r="Z114" s="12" t="s">
        <v>656</v>
      </c>
      <c r="AA114" s="12" t="s">
        <v>657</v>
      </c>
      <c r="AB114" s="12" t="s">
        <v>658</v>
      </c>
      <c r="AC114" s="9"/>
      <c r="AD114" s="9"/>
      <c r="AE114" s="12" t="s">
        <v>76</v>
      </c>
      <c r="AF114" s="12" t="s">
        <v>533</v>
      </c>
      <c r="AG114" s="12" t="s">
        <v>88</v>
      </c>
      <c r="AH114" s="12" t="s">
        <v>659</v>
      </c>
      <c r="AI114" s="12" t="s">
        <v>660</v>
      </c>
      <c r="AJ114" s="12" t="s">
        <v>107</v>
      </c>
      <c r="AK114" s="12" t="s">
        <v>111</v>
      </c>
      <c r="AL114" s="12" t="s">
        <v>107</v>
      </c>
      <c r="AM114" s="13" t="str">
        <f t="shared" si="3"/>
        <v>Centro Cochabamba Cercado Cochabamba Bolivia</v>
      </c>
      <c r="AN114" s="9"/>
      <c r="AO114" s="12" t="s">
        <v>661</v>
      </c>
      <c r="AP114" s="12" t="s">
        <v>94</v>
      </c>
      <c r="AQ114" s="9"/>
      <c r="AR114" s="9"/>
      <c r="AS114" s="12" t="s">
        <v>94</v>
      </c>
      <c r="AT114" s="9"/>
      <c r="AU114" s="9"/>
      <c r="AV114" s="12" t="s">
        <v>352</v>
      </c>
      <c r="AW114" s="12" t="s">
        <v>653</v>
      </c>
      <c r="AX114" s="33" t="s">
        <v>642</v>
      </c>
      <c r="AY114" s="33" t="s">
        <v>94</v>
      </c>
      <c r="AZ114" s="12" t="s">
        <v>82</v>
      </c>
      <c r="BA114" s="12" t="s">
        <v>223</v>
      </c>
      <c r="BB114" s="9"/>
      <c r="BC114" s="9"/>
      <c r="BD114" s="9"/>
      <c r="BE114" s="9"/>
      <c r="BF114" s="9"/>
      <c r="BG114" s="9"/>
      <c r="BH114" s="12">
        <v>49.0</v>
      </c>
      <c r="BI114" s="9"/>
      <c r="BJ114" s="9"/>
      <c r="BK114" s="9"/>
      <c r="BL114" s="9"/>
      <c r="BM114" s="9"/>
      <c r="BN114" s="9"/>
      <c r="BO114" s="9"/>
      <c r="BP114" s="9"/>
    </row>
    <row r="115">
      <c r="A115" s="7" t="s">
        <v>653</v>
      </c>
      <c r="B115" s="8"/>
      <c r="C115" s="8">
        <v>2000.0</v>
      </c>
      <c r="D115" s="8">
        <v>4.0</v>
      </c>
      <c r="E115" s="8">
        <v>9.0</v>
      </c>
      <c r="F115" s="9"/>
      <c r="G115" s="9"/>
      <c r="H115" s="9"/>
      <c r="I115" s="12" t="s">
        <v>663</v>
      </c>
      <c r="J115" s="12" t="s">
        <v>580</v>
      </c>
      <c r="K115" s="104" t="s">
        <v>248</v>
      </c>
      <c r="L115" s="12"/>
      <c r="M115" s="12"/>
      <c r="N115" s="12" t="s">
        <v>76</v>
      </c>
      <c r="O115" s="12"/>
      <c r="P115" s="12"/>
      <c r="Q115" s="12" t="s">
        <v>77</v>
      </c>
      <c r="R115" s="12" t="s">
        <v>664</v>
      </c>
      <c r="S115" s="12" t="s">
        <v>665</v>
      </c>
      <c r="T115" s="9"/>
      <c r="U115" s="12" t="s">
        <v>666</v>
      </c>
      <c r="V115" s="12" t="s">
        <v>348</v>
      </c>
      <c r="W115" s="29" t="s">
        <v>248</v>
      </c>
      <c r="X115" s="12" t="s">
        <v>248</v>
      </c>
      <c r="Y115" s="12" t="s">
        <v>337</v>
      </c>
      <c r="Z115" s="12" t="s">
        <v>337</v>
      </c>
      <c r="AA115" s="12" t="s">
        <v>348</v>
      </c>
      <c r="AB115" s="12" t="s">
        <v>348</v>
      </c>
      <c r="AC115" s="9"/>
      <c r="AD115" s="9"/>
      <c r="AE115" s="12" t="s">
        <v>348</v>
      </c>
      <c r="AF115" s="12" t="s">
        <v>348</v>
      </c>
      <c r="AG115" s="12" t="s">
        <v>370</v>
      </c>
      <c r="AH115" s="12" t="s">
        <v>248</v>
      </c>
      <c r="AI115" s="12" t="s">
        <v>248</v>
      </c>
      <c r="AJ115" s="12" t="s">
        <v>107</v>
      </c>
      <c r="AK115" s="12" t="s">
        <v>111</v>
      </c>
      <c r="AL115" s="12" t="s">
        <v>107</v>
      </c>
      <c r="AM115" s="13" t="str">
        <f t="shared" si="3"/>
        <v>** Cochabamba Cercado Cochabamba Bolivia</v>
      </c>
      <c r="AN115" s="9"/>
      <c r="AO115" s="29" t="s">
        <v>279</v>
      </c>
      <c r="AP115" s="12" t="s">
        <v>248</v>
      </c>
      <c r="AQ115" s="12" t="s">
        <v>248</v>
      </c>
      <c r="AR115" s="12" t="s">
        <v>94</v>
      </c>
      <c r="AS115" s="12" t="s">
        <v>94</v>
      </c>
      <c r="AT115" s="12" t="s">
        <v>248</v>
      </c>
      <c r="AU115" s="12" t="s">
        <v>248</v>
      </c>
      <c r="AV115" s="12" t="s">
        <v>352</v>
      </c>
      <c r="AW115" s="12" t="s">
        <v>653</v>
      </c>
      <c r="AX115" s="12" t="s">
        <v>667</v>
      </c>
      <c r="AY115" s="33" t="s">
        <v>94</v>
      </c>
      <c r="AZ115" s="12" t="s">
        <v>370</v>
      </c>
      <c r="BA115" s="12" t="s">
        <v>668</v>
      </c>
      <c r="BB115" s="9"/>
      <c r="BC115" s="9"/>
      <c r="BD115" s="9"/>
      <c r="BE115" s="12" t="s">
        <v>669</v>
      </c>
      <c r="BF115" s="12"/>
      <c r="BG115" s="12"/>
      <c r="BH115" s="12"/>
      <c r="BI115" s="12"/>
      <c r="BJ115" s="12"/>
      <c r="BK115" s="12"/>
      <c r="BL115" s="12"/>
      <c r="BM115" s="12"/>
      <c r="BN115" s="12"/>
      <c r="BO115" s="12"/>
      <c r="BP115" s="12"/>
    </row>
    <row r="116">
      <c r="A116" s="7" t="s">
        <v>598</v>
      </c>
      <c r="B116" s="8"/>
      <c r="C116" s="8">
        <v>2000.0</v>
      </c>
      <c r="D116" s="8">
        <v>4.0</v>
      </c>
      <c r="E116" s="8">
        <v>9.0</v>
      </c>
      <c r="F116" s="9"/>
      <c r="G116" s="9"/>
      <c r="H116" s="9"/>
      <c r="I116" s="12" t="s">
        <v>670</v>
      </c>
      <c r="J116" s="12" t="s">
        <v>671</v>
      </c>
      <c r="K116" s="102">
        <v>56.0</v>
      </c>
      <c r="L116" s="8"/>
      <c r="M116" s="8"/>
      <c r="N116" s="12" t="s">
        <v>76</v>
      </c>
      <c r="O116" s="12"/>
      <c r="P116" s="12"/>
      <c r="Q116" s="12" t="s">
        <v>77</v>
      </c>
      <c r="R116" s="12" t="s">
        <v>672</v>
      </c>
      <c r="S116" s="12" t="s">
        <v>673</v>
      </c>
      <c r="T116" s="12" t="s">
        <v>674</v>
      </c>
      <c r="U116" s="12" t="s">
        <v>81</v>
      </c>
      <c r="V116" s="12" t="s">
        <v>82</v>
      </c>
      <c r="W116" s="29" t="s">
        <v>308</v>
      </c>
      <c r="X116" s="12" t="s">
        <v>248</v>
      </c>
      <c r="Y116" s="12" t="s">
        <v>122</v>
      </c>
      <c r="Z116" s="12" t="s">
        <v>533</v>
      </c>
      <c r="AA116" s="12" t="s">
        <v>248</v>
      </c>
      <c r="AB116" s="12" t="s">
        <v>248</v>
      </c>
      <c r="AC116" s="9"/>
      <c r="AD116" s="9"/>
      <c r="AE116" s="12" t="s">
        <v>248</v>
      </c>
      <c r="AF116" s="12" t="s">
        <v>676</v>
      </c>
      <c r="AG116" s="12" t="s">
        <v>88</v>
      </c>
      <c r="AH116" s="12" t="s">
        <v>677</v>
      </c>
      <c r="AI116" s="12" t="s">
        <v>678</v>
      </c>
      <c r="AJ116" s="12" t="s">
        <v>147</v>
      </c>
      <c r="AK116" s="12" t="s">
        <v>91</v>
      </c>
      <c r="AL116" s="12" t="s">
        <v>92</v>
      </c>
      <c r="AM116" s="13" t="str">
        <f t="shared" si="3"/>
        <v>Luhuachaca Patacamaya Aroma La Paz Bolivia</v>
      </c>
      <c r="AN116" s="9"/>
      <c r="AO116" s="29" t="s">
        <v>279</v>
      </c>
      <c r="AP116" s="12" t="s">
        <v>248</v>
      </c>
      <c r="AQ116" s="12" t="s">
        <v>680</v>
      </c>
      <c r="AR116" s="12" t="s">
        <v>248</v>
      </c>
      <c r="AS116" s="12" t="s">
        <v>248</v>
      </c>
      <c r="AT116" s="12" t="s">
        <v>248</v>
      </c>
      <c r="AU116" s="12" t="s">
        <v>248</v>
      </c>
      <c r="AV116" s="12" t="s">
        <v>352</v>
      </c>
      <c r="AW116" s="7" t="s">
        <v>598</v>
      </c>
      <c r="AX116" s="12" t="s">
        <v>96</v>
      </c>
      <c r="AY116" s="33" t="s">
        <v>94</v>
      </c>
      <c r="AZ116" s="12" t="s">
        <v>248</v>
      </c>
      <c r="BA116" s="12" t="s">
        <v>223</v>
      </c>
      <c r="BB116" s="9"/>
      <c r="BC116" s="9"/>
      <c r="BD116" s="9"/>
      <c r="BE116" s="12" t="s">
        <v>681</v>
      </c>
      <c r="BF116" s="12" t="s">
        <v>682</v>
      </c>
      <c r="BG116" s="12"/>
      <c r="BH116" s="12">
        <v>50.0</v>
      </c>
      <c r="BI116" s="12"/>
      <c r="BJ116" s="12"/>
      <c r="BK116" s="12"/>
      <c r="BL116" s="12"/>
      <c r="BM116" s="12"/>
      <c r="BN116" s="12"/>
      <c r="BO116" s="12"/>
      <c r="BP116" s="12"/>
    </row>
    <row r="117">
      <c r="A117" s="7" t="s">
        <v>598</v>
      </c>
      <c r="B117" s="8"/>
      <c r="C117" s="8">
        <v>2000.0</v>
      </c>
      <c r="D117" s="8">
        <v>4.0</v>
      </c>
      <c r="E117" s="8">
        <v>9.0</v>
      </c>
      <c r="F117" s="9"/>
      <c r="G117" s="9"/>
      <c r="H117" s="9"/>
      <c r="I117" s="12" t="s">
        <v>367</v>
      </c>
      <c r="J117" s="12" t="s">
        <v>683</v>
      </c>
      <c r="K117" s="102">
        <v>27.0</v>
      </c>
      <c r="L117" s="8"/>
      <c r="M117" s="8"/>
      <c r="N117" s="12" t="s">
        <v>76</v>
      </c>
      <c r="O117" s="12" t="s">
        <v>684</v>
      </c>
      <c r="P117" s="12" t="s">
        <v>125</v>
      </c>
      <c r="Q117" s="12" t="s">
        <v>77</v>
      </c>
      <c r="R117" s="12" t="s">
        <v>640</v>
      </c>
      <c r="S117" s="12" t="s">
        <v>685</v>
      </c>
      <c r="T117" s="9"/>
      <c r="U117" s="12" t="s">
        <v>81</v>
      </c>
      <c r="V117" s="12" t="s">
        <v>82</v>
      </c>
      <c r="W117" s="29" t="s">
        <v>308</v>
      </c>
      <c r="X117" s="12" t="s">
        <v>248</v>
      </c>
      <c r="Y117" s="12" t="s">
        <v>122</v>
      </c>
      <c r="Z117" s="12" t="s">
        <v>676</v>
      </c>
      <c r="AA117" s="12" t="s">
        <v>248</v>
      </c>
      <c r="AB117" s="12" t="s">
        <v>248</v>
      </c>
      <c r="AC117" s="9"/>
      <c r="AD117" s="9"/>
      <c r="AE117" s="12" t="s">
        <v>248</v>
      </c>
      <c r="AF117" s="12" t="s">
        <v>533</v>
      </c>
      <c r="AG117" s="12" t="s">
        <v>88</v>
      </c>
      <c r="AH117" s="12" t="s">
        <v>686</v>
      </c>
      <c r="AI117" s="12" t="s">
        <v>125</v>
      </c>
      <c r="AJ117" s="12" t="s">
        <v>125</v>
      </c>
      <c r="AK117" s="12" t="s">
        <v>123</v>
      </c>
      <c r="AL117" s="12" t="s">
        <v>92</v>
      </c>
      <c r="AM117" s="13" t="str">
        <f t="shared" si="3"/>
        <v>Achacachi Achacachi Omasuyos La Paz Bolivia</v>
      </c>
      <c r="AN117" s="9"/>
      <c r="AO117" s="29" t="s">
        <v>279</v>
      </c>
      <c r="AP117" s="12" t="s">
        <v>248</v>
      </c>
      <c r="AQ117" s="12" t="s">
        <v>248</v>
      </c>
      <c r="AR117" s="12" t="s">
        <v>248</v>
      </c>
      <c r="AS117" s="12" t="s">
        <v>248</v>
      </c>
      <c r="AT117" s="12" t="s">
        <v>248</v>
      </c>
      <c r="AU117" s="12" t="s">
        <v>248</v>
      </c>
      <c r="AV117" s="12" t="s">
        <v>352</v>
      </c>
      <c r="AW117" s="7" t="s">
        <v>598</v>
      </c>
      <c r="AX117" s="12" t="s">
        <v>96</v>
      </c>
      <c r="AY117" s="33" t="s">
        <v>94</v>
      </c>
      <c r="AZ117" s="12" t="s">
        <v>82</v>
      </c>
      <c r="BA117" s="12" t="s">
        <v>223</v>
      </c>
      <c r="BB117" s="9"/>
      <c r="BC117" s="9"/>
      <c r="BD117" s="9"/>
      <c r="BE117" s="12" t="s">
        <v>687</v>
      </c>
      <c r="BF117" s="12" t="s">
        <v>688</v>
      </c>
      <c r="BG117" s="12"/>
      <c r="BH117" s="12">
        <v>51.0</v>
      </c>
      <c r="BI117" s="12"/>
      <c r="BJ117" s="12"/>
      <c r="BK117" s="12"/>
      <c r="BL117" s="12"/>
      <c r="BM117" s="12"/>
      <c r="BN117" s="12"/>
      <c r="BO117" s="12"/>
      <c r="BP117" s="12"/>
    </row>
    <row r="118">
      <c r="A118" s="7" t="s">
        <v>598</v>
      </c>
      <c r="B118" s="8"/>
      <c r="C118" s="8">
        <v>2000.0</v>
      </c>
      <c r="D118" s="8">
        <v>4.0</v>
      </c>
      <c r="E118" s="8">
        <v>9.0</v>
      </c>
      <c r="F118" s="9"/>
      <c r="G118" s="9"/>
      <c r="H118" s="9"/>
      <c r="I118" s="12" t="s">
        <v>689</v>
      </c>
      <c r="J118" s="12" t="s">
        <v>690</v>
      </c>
      <c r="K118" s="102">
        <v>15.0</v>
      </c>
      <c r="L118" s="8"/>
      <c r="M118" s="8"/>
      <c r="N118" s="12" t="s">
        <v>76</v>
      </c>
      <c r="O118" s="12" t="s">
        <v>684</v>
      </c>
      <c r="P118" s="12" t="s">
        <v>691</v>
      </c>
      <c r="Q118" s="12" t="s">
        <v>77</v>
      </c>
      <c r="R118" s="12" t="s">
        <v>640</v>
      </c>
      <c r="S118" s="12" t="s">
        <v>692</v>
      </c>
      <c r="T118" s="9"/>
      <c r="U118" s="12" t="s">
        <v>81</v>
      </c>
      <c r="V118" s="12" t="s">
        <v>257</v>
      </c>
      <c r="W118" s="29" t="s">
        <v>308</v>
      </c>
      <c r="X118" s="12" t="s">
        <v>248</v>
      </c>
      <c r="Y118" s="12" t="s">
        <v>122</v>
      </c>
      <c r="Z118" s="12" t="s">
        <v>676</v>
      </c>
      <c r="AA118" s="12" t="s">
        <v>248</v>
      </c>
      <c r="AB118" s="12" t="s">
        <v>248</v>
      </c>
      <c r="AC118" s="9"/>
      <c r="AD118" s="9"/>
      <c r="AE118" s="12" t="s">
        <v>248</v>
      </c>
      <c r="AF118" s="12" t="s">
        <v>533</v>
      </c>
      <c r="AG118" s="12" t="s">
        <v>88</v>
      </c>
      <c r="AH118" s="12" t="s">
        <v>693</v>
      </c>
      <c r="AI118" s="12" t="s">
        <v>125</v>
      </c>
      <c r="AJ118" s="12" t="s">
        <v>125</v>
      </c>
      <c r="AK118" s="12" t="s">
        <v>123</v>
      </c>
      <c r="AL118" s="12" t="s">
        <v>92</v>
      </c>
      <c r="AM118" s="13" t="str">
        <f t="shared" si="3"/>
        <v>Achacachi Achacachi Omasuyos La Paz Bolivia</v>
      </c>
      <c r="AN118" s="9"/>
      <c r="AO118" s="29" t="s">
        <v>279</v>
      </c>
      <c r="AP118" s="12" t="s">
        <v>248</v>
      </c>
      <c r="AQ118" s="12" t="s">
        <v>248</v>
      </c>
      <c r="AR118" s="12" t="s">
        <v>248</v>
      </c>
      <c r="AS118" s="12" t="s">
        <v>248</v>
      </c>
      <c r="AT118" s="12" t="s">
        <v>248</v>
      </c>
      <c r="AU118" s="12" t="s">
        <v>248</v>
      </c>
      <c r="AV118" s="12" t="s">
        <v>352</v>
      </c>
      <c r="AW118" s="7" t="s">
        <v>598</v>
      </c>
      <c r="AX118" s="12" t="s">
        <v>96</v>
      </c>
      <c r="AY118" s="33" t="s">
        <v>94</v>
      </c>
      <c r="AZ118" s="12" t="s">
        <v>82</v>
      </c>
      <c r="BA118" s="12" t="s">
        <v>223</v>
      </c>
      <c r="BB118" s="9"/>
      <c r="BC118" s="9"/>
      <c r="BD118" s="9"/>
      <c r="BE118" s="12" t="s">
        <v>695</v>
      </c>
      <c r="BF118" s="12" t="s">
        <v>688</v>
      </c>
      <c r="BG118" s="12"/>
      <c r="BH118" s="12">
        <v>52.0</v>
      </c>
      <c r="BI118" s="12"/>
      <c r="BJ118" s="12"/>
      <c r="BK118" s="12"/>
      <c r="BL118" s="12"/>
      <c r="BM118" s="12"/>
      <c r="BN118" s="12"/>
      <c r="BO118" s="12"/>
      <c r="BP118" s="12"/>
    </row>
    <row r="119">
      <c r="A119" s="7" t="s">
        <v>598</v>
      </c>
      <c r="B119" s="8"/>
      <c r="C119" s="8">
        <v>2000.0</v>
      </c>
      <c r="D119" s="8">
        <v>4.0</v>
      </c>
      <c r="E119" s="8">
        <v>9.0</v>
      </c>
      <c r="F119" s="9"/>
      <c r="G119" s="9"/>
      <c r="H119" s="9"/>
      <c r="I119" s="12" t="s">
        <v>697</v>
      </c>
      <c r="J119" s="12" t="s">
        <v>698</v>
      </c>
      <c r="K119" s="104" t="s">
        <v>248</v>
      </c>
      <c r="L119" s="12"/>
      <c r="M119" s="12"/>
      <c r="N119" s="12" t="s">
        <v>76</v>
      </c>
      <c r="O119" s="12"/>
      <c r="P119" s="12"/>
      <c r="Q119" s="12" t="s">
        <v>77</v>
      </c>
      <c r="R119" s="11" t="s">
        <v>699</v>
      </c>
      <c r="S119" s="12" t="s">
        <v>533</v>
      </c>
      <c r="T119" s="12" t="s">
        <v>700</v>
      </c>
      <c r="U119" s="12" t="s">
        <v>636</v>
      </c>
      <c r="V119" s="12" t="s">
        <v>348</v>
      </c>
      <c r="W119" s="29" t="s">
        <v>248</v>
      </c>
      <c r="X119" s="12" t="s">
        <v>248</v>
      </c>
      <c r="Y119" s="12" t="s">
        <v>122</v>
      </c>
      <c r="Z119" s="12" t="s">
        <v>701</v>
      </c>
      <c r="AA119" s="12" t="s">
        <v>248</v>
      </c>
      <c r="AB119" s="12" t="s">
        <v>248</v>
      </c>
      <c r="AC119" s="9"/>
      <c r="AD119" s="9"/>
      <c r="AE119" s="12" t="s">
        <v>248</v>
      </c>
      <c r="AF119" s="12" t="s">
        <v>701</v>
      </c>
      <c r="AG119" s="12" t="s">
        <v>88</v>
      </c>
      <c r="AH119" s="12" t="s">
        <v>702</v>
      </c>
      <c r="AI119" s="12" t="s">
        <v>125</v>
      </c>
      <c r="AJ119" s="12" t="s">
        <v>125</v>
      </c>
      <c r="AK119" s="12" t="s">
        <v>123</v>
      </c>
      <c r="AL119" s="12" t="s">
        <v>92</v>
      </c>
      <c r="AM119" s="13" t="str">
        <f t="shared" si="3"/>
        <v>Achacachi Achacachi Omasuyos La Paz Bolivia</v>
      </c>
      <c r="AN119" s="9"/>
      <c r="AO119" s="29" t="s">
        <v>279</v>
      </c>
      <c r="AP119" s="12" t="s">
        <v>248</v>
      </c>
      <c r="AQ119" s="12" t="s">
        <v>248</v>
      </c>
      <c r="AR119" s="12" t="s">
        <v>248</v>
      </c>
      <c r="AS119" s="12" t="s">
        <v>248</v>
      </c>
      <c r="AT119" s="12" t="s">
        <v>248</v>
      </c>
      <c r="AU119" s="12" t="s">
        <v>248</v>
      </c>
      <c r="AV119" s="12" t="s">
        <v>352</v>
      </c>
      <c r="AW119" s="7" t="s">
        <v>598</v>
      </c>
      <c r="AX119" s="12" t="s">
        <v>96</v>
      </c>
      <c r="AY119" s="33" t="s">
        <v>94</v>
      </c>
      <c r="AZ119" s="12" t="s">
        <v>94</v>
      </c>
      <c r="BA119" s="12" t="s">
        <v>216</v>
      </c>
      <c r="BB119" s="9"/>
      <c r="BC119" s="9"/>
      <c r="BD119" s="9"/>
      <c r="BE119" s="12" t="s">
        <v>703</v>
      </c>
      <c r="BF119" s="12" t="s">
        <v>704</v>
      </c>
      <c r="BG119" s="12"/>
      <c r="BH119" s="12">
        <v>53.0</v>
      </c>
      <c r="BI119" s="12"/>
      <c r="BJ119" s="12"/>
      <c r="BK119" s="12"/>
      <c r="BL119" s="12"/>
      <c r="BM119" s="12"/>
      <c r="BN119" s="12"/>
      <c r="BO119" s="12"/>
      <c r="BP119" s="12"/>
    </row>
    <row r="120">
      <c r="A120" s="7" t="s">
        <v>617</v>
      </c>
      <c r="B120" s="8"/>
      <c r="C120" s="8">
        <v>2000.0</v>
      </c>
      <c r="D120" s="8">
        <v>9.0</v>
      </c>
      <c r="E120" s="8">
        <v>24.0</v>
      </c>
      <c r="F120" s="9"/>
      <c r="G120" s="9"/>
      <c r="H120" s="9"/>
      <c r="I120" s="12" t="s">
        <v>706</v>
      </c>
      <c r="J120" s="12" t="s">
        <v>595</v>
      </c>
      <c r="K120" s="105"/>
      <c r="L120" s="106"/>
      <c r="M120" s="106"/>
      <c r="N120" s="12" t="s">
        <v>76</v>
      </c>
      <c r="O120" s="12" t="s">
        <v>684</v>
      </c>
      <c r="P120" s="106"/>
      <c r="Q120" s="12" t="s">
        <v>77</v>
      </c>
      <c r="R120" s="12" t="s">
        <v>640</v>
      </c>
      <c r="S120" s="12" t="s">
        <v>685</v>
      </c>
      <c r="T120" s="9"/>
      <c r="U120" s="12" t="s">
        <v>81</v>
      </c>
      <c r="V120" s="12" t="s">
        <v>82</v>
      </c>
      <c r="W120" s="106"/>
      <c r="X120" s="12" t="s">
        <v>94</v>
      </c>
      <c r="Y120" s="12" t="s">
        <v>122</v>
      </c>
      <c r="Z120" s="11" t="s">
        <v>707</v>
      </c>
      <c r="AA120" s="106"/>
      <c r="AB120" s="106"/>
      <c r="AC120" s="9"/>
      <c r="AD120" s="9"/>
      <c r="AE120" s="106"/>
      <c r="AF120" s="12" t="s">
        <v>533</v>
      </c>
      <c r="AG120" s="12" t="s">
        <v>88</v>
      </c>
      <c r="AH120" s="106"/>
      <c r="AI120" s="12" t="s">
        <v>708</v>
      </c>
      <c r="AJ120" s="12" t="s">
        <v>180</v>
      </c>
      <c r="AK120" s="12" t="s">
        <v>165</v>
      </c>
      <c r="AL120" s="12" t="s">
        <v>92</v>
      </c>
      <c r="AM120" s="13" t="str">
        <f t="shared" si="3"/>
        <v>Guaqui Jesús de Machaca Ingavi La Paz Bolivia</v>
      </c>
      <c r="AN120" s="9"/>
      <c r="AO120" s="106"/>
      <c r="AP120" s="106"/>
      <c r="AQ120" s="106"/>
      <c r="AR120" s="106"/>
      <c r="AS120" s="106"/>
      <c r="AT120" s="106"/>
      <c r="AU120" s="106"/>
      <c r="AV120" s="12" t="s">
        <v>352</v>
      </c>
      <c r="AW120" s="12" t="s">
        <v>709</v>
      </c>
      <c r="AX120" s="12" t="s">
        <v>96</v>
      </c>
      <c r="AY120" s="33" t="s">
        <v>94</v>
      </c>
      <c r="AZ120" s="12" t="s">
        <v>82</v>
      </c>
      <c r="BA120" s="83" t="s">
        <v>223</v>
      </c>
      <c r="BB120" s="9"/>
      <c r="BC120" s="9"/>
      <c r="BD120" s="12" t="s">
        <v>710</v>
      </c>
      <c r="BE120" s="12" t="s">
        <v>711</v>
      </c>
      <c r="BF120" s="12" t="s">
        <v>712</v>
      </c>
      <c r="BG120" s="12"/>
      <c r="BH120" s="12">
        <v>56.0</v>
      </c>
      <c r="BI120" s="12"/>
      <c r="BJ120" s="12"/>
      <c r="BK120" s="12"/>
      <c r="BL120" s="12"/>
      <c r="BM120" s="12"/>
      <c r="BN120" s="12"/>
      <c r="BO120" s="12"/>
      <c r="BP120" s="12"/>
    </row>
    <row r="121">
      <c r="A121" s="7" t="s">
        <v>617</v>
      </c>
      <c r="B121" s="8"/>
      <c r="C121" s="8">
        <v>2000.0</v>
      </c>
      <c r="D121" s="8">
        <v>9.0</v>
      </c>
      <c r="E121" s="8">
        <v>24.0</v>
      </c>
      <c r="F121" s="8"/>
      <c r="G121" s="8"/>
      <c r="H121" s="8"/>
      <c r="I121" s="12" t="s">
        <v>713</v>
      </c>
      <c r="J121" s="12" t="s">
        <v>714</v>
      </c>
      <c r="K121" s="102"/>
      <c r="L121" s="8"/>
      <c r="M121" s="8"/>
      <c r="N121" s="12" t="s">
        <v>76</v>
      </c>
      <c r="O121" s="106"/>
      <c r="P121" s="12"/>
      <c r="Q121" s="12" t="s">
        <v>77</v>
      </c>
      <c r="R121" s="12" t="s">
        <v>640</v>
      </c>
      <c r="S121" s="12" t="s">
        <v>685</v>
      </c>
      <c r="T121" s="12"/>
      <c r="U121" s="12" t="s">
        <v>81</v>
      </c>
      <c r="V121" s="12" t="s">
        <v>489</v>
      </c>
      <c r="W121" s="12" t="s">
        <v>83</v>
      </c>
      <c r="X121" s="12"/>
      <c r="Y121" s="12" t="s">
        <v>122</v>
      </c>
      <c r="Z121" s="30" t="s">
        <v>676</v>
      </c>
      <c r="AA121" s="12" t="s">
        <v>715</v>
      </c>
      <c r="AB121" s="106"/>
      <c r="AC121" s="9"/>
      <c r="AD121" s="9"/>
      <c r="AE121" s="106"/>
      <c r="AF121" s="30" t="s">
        <v>715</v>
      </c>
      <c r="AG121" s="12" t="s">
        <v>88</v>
      </c>
      <c r="AH121" s="12" t="s">
        <v>716</v>
      </c>
      <c r="AI121" s="12" t="s">
        <v>220</v>
      </c>
      <c r="AJ121" s="12" t="s">
        <v>135</v>
      </c>
      <c r="AK121" s="29" t="s">
        <v>134</v>
      </c>
      <c r="AL121" s="12" t="s">
        <v>107</v>
      </c>
      <c r="AM121" s="13" t="str">
        <f t="shared" si="3"/>
        <v>Parotani Sipe Sipe Quillacollo Cochabamba Bolivia</v>
      </c>
      <c r="AN121" s="12"/>
      <c r="AO121" s="12" t="s">
        <v>279</v>
      </c>
      <c r="AP121" s="106"/>
      <c r="AQ121" s="106"/>
      <c r="AR121" s="106"/>
      <c r="AS121" s="106"/>
      <c r="AT121" s="12"/>
      <c r="AU121" s="106"/>
      <c r="AV121" s="12" t="s">
        <v>352</v>
      </c>
      <c r="AW121" s="12" t="s">
        <v>709</v>
      </c>
      <c r="AX121" s="12" t="s">
        <v>96</v>
      </c>
      <c r="AY121" s="33" t="s">
        <v>94</v>
      </c>
      <c r="AZ121" s="12" t="s">
        <v>82</v>
      </c>
      <c r="BA121" s="83" t="s">
        <v>223</v>
      </c>
      <c r="BB121" s="9"/>
      <c r="BC121" s="9"/>
      <c r="BD121" s="12"/>
      <c r="BE121" s="12" t="s">
        <v>718</v>
      </c>
      <c r="BF121" s="12" t="s">
        <v>719</v>
      </c>
      <c r="BG121" s="12"/>
      <c r="BH121" s="12">
        <v>54.0</v>
      </c>
      <c r="BI121" s="12"/>
      <c r="BJ121" s="12"/>
      <c r="BK121" s="12"/>
      <c r="BL121" s="12"/>
      <c r="BM121" s="12"/>
      <c r="BN121" s="12"/>
      <c r="BO121" s="12"/>
      <c r="BP121" s="12"/>
    </row>
    <row r="122">
      <c r="A122" s="7" t="s">
        <v>617</v>
      </c>
      <c r="B122" s="8"/>
      <c r="C122" s="8">
        <v>2000.0</v>
      </c>
      <c r="D122" s="8">
        <v>9.0</v>
      </c>
      <c r="E122" s="8">
        <v>21.0</v>
      </c>
      <c r="F122" s="8"/>
      <c r="G122" s="8"/>
      <c r="H122" s="8"/>
      <c r="I122" s="12" t="s">
        <v>720</v>
      </c>
      <c r="J122" s="12" t="s">
        <v>721</v>
      </c>
      <c r="K122" s="102"/>
      <c r="L122" s="8"/>
      <c r="M122" s="8"/>
      <c r="N122" s="12" t="s">
        <v>76</v>
      </c>
      <c r="O122" s="106"/>
      <c r="P122" s="12"/>
      <c r="Q122" s="12" t="s">
        <v>77</v>
      </c>
      <c r="R122" s="12" t="s">
        <v>640</v>
      </c>
      <c r="S122" s="12" t="s">
        <v>685</v>
      </c>
      <c r="T122" s="12"/>
      <c r="U122" s="12" t="s">
        <v>81</v>
      </c>
      <c r="V122" s="12" t="s">
        <v>489</v>
      </c>
      <c r="W122" s="12" t="s">
        <v>83</v>
      </c>
      <c r="X122" s="12"/>
      <c r="Y122" s="12" t="s">
        <v>122</v>
      </c>
      <c r="Z122" s="30" t="s">
        <v>676</v>
      </c>
      <c r="AA122" s="12" t="s">
        <v>715</v>
      </c>
      <c r="AB122" s="106"/>
      <c r="AC122" s="9"/>
      <c r="AD122" s="9"/>
      <c r="AE122" s="106"/>
      <c r="AF122" s="30" t="s">
        <v>715</v>
      </c>
      <c r="AG122" s="12" t="s">
        <v>88</v>
      </c>
      <c r="AH122" s="12" t="s">
        <v>716</v>
      </c>
      <c r="AI122" s="12" t="s">
        <v>220</v>
      </c>
      <c r="AJ122" s="12" t="s">
        <v>135</v>
      </c>
      <c r="AK122" s="29" t="s">
        <v>134</v>
      </c>
      <c r="AL122" s="12" t="s">
        <v>107</v>
      </c>
      <c r="AM122" s="13" t="str">
        <f t="shared" si="3"/>
        <v>Parotani Sipe Sipe Quillacollo Cochabamba Bolivia</v>
      </c>
      <c r="AN122" s="12"/>
      <c r="AO122" s="12" t="s">
        <v>279</v>
      </c>
      <c r="AP122" s="106"/>
      <c r="AQ122" s="106"/>
      <c r="AR122" s="106"/>
      <c r="AS122" s="106"/>
      <c r="AT122" s="12"/>
      <c r="AU122" s="106"/>
      <c r="AV122" s="12" t="s">
        <v>352</v>
      </c>
      <c r="AW122" s="12" t="s">
        <v>709</v>
      </c>
      <c r="AX122" s="12" t="s">
        <v>96</v>
      </c>
      <c r="AY122" s="33" t="s">
        <v>94</v>
      </c>
      <c r="AZ122" s="12" t="s">
        <v>82</v>
      </c>
      <c r="BA122" s="83" t="s">
        <v>223</v>
      </c>
      <c r="BB122" s="9"/>
      <c r="BC122" s="9"/>
      <c r="BD122" s="12"/>
      <c r="BE122" s="12" t="s">
        <v>718</v>
      </c>
      <c r="BF122" s="12" t="s">
        <v>719</v>
      </c>
      <c r="BG122" s="12"/>
      <c r="BH122" s="12">
        <v>55.0</v>
      </c>
      <c r="BI122" s="12"/>
      <c r="BJ122" s="12"/>
      <c r="BK122" s="12"/>
      <c r="BL122" s="12"/>
      <c r="BM122" s="12"/>
      <c r="BN122" s="12"/>
      <c r="BO122" s="12"/>
      <c r="BP122" s="12"/>
    </row>
    <row r="123">
      <c r="A123" s="7" t="s">
        <v>617</v>
      </c>
      <c r="B123" s="8"/>
      <c r="C123" s="8">
        <v>2000.0</v>
      </c>
      <c r="D123" s="8">
        <v>9.0</v>
      </c>
      <c r="E123" s="8">
        <v>25.0</v>
      </c>
      <c r="F123" s="8"/>
      <c r="G123" s="8"/>
      <c r="H123" s="8"/>
      <c r="I123" s="12" t="s">
        <v>205</v>
      </c>
      <c r="J123" s="12" t="s">
        <v>722</v>
      </c>
      <c r="K123" s="102"/>
      <c r="L123" s="8"/>
      <c r="M123" s="8"/>
      <c r="N123" s="12" t="s">
        <v>76</v>
      </c>
      <c r="O123" s="106"/>
      <c r="P123" s="12"/>
      <c r="Q123" s="12" t="s">
        <v>77</v>
      </c>
      <c r="R123" s="12" t="s">
        <v>78</v>
      </c>
      <c r="S123" s="12"/>
      <c r="T123" s="12"/>
      <c r="U123" s="12" t="s">
        <v>723</v>
      </c>
      <c r="V123" s="12" t="s">
        <v>405</v>
      </c>
      <c r="W123" s="12" t="s">
        <v>406</v>
      </c>
      <c r="X123" s="12"/>
      <c r="Y123" s="12" t="s">
        <v>724</v>
      </c>
      <c r="Z123" s="30"/>
      <c r="AA123" s="12"/>
      <c r="AB123" s="106"/>
      <c r="AC123" s="9"/>
      <c r="AD123" s="9"/>
      <c r="AE123" s="106"/>
      <c r="AF123" s="30"/>
      <c r="AG123" s="12" t="s">
        <v>725</v>
      </c>
      <c r="AH123" s="12" t="s">
        <v>726</v>
      </c>
      <c r="AI123" s="12" t="s">
        <v>727</v>
      </c>
      <c r="AJ123" s="12"/>
      <c r="AK123" s="29"/>
      <c r="AL123" s="12" t="s">
        <v>92</v>
      </c>
      <c r="AM123" s="13" t="str">
        <f t="shared" si="3"/>
        <v>Calahuajira   La Paz Bolivia</v>
      </c>
      <c r="AN123" s="12"/>
      <c r="AO123" s="12" t="s">
        <v>728</v>
      </c>
      <c r="AP123" s="106"/>
      <c r="AQ123" s="106"/>
      <c r="AR123" s="106"/>
      <c r="AS123" s="106"/>
      <c r="AT123" s="12"/>
      <c r="AU123" s="106"/>
      <c r="AV123" s="12" t="s">
        <v>352</v>
      </c>
      <c r="AW123" s="12" t="s">
        <v>709</v>
      </c>
      <c r="AX123" s="12" t="s">
        <v>96</v>
      </c>
      <c r="AY123" s="33" t="s">
        <v>94</v>
      </c>
      <c r="AZ123" s="12" t="s">
        <v>94</v>
      </c>
      <c r="BA123" s="12" t="s">
        <v>283</v>
      </c>
      <c r="BB123" s="9"/>
      <c r="BC123" s="9"/>
      <c r="BD123" s="12"/>
      <c r="BE123" s="12" t="s">
        <v>729</v>
      </c>
      <c r="BF123" s="12" t="s">
        <v>719</v>
      </c>
      <c r="BG123" s="12"/>
      <c r="BH123" s="12">
        <v>57.0</v>
      </c>
      <c r="BI123" s="12"/>
      <c r="BJ123" s="12"/>
      <c r="BK123" s="12"/>
      <c r="BL123" s="12"/>
      <c r="BM123" s="12"/>
      <c r="BN123" s="12"/>
      <c r="BO123" s="12"/>
      <c r="BP123" s="12"/>
    </row>
    <row r="124">
      <c r="A124" s="7" t="s">
        <v>617</v>
      </c>
      <c r="B124" s="8"/>
      <c r="C124" s="8">
        <v>2000.0</v>
      </c>
      <c r="D124" s="8">
        <v>9.0</v>
      </c>
      <c r="E124" s="8">
        <v>25.0</v>
      </c>
      <c r="F124" s="8"/>
      <c r="G124" s="8"/>
      <c r="H124" s="8"/>
      <c r="I124" s="12" t="s">
        <v>730</v>
      </c>
      <c r="J124" s="12" t="s">
        <v>731</v>
      </c>
      <c r="K124" s="102">
        <v>17.0</v>
      </c>
      <c r="L124" s="8"/>
      <c r="M124" s="8"/>
      <c r="N124" s="12" t="s">
        <v>76</v>
      </c>
      <c r="O124" s="106"/>
      <c r="P124" s="12"/>
      <c r="Q124" s="12" t="s">
        <v>77</v>
      </c>
      <c r="R124" s="12" t="s">
        <v>78</v>
      </c>
      <c r="S124" s="12" t="s">
        <v>732</v>
      </c>
      <c r="T124" s="12"/>
      <c r="U124" s="12" t="s">
        <v>81</v>
      </c>
      <c r="V124" s="12" t="s">
        <v>489</v>
      </c>
      <c r="W124" s="12" t="s">
        <v>83</v>
      </c>
      <c r="X124" s="12"/>
      <c r="Y124" s="12"/>
      <c r="Z124" s="30"/>
      <c r="AA124" s="12"/>
      <c r="AB124" s="106"/>
      <c r="AC124" s="9"/>
      <c r="AD124" s="9"/>
      <c r="AE124" s="106"/>
      <c r="AF124" s="30"/>
      <c r="AG124" s="12" t="s">
        <v>88</v>
      </c>
      <c r="AH124" s="10" t="s">
        <v>733</v>
      </c>
      <c r="AI124" s="107" t="s">
        <v>734</v>
      </c>
      <c r="AJ124" s="12"/>
      <c r="AK124" s="29" t="s">
        <v>109</v>
      </c>
      <c r="AL124" s="12" t="s">
        <v>92</v>
      </c>
      <c r="AM124" s="13" t="str">
        <f t="shared" si="3"/>
        <v>Cesarzama  Chapare La Paz Bolivia</v>
      </c>
      <c r="AN124" s="12"/>
      <c r="AO124" s="12"/>
      <c r="AP124" s="106"/>
      <c r="AQ124" s="106"/>
      <c r="AR124" s="106"/>
      <c r="AS124" s="106"/>
      <c r="AT124" s="12"/>
      <c r="AU124" s="106"/>
      <c r="AV124" s="12" t="s">
        <v>352</v>
      </c>
      <c r="AW124" s="12" t="s">
        <v>709</v>
      </c>
      <c r="AX124" s="12" t="s">
        <v>735</v>
      </c>
      <c r="AY124" s="33" t="s">
        <v>94</v>
      </c>
      <c r="AZ124" s="12" t="s">
        <v>82</v>
      </c>
      <c r="BA124" s="12" t="s">
        <v>223</v>
      </c>
      <c r="BB124" s="9"/>
      <c r="BC124" s="9"/>
      <c r="BD124" s="12" t="s">
        <v>736</v>
      </c>
      <c r="BE124" s="12" t="s">
        <v>737</v>
      </c>
      <c r="BF124" s="12" t="s">
        <v>738</v>
      </c>
      <c r="BG124" s="12"/>
      <c r="BH124" s="12">
        <v>58.0</v>
      </c>
      <c r="BI124" s="12"/>
      <c r="BJ124" s="12"/>
      <c r="BK124" s="12"/>
      <c r="BL124" s="12"/>
      <c r="BM124" s="12"/>
      <c r="BN124" s="12"/>
      <c r="BO124" s="12"/>
      <c r="BP124" s="12"/>
    </row>
    <row r="125">
      <c r="A125" s="7" t="s">
        <v>617</v>
      </c>
      <c r="B125" s="8"/>
      <c r="C125" s="8">
        <v>2000.0</v>
      </c>
      <c r="D125" s="8">
        <v>9.0</v>
      </c>
      <c r="E125" s="8">
        <v>30.0</v>
      </c>
      <c r="F125" s="8"/>
      <c r="G125" s="8"/>
      <c r="H125" s="8"/>
      <c r="I125" s="30" t="s">
        <v>739</v>
      </c>
      <c r="J125" s="12" t="s">
        <v>740</v>
      </c>
      <c r="K125" s="102"/>
      <c r="L125" s="8"/>
      <c r="M125" s="8"/>
      <c r="N125" s="12" t="s">
        <v>76</v>
      </c>
      <c r="O125" s="106"/>
      <c r="P125" s="12" t="s">
        <v>741</v>
      </c>
      <c r="Q125" s="12" t="s">
        <v>77</v>
      </c>
      <c r="R125" s="12" t="s">
        <v>78</v>
      </c>
      <c r="S125" s="12" t="s">
        <v>743</v>
      </c>
      <c r="T125" s="12"/>
      <c r="U125" s="12" t="s">
        <v>81</v>
      </c>
      <c r="V125" s="12" t="s">
        <v>489</v>
      </c>
      <c r="W125" s="12" t="s">
        <v>83</v>
      </c>
      <c r="X125" s="12"/>
      <c r="Y125" s="12" t="s">
        <v>122</v>
      </c>
      <c r="Z125" s="30" t="s">
        <v>744</v>
      </c>
      <c r="AA125" s="12"/>
      <c r="AB125" s="106"/>
      <c r="AC125" s="9"/>
      <c r="AD125" s="9"/>
      <c r="AE125" s="106"/>
      <c r="AF125" s="30"/>
      <c r="AG125" s="12" t="s">
        <v>88</v>
      </c>
      <c r="AH125" s="12" t="s">
        <v>745</v>
      </c>
      <c r="AI125" s="12"/>
      <c r="AJ125" s="12" t="s">
        <v>182</v>
      </c>
      <c r="AK125" s="29"/>
      <c r="AL125" s="12" t="s">
        <v>92</v>
      </c>
      <c r="AM125" s="13" t="str">
        <f t="shared" si="3"/>
        <v> Vinto  La Paz Bolivia</v>
      </c>
      <c r="AN125" s="12" t="s">
        <v>746</v>
      </c>
      <c r="AO125" s="12" t="s">
        <v>279</v>
      </c>
      <c r="AP125" s="106"/>
      <c r="AQ125" s="106"/>
      <c r="AR125" s="106"/>
      <c r="AS125" s="106"/>
      <c r="AT125" s="12"/>
      <c r="AU125" s="106"/>
      <c r="AV125" s="12" t="s">
        <v>352</v>
      </c>
      <c r="AW125" s="12" t="s">
        <v>709</v>
      </c>
      <c r="AX125" s="12" t="s">
        <v>96</v>
      </c>
      <c r="AY125" s="33" t="s">
        <v>94</v>
      </c>
      <c r="AZ125" s="12" t="s">
        <v>82</v>
      </c>
      <c r="BA125" s="12" t="s">
        <v>223</v>
      </c>
      <c r="BB125" s="9"/>
      <c r="BC125" s="9"/>
      <c r="BD125" s="12"/>
      <c r="BE125" s="12" t="s">
        <v>747</v>
      </c>
      <c r="BF125" s="12" t="s">
        <v>748</v>
      </c>
      <c r="BG125" s="12"/>
      <c r="BH125" s="12">
        <v>62.0</v>
      </c>
      <c r="BI125" s="12"/>
      <c r="BJ125" s="12"/>
      <c r="BK125" s="12"/>
      <c r="BL125" s="12"/>
      <c r="BM125" s="12"/>
      <c r="BN125" s="12"/>
      <c r="BO125" s="12"/>
      <c r="BP125" s="12"/>
    </row>
    <row r="126">
      <c r="A126" s="7" t="s">
        <v>617</v>
      </c>
      <c r="B126" s="8"/>
      <c r="C126" s="8">
        <v>2000.0</v>
      </c>
      <c r="D126" s="8">
        <v>9.0</v>
      </c>
      <c r="E126" s="8">
        <v>28.0</v>
      </c>
      <c r="F126" s="9"/>
      <c r="G126" s="9"/>
      <c r="H126" s="9"/>
      <c r="I126" s="12" t="s">
        <v>749</v>
      </c>
      <c r="J126" s="12" t="s">
        <v>750</v>
      </c>
      <c r="K126" s="104">
        <v>32.0</v>
      </c>
      <c r="L126" s="106"/>
      <c r="M126" s="106"/>
      <c r="N126" s="12" t="s">
        <v>76</v>
      </c>
      <c r="O126" s="12" t="s">
        <v>684</v>
      </c>
      <c r="P126" s="106"/>
      <c r="Q126" s="12" t="s">
        <v>77</v>
      </c>
      <c r="R126" s="12" t="s">
        <v>672</v>
      </c>
      <c r="S126" s="12" t="s">
        <v>751</v>
      </c>
      <c r="T126" s="12" t="s">
        <v>752</v>
      </c>
      <c r="U126" s="12" t="s">
        <v>81</v>
      </c>
      <c r="V126" s="12" t="s">
        <v>82</v>
      </c>
      <c r="W126" s="12" t="s">
        <v>83</v>
      </c>
      <c r="X126" s="106"/>
      <c r="Y126" s="12" t="s">
        <v>122</v>
      </c>
      <c r="Z126" s="12" t="s">
        <v>533</v>
      </c>
      <c r="AA126" s="106"/>
      <c r="AB126" s="106"/>
      <c r="AC126" s="9"/>
      <c r="AD126" s="9"/>
      <c r="AE126" s="106"/>
      <c r="AF126" s="12" t="s">
        <v>533</v>
      </c>
      <c r="AG126" s="12" t="s">
        <v>88</v>
      </c>
      <c r="AH126" s="106"/>
      <c r="AI126" s="12" t="s">
        <v>753</v>
      </c>
      <c r="AJ126" s="12" t="s">
        <v>125</v>
      </c>
      <c r="AK126" s="12" t="s">
        <v>123</v>
      </c>
      <c r="AL126" s="12" t="s">
        <v>92</v>
      </c>
      <c r="AM126" s="13" t="str">
        <f t="shared" si="3"/>
        <v>Huarina Achacachi Omasuyos La Paz Bolivia</v>
      </c>
      <c r="AN126" s="9"/>
      <c r="AO126" s="106"/>
      <c r="AP126" s="106"/>
      <c r="AQ126" s="106"/>
      <c r="AR126" s="106"/>
      <c r="AS126" s="106"/>
      <c r="AT126" s="106"/>
      <c r="AU126" s="106"/>
      <c r="AV126" s="12" t="s">
        <v>352</v>
      </c>
      <c r="AW126" s="12" t="s">
        <v>709</v>
      </c>
      <c r="AX126" s="12" t="s">
        <v>96</v>
      </c>
      <c r="AY126" s="33" t="s">
        <v>94</v>
      </c>
      <c r="AZ126" s="12" t="s">
        <v>82</v>
      </c>
      <c r="BA126" s="12" t="s">
        <v>223</v>
      </c>
      <c r="BB126" s="9"/>
      <c r="BC126" s="9"/>
      <c r="BD126" s="9"/>
      <c r="BE126" s="12" t="s">
        <v>754</v>
      </c>
      <c r="BF126" s="12" t="s">
        <v>755</v>
      </c>
      <c r="BG126" s="12"/>
      <c r="BH126" s="12">
        <v>59.0</v>
      </c>
      <c r="BI126" s="12"/>
      <c r="BJ126" s="12"/>
      <c r="BK126" s="12"/>
      <c r="BL126" s="12"/>
      <c r="BM126" s="12"/>
      <c r="BN126" s="12"/>
      <c r="BO126" s="12"/>
      <c r="BP126" s="12"/>
    </row>
    <row r="127">
      <c r="A127" s="7" t="s">
        <v>617</v>
      </c>
      <c r="B127" s="8"/>
      <c r="C127" s="8">
        <v>2000.0</v>
      </c>
      <c r="D127" s="8">
        <v>9.0</v>
      </c>
      <c r="E127" s="8">
        <v>28.0</v>
      </c>
      <c r="F127" s="9"/>
      <c r="G127" s="9"/>
      <c r="H127" s="9"/>
      <c r="I127" s="12" t="s">
        <v>756</v>
      </c>
      <c r="J127" s="12" t="s">
        <v>757</v>
      </c>
      <c r="K127" s="104">
        <v>70.0</v>
      </c>
      <c r="L127" s="106"/>
      <c r="M127" s="106"/>
      <c r="N127" s="12" t="s">
        <v>76</v>
      </c>
      <c r="O127" s="12" t="s">
        <v>684</v>
      </c>
      <c r="P127" s="106"/>
      <c r="Q127" s="12" t="s">
        <v>77</v>
      </c>
      <c r="R127" s="12" t="s">
        <v>672</v>
      </c>
      <c r="S127" s="12" t="s">
        <v>751</v>
      </c>
      <c r="T127" s="12" t="s">
        <v>758</v>
      </c>
      <c r="U127" s="12" t="s">
        <v>81</v>
      </c>
      <c r="V127" s="12" t="s">
        <v>82</v>
      </c>
      <c r="W127" s="12" t="s">
        <v>83</v>
      </c>
      <c r="X127" s="106"/>
      <c r="Y127" s="12" t="s">
        <v>122</v>
      </c>
      <c r="Z127" s="12" t="s">
        <v>533</v>
      </c>
      <c r="AA127" s="106"/>
      <c r="AB127" s="106"/>
      <c r="AC127" s="9"/>
      <c r="AD127" s="9"/>
      <c r="AE127" s="106"/>
      <c r="AF127" s="12" t="s">
        <v>533</v>
      </c>
      <c r="AG127" s="12" t="s">
        <v>88</v>
      </c>
      <c r="AH127" s="12" t="s">
        <v>759</v>
      </c>
      <c r="AI127" s="12" t="s">
        <v>753</v>
      </c>
      <c r="AJ127" s="12" t="s">
        <v>125</v>
      </c>
      <c r="AK127" s="12" t="s">
        <v>123</v>
      </c>
      <c r="AL127" s="12" t="s">
        <v>92</v>
      </c>
      <c r="AM127" s="13" t="str">
        <f t="shared" si="3"/>
        <v>Huarina Achacachi Omasuyos La Paz Bolivia</v>
      </c>
      <c r="AN127" s="9"/>
      <c r="AO127" s="106"/>
      <c r="AP127" s="106"/>
      <c r="AQ127" s="106"/>
      <c r="AR127" s="106"/>
      <c r="AS127" s="106"/>
      <c r="AT127" s="106"/>
      <c r="AU127" s="106"/>
      <c r="AV127" s="12" t="s">
        <v>352</v>
      </c>
      <c r="AW127" s="12" t="s">
        <v>709</v>
      </c>
      <c r="AX127" s="12" t="s">
        <v>96</v>
      </c>
      <c r="AY127" s="33" t="s">
        <v>94</v>
      </c>
      <c r="AZ127" s="12" t="s">
        <v>82</v>
      </c>
      <c r="BA127" s="12" t="s">
        <v>223</v>
      </c>
      <c r="BB127" s="9"/>
      <c r="BC127" s="9"/>
      <c r="BD127" s="12" t="s">
        <v>760</v>
      </c>
      <c r="BE127" s="12" t="s">
        <v>754</v>
      </c>
      <c r="BF127" s="12" t="s">
        <v>755</v>
      </c>
      <c r="BG127" s="12"/>
      <c r="BH127" s="12">
        <v>61.0</v>
      </c>
      <c r="BI127" s="12"/>
      <c r="BJ127" s="12"/>
      <c r="BK127" s="12"/>
      <c r="BL127" s="12"/>
      <c r="BM127" s="12"/>
      <c r="BN127" s="12"/>
      <c r="BO127" s="12"/>
      <c r="BP127" s="12"/>
    </row>
    <row r="128">
      <c r="A128" s="7" t="s">
        <v>617</v>
      </c>
      <c r="B128" s="8"/>
      <c r="C128" s="8">
        <v>2000.0</v>
      </c>
      <c r="D128" s="8">
        <v>9.0</v>
      </c>
      <c r="E128" s="8">
        <v>28.0</v>
      </c>
      <c r="F128" s="9"/>
      <c r="G128" s="9"/>
      <c r="H128" s="9"/>
      <c r="I128" s="12" t="s">
        <v>761</v>
      </c>
      <c r="J128" s="12" t="s">
        <v>762</v>
      </c>
      <c r="K128" s="104">
        <v>40.0</v>
      </c>
      <c r="L128" s="106"/>
      <c r="M128" s="106"/>
      <c r="N128" s="12" t="s">
        <v>76</v>
      </c>
      <c r="O128" s="12" t="s">
        <v>684</v>
      </c>
      <c r="P128" s="106"/>
      <c r="Q128" s="12" t="s">
        <v>77</v>
      </c>
      <c r="R128" s="12" t="s">
        <v>640</v>
      </c>
      <c r="S128" s="12" t="s">
        <v>685</v>
      </c>
      <c r="T128" s="12" t="s">
        <v>763</v>
      </c>
      <c r="U128" s="12" t="s">
        <v>81</v>
      </c>
      <c r="V128" s="12" t="s">
        <v>82</v>
      </c>
      <c r="W128" s="12" t="s">
        <v>83</v>
      </c>
      <c r="X128" s="106"/>
      <c r="Y128" s="12" t="s">
        <v>122</v>
      </c>
      <c r="Z128" s="12" t="s">
        <v>533</v>
      </c>
      <c r="AA128" s="106"/>
      <c r="AB128" s="106"/>
      <c r="AC128" s="9"/>
      <c r="AD128" s="9"/>
      <c r="AE128" s="106"/>
      <c r="AF128" s="12" t="s">
        <v>533</v>
      </c>
      <c r="AG128" s="12" t="s">
        <v>88</v>
      </c>
      <c r="AI128" s="12" t="s">
        <v>753</v>
      </c>
      <c r="AJ128" s="12" t="s">
        <v>125</v>
      </c>
      <c r="AK128" s="12" t="s">
        <v>123</v>
      </c>
      <c r="AL128" s="12" t="s">
        <v>92</v>
      </c>
      <c r="AM128" s="13" t="str">
        <f t="shared" si="3"/>
        <v>Huarina Achacachi Omasuyos La Paz Bolivia</v>
      </c>
      <c r="AN128" s="9"/>
      <c r="AO128" s="106"/>
      <c r="AP128" s="106"/>
      <c r="AQ128" s="106"/>
      <c r="AR128" s="106"/>
      <c r="AS128" s="106"/>
      <c r="AT128" s="106"/>
      <c r="AU128" s="106"/>
      <c r="AV128" s="12" t="s">
        <v>352</v>
      </c>
      <c r="AW128" s="12" t="s">
        <v>709</v>
      </c>
      <c r="AX128" s="12" t="s">
        <v>96</v>
      </c>
      <c r="AY128" s="33" t="s">
        <v>94</v>
      </c>
      <c r="AZ128" s="12" t="s">
        <v>82</v>
      </c>
      <c r="BA128" s="12" t="s">
        <v>223</v>
      </c>
      <c r="BB128" s="9"/>
      <c r="BC128" s="9"/>
      <c r="BD128" s="9"/>
      <c r="BE128" s="12" t="s">
        <v>754</v>
      </c>
      <c r="BF128" s="12" t="s">
        <v>755</v>
      </c>
      <c r="BG128" s="12"/>
      <c r="BH128" s="12">
        <v>60.0</v>
      </c>
      <c r="BI128" s="12"/>
      <c r="BJ128" s="12"/>
      <c r="BK128" s="12"/>
      <c r="BL128" s="12"/>
      <c r="BM128" s="12"/>
      <c r="BN128" s="12"/>
      <c r="BO128" s="12"/>
      <c r="BP128" s="12"/>
    </row>
    <row r="129">
      <c r="A129" s="7" t="s">
        <v>679</v>
      </c>
      <c r="B129" s="8"/>
      <c r="C129" s="8">
        <v>2000.0</v>
      </c>
      <c r="D129" s="8">
        <v>9.0</v>
      </c>
      <c r="E129" s="8">
        <v>25.0</v>
      </c>
      <c r="F129" s="12">
        <v>2000.0</v>
      </c>
      <c r="G129" s="12">
        <v>10.0</v>
      </c>
      <c r="H129" s="12"/>
      <c r="I129" s="12" t="s">
        <v>764</v>
      </c>
      <c r="J129" s="12" t="s">
        <v>765</v>
      </c>
      <c r="K129" s="104"/>
      <c r="L129" s="12"/>
      <c r="M129" s="12"/>
      <c r="N129" s="12" t="s">
        <v>76</v>
      </c>
      <c r="O129" s="106"/>
      <c r="P129" s="106"/>
      <c r="Q129" s="12" t="s">
        <v>77</v>
      </c>
      <c r="R129" s="12"/>
      <c r="S129" s="106"/>
      <c r="T129" s="12" t="s">
        <v>766</v>
      </c>
      <c r="U129" s="12" t="s">
        <v>767</v>
      </c>
      <c r="V129" s="12"/>
      <c r="W129" s="106"/>
      <c r="X129" s="12" t="s">
        <v>94</v>
      </c>
      <c r="Y129" s="12" t="s">
        <v>122</v>
      </c>
      <c r="Z129" s="12" t="s">
        <v>768</v>
      </c>
      <c r="AA129" s="106"/>
      <c r="AB129" s="106"/>
      <c r="AC129" s="9"/>
      <c r="AD129" s="9"/>
      <c r="AE129" s="106"/>
      <c r="AF129" s="12" t="s">
        <v>769</v>
      </c>
      <c r="AG129" s="12" t="s">
        <v>88</v>
      </c>
      <c r="AH129" s="106"/>
      <c r="AI129" s="12"/>
      <c r="AJ129" s="12"/>
      <c r="AK129" s="12" t="s">
        <v>109</v>
      </c>
      <c r="AL129" s="12" t="s">
        <v>107</v>
      </c>
      <c r="AM129" s="13" t="str">
        <f t="shared" si="3"/>
        <v>  Chapare Cochabamba Bolivia</v>
      </c>
      <c r="AN129" s="12" t="s">
        <v>770</v>
      </c>
      <c r="AO129" s="12" t="s">
        <v>251</v>
      </c>
      <c r="AP129" s="12" t="s">
        <v>771</v>
      </c>
      <c r="AQ129" s="12" t="s">
        <v>772</v>
      </c>
      <c r="AR129" s="106"/>
      <c r="AS129" s="12" t="s">
        <v>82</v>
      </c>
      <c r="AT129" s="106"/>
      <c r="AU129" s="106"/>
      <c r="AV129" s="12" t="s">
        <v>352</v>
      </c>
      <c r="AW129" s="12" t="s">
        <v>773</v>
      </c>
      <c r="AX129" s="12" t="s">
        <v>222</v>
      </c>
      <c r="AY129" s="33" t="s">
        <v>94</v>
      </c>
      <c r="AZ129" s="12" t="s">
        <v>94</v>
      </c>
      <c r="BA129" s="83" t="s">
        <v>216</v>
      </c>
      <c r="BB129" s="9"/>
      <c r="BC129" s="9"/>
      <c r="BD129" s="12" t="s">
        <v>775</v>
      </c>
      <c r="BE129" s="12"/>
      <c r="BF129" s="12" t="s">
        <v>776</v>
      </c>
      <c r="BG129" s="12"/>
      <c r="BH129" s="12"/>
      <c r="BI129" s="12"/>
      <c r="BJ129" s="12"/>
      <c r="BK129" s="12"/>
      <c r="BL129" s="12"/>
      <c r="BM129" s="12"/>
      <c r="BN129" s="12"/>
      <c r="BO129" s="12"/>
      <c r="BP129" s="12"/>
    </row>
    <row r="130">
      <c r="A130" s="7" t="s">
        <v>679</v>
      </c>
      <c r="B130" s="8"/>
      <c r="C130" s="8">
        <v>2000.0</v>
      </c>
      <c r="D130" s="8">
        <v>9.0</v>
      </c>
      <c r="E130" s="8">
        <v>25.0</v>
      </c>
      <c r="F130" s="12">
        <v>2000.0</v>
      </c>
      <c r="G130" s="12">
        <v>10.0</v>
      </c>
      <c r="H130" s="12"/>
      <c r="I130" s="12" t="s">
        <v>777</v>
      </c>
      <c r="J130" s="12" t="s">
        <v>778</v>
      </c>
      <c r="K130" s="104"/>
      <c r="L130" s="12"/>
      <c r="M130" s="12"/>
      <c r="N130" s="12" t="s">
        <v>76</v>
      </c>
      <c r="O130" s="106"/>
      <c r="P130" s="106"/>
      <c r="Q130" s="12" t="s">
        <v>77</v>
      </c>
      <c r="R130" s="12" t="s">
        <v>359</v>
      </c>
      <c r="S130" s="106"/>
      <c r="T130" s="12" t="s">
        <v>766</v>
      </c>
      <c r="U130" s="12" t="s">
        <v>779</v>
      </c>
      <c r="V130" s="12"/>
      <c r="W130" s="106"/>
      <c r="X130" s="12" t="s">
        <v>94</v>
      </c>
      <c r="Y130" s="12" t="s">
        <v>122</v>
      </c>
      <c r="Z130" s="12" t="s">
        <v>768</v>
      </c>
      <c r="AA130" s="106"/>
      <c r="AB130" s="106"/>
      <c r="AC130" s="9"/>
      <c r="AD130" s="9"/>
      <c r="AE130" s="106"/>
      <c r="AF130" s="12" t="s">
        <v>769</v>
      </c>
      <c r="AG130" s="12" t="s">
        <v>88</v>
      </c>
      <c r="AH130" s="106"/>
      <c r="AI130" s="12"/>
      <c r="AJ130" s="12"/>
      <c r="AK130" s="12" t="s">
        <v>109</v>
      </c>
      <c r="AL130" s="12" t="s">
        <v>107</v>
      </c>
      <c r="AM130" s="13" t="str">
        <f t="shared" si="3"/>
        <v>  Chapare Cochabamba Bolivia</v>
      </c>
      <c r="AN130" s="12" t="s">
        <v>770</v>
      </c>
      <c r="AO130" s="12" t="s">
        <v>251</v>
      </c>
      <c r="AP130" s="12" t="s">
        <v>771</v>
      </c>
      <c r="AQ130" s="12" t="s">
        <v>772</v>
      </c>
      <c r="AR130" s="106"/>
      <c r="AS130" s="12" t="s">
        <v>82</v>
      </c>
      <c r="AT130" s="106"/>
      <c r="AU130" s="106"/>
      <c r="AV130" s="12" t="s">
        <v>352</v>
      </c>
      <c r="AW130" s="12" t="s">
        <v>773</v>
      </c>
      <c r="AX130" s="12" t="s">
        <v>222</v>
      </c>
      <c r="AY130" s="33" t="s">
        <v>94</v>
      </c>
      <c r="AZ130" s="12" t="s">
        <v>94</v>
      </c>
      <c r="BA130" s="83" t="s">
        <v>216</v>
      </c>
      <c r="BB130" s="9"/>
      <c r="BC130" s="9"/>
      <c r="BD130" s="12" t="s">
        <v>775</v>
      </c>
      <c r="BE130" s="12"/>
      <c r="BF130" s="12" t="s">
        <v>776</v>
      </c>
      <c r="BG130" s="12"/>
      <c r="BH130" s="12"/>
      <c r="BI130" s="12"/>
      <c r="BJ130" s="12"/>
      <c r="BK130" s="12"/>
      <c r="BL130" s="12"/>
      <c r="BM130" s="12"/>
      <c r="BN130" s="12"/>
      <c r="BO130" s="12"/>
      <c r="BP130" s="12"/>
    </row>
    <row r="131">
      <c r="A131" s="7" t="s">
        <v>679</v>
      </c>
      <c r="B131" s="8"/>
      <c r="C131" s="8">
        <v>2000.0</v>
      </c>
      <c r="D131" s="8">
        <v>9.0</v>
      </c>
      <c r="E131" s="8">
        <v>29.0</v>
      </c>
      <c r="F131" s="12">
        <v>2000.0</v>
      </c>
      <c r="G131" s="12">
        <v>10.0</v>
      </c>
      <c r="H131" s="9"/>
      <c r="I131" s="12" t="s">
        <v>780</v>
      </c>
      <c r="J131" s="12" t="s">
        <v>781</v>
      </c>
      <c r="K131" s="104" t="s">
        <v>782</v>
      </c>
      <c r="L131" s="12"/>
      <c r="M131" s="12"/>
      <c r="N131" s="12" t="s">
        <v>76</v>
      </c>
      <c r="O131" s="106"/>
      <c r="P131" s="106"/>
      <c r="Q131" s="12" t="s">
        <v>77</v>
      </c>
      <c r="R131" s="12" t="s">
        <v>533</v>
      </c>
      <c r="S131" s="106"/>
      <c r="T131" s="9"/>
      <c r="U131" s="12" t="s">
        <v>783</v>
      </c>
      <c r="V131" s="12" t="s">
        <v>82</v>
      </c>
      <c r="W131" s="12" t="s">
        <v>784</v>
      </c>
      <c r="X131" s="12" t="s">
        <v>94</v>
      </c>
      <c r="Y131" s="12" t="s">
        <v>122</v>
      </c>
      <c r="Z131" s="12" t="s">
        <v>769</v>
      </c>
      <c r="AA131" s="106"/>
      <c r="AB131" s="106"/>
      <c r="AC131" s="9"/>
      <c r="AD131" s="9"/>
      <c r="AE131" s="106"/>
      <c r="AF131" s="12" t="s">
        <v>769</v>
      </c>
      <c r="AG131" s="12" t="s">
        <v>88</v>
      </c>
      <c r="AH131" s="106"/>
      <c r="AI131" s="12"/>
      <c r="AJ131" s="12"/>
      <c r="AK131" s="12"/>
      <c r="AL131" s="12" t="s">
        <v>107</v>
      </c>
      <c r="AM131" s="13" t="str">
        <f t="shared" si="3"/>
        <v>   Cochabamba Bolivia</v>
      </c>
      <c r="AN131" s="9"/>
      <c r="AO131" s="106"/>
      <c r="AP131" s="106"/>
      <c r="AQ131" s="106"/>
      <c r="AR131" s="106"/>
      <c r="AS131" s="106"/>
      <c r="AT131" s="106"/>
      <c r="AU131" s="106"/>
      <c r="AV131" s="12" t="s">
        <v>352</v>
      </c>
      <c r="AW131" s="12" t="s">
        <v>773</v>
      </c>
      <c r="AX131" s="12" t="s">
        <v>222</v>
      </c>
      <c r="AY131" s="33" t="s">
        <v>94</v>
      </c>
      <c r="AZ131" s="12" t="s">
        <v>94</v>
      </c>
      <c r="BA131" s="83" t="s">
        <v>216</v>
      </c>
      <c r="BB131" s="9"/>
      <c r="BC131" s="9"/>
      <c r="BD131" s="12" t="s">
        <v>785</v>
      </c>
      <c r="BE131" s="12"/>
      <c r="BF131" s="12" t="s">
        <v>786</v>
      </c>
      <c r="BG131" s="12"/>
      <c r="BH131" s="12"/>
      <c r="BI131" s="12"/>
      <c r="BJ131" s="12"/>
      <c r="BK131" s="12"/>
      <c r="BL131" s="12"/>
      <c r="BM131" s="12"/>
      <c r="BN131" s="12"/>
      <c r="BO131" s="12"/>
      <c r="BP131" s="12"/>
    </row>
    <row r="132">
      <c r="A132" s="7" t="s">
        <v>679</v>
      </c>
      <c r="B132" s="8"/>
      <c r="C132" s="8">
        <v>2000.0</v>
      </c>
      <c r="D132" s="8">
        <v>9.0</v>
      </c>
      <c r="E132" s="8">
        <v>29.0</v>
      </c>
      <c r="F132" s="12">
        <v>2000.0</v>
      </c>
      <c r="G132" s="12">
        <v>10.0</v>
      </c>
      <c r="H132" s="9"/>
      <c r="I132" s="12" t="s">
        <v>787</v>
      </c>
      <c r="J132" s="12" t="s">
        <v>788</v>
      </c>
      <c r="K132" s="104">
        <v>28.0</v>
      </c>
      <c r="L132" s="12"/>
      <c r="M132" s="12"/>
      <c r="N132" s="12" t="s">
        <v>76</v>
      </c>
      <c r="O132" s="106"/>
      <c r="P132" s="106"/>
      <c r="Q132" s="12" t="s">
        <v>77</v>
      </c>
      <c r="R132" s="12" t="s">
        <v>789</v>
      </c>
      <c r="S132" s="106"/>
      <c r="T132" s="12" t="s">
        <v>790</v>
      </c>
      <c r="U132" s="12" t="s">
        <v>783</v>
      </c>
      <c r="V132" s="12" t="s">
        <v>82</v>
      </c>
      <c r="W132" s="12" t="s">
        <v>784</v>
      </c>
      <c r="X132" s="12" t="s">
        <v>94</v>
      </c>
      <c r="Y132" s="12" t="s">
        <v>122</v>
      </c>
      <c r="Z132" s="12" t="s">
        <v>769</v>
      </c>
      <c r="AA132" s="106"/>
      <c r="AB132" s="106"/>
      <c r="AC132" s="9"/>
      <c r="AD132" s="9"/>
      <c r="AE132" s="106"/>
      <c r="AF132" s="12" t="s">
        <v>769</v>
      </c>
      <c r="AG132" s="12" t="s">
        <v>88</v>
      </c>
      <c r="AH132" s="106"/>
      <c r="AI132" s="12"/>
      <c r="AJ132" s="12"/>
      <c r="AK132" s="12"/>
      <c r="AL132" s="12" t="s">
        <v>107</v>
      </c>
      <c r="AM132" s="13" t="str">
        <f t="shared" si="3"/>
        <v>   Cochabamba Bolivia</v>
      </c>
      <c r="AN132" s="9"/>
      <c r="AO132" s="106"/>
      <c r="AP132" s="106"/>
      <c r="AQ132" s="106"/>
      <c r="AR132" s="106"/>
      <c r="AS132" s="106"/>
      <c r="AT132" s="106"/>
      <c r="AU132" s="106"/>
      <c r="AV132" s="12" t="s">
        <v>352</v>
      </c>
      <c r="AW132" s="12" t="s">
        <v>773</v>
      </c>
      <c r="AX132" s="12" t="s">
        <v>222</v>
      </c>
      <c r="AY132" s="33" t="s">
        <v>94</v>
      </c>
      <c r="AZ132" s="12" t="s">
        <v>94</v>
      </c>
      <c r="BA132" s="83" t="s">
        <v>216</v>
      </c>
      <c r="BB132" s="9"/>
      <c r="BC132" s="9"/>
      <c r="BD132" s="12" t="s">
        <v>785</v>
      </c>
      <c r="BE132" s="12"/>
      <c r="BF132" s="12" t="s">
        <v>786</v>
      </c>
      <c r="BG132" s="12"/>
      <c r="BH132" s="12"/>
      <c r="BI132" s="12"/>
      <c r="BJ132" s="12"/>
      <c r="BK132" s="12"/>
      <c r="BL132" s="12"/>
      <c r="BM132" s="12"/>
      <c r="BN132" s="12"/>
      <c r="BO132" s="12"/>
      <c r="BP132" s="12"/>
    </row>
    <row r="133">
      <c r="A133" s="7" t="s">
        <v>679</v>
      </c>
      <c r="B133" s="8"/>
      <c r="C133" s="8">
        <v>2000.0</v>
      </c>
      <c r="D133" s="8">
        <v>10.0</v>
      </c>
      <c r="E133" s="8">
        <v>10.0</v>
      </c>
      <c r="F133" s="12">
        <v>2000.0</v>
      </c>
      <c r="G133" s="12">
        <v>10.0</v>
      </c>
      <c r="H133" s="9"/>
      <c r="I133" s="12" t="s">
        <v>791</v>
      </c>
      <c r="J133" s="12" t="s">
        <v>792</v>
      </c>
      <c r="K133" s="104">
        <v>26.0</v>
      </c>
      <c r="L133" s="12"/>
      <c r="M133" s="12"/>
      <c r="N133" s="12" t="s">
        <v>76</v>
      </c>
      <c r="O133" s="106"/>
      <c r="P133" s="12" t="s">
        <v>118</v>
      </c>
      <c r="Q133" s="12" t="s">
        <v>77</v>
      </c>
      <c r="R133" s="12" t="s">
        <v>793</v>
      </c>
      <c r="S133" s="106"/>
      <c r="T133" s="12" t="s">
        <v>794</v>
      </c>
      <c r="U133" s="12" t="s">
        <v>783</v>
      </c>
      <c r="V133" s="12"/>
      <c r="W133" s="106"/>
      <c r="X133" s="12" t="s">
        <v>94</v>
      </c>
      <c r="Y133" s="12" t="s">
        <v>122</v>
      </c>
      <c r="Z133" s="12" t="s">
        <v>768</v>
      </c>
      <c r="AA133" s="106"/>
      <c r="AB133" s="106"/>
      <c r="AC133" s="9"/>
      <c r="AD133" s="9"/>
      <c r="AE133" s="106"/>
      <c r="AF133" s="12" t="s">
        <v>769</v>
      </c>
      <c r="AG133" s="12" t="s">
        <v>88</v>
      </c>
      <c r="AH133" s="106"/>
      <c r="AI133" s="12"/>
      <c r="AJ133" s="12" t="s">
        <v>118</v>
      </c>
      <c r="AK133" s="12" t="s">
        <v>109</v>
      </c>
      <c r="AL133" s="12" t="s">
        <v>107</v>
      </c>
      <c r="AM133" s="13" t="str">
        <f t="shared" si="3"/>
        <v> Villa Tunari Chapare Cochabamba Bolivia</v>
      </c>
      <c r="AN133" s="12" t="s">
        <v>770</v>
      </c>
      <c r="AO133" s="12" t="s">
        <v>251</v>
      </c>
      <c r="AP133" s="12" t="s">
        <v>771</v>
      </c>
      <c r="AQ133" s="12" t="s">
        <v>772</v>
      </c>
      <c r="AR133" s="106"/>
      <c r="AS133" s="12" t="s">
        <v>82</v>
      </c>
      <c r="AT133" s="106"/>
      <c r="AU133" s="106"/>
      <c r="AV133" s="12" t="s">
        <v>352</v>
      </c>
      <c r="AW133" s="12" t="s">
        <v>773</v>
      </c>
      <c r="AX133" s="12" t="s">
        <v>222</v>
      </c>
      <c r="AY133" s="33" t="s">
        <v>94</v>
      </c>
      <c r="AZ133" s="12" t="s">
        <v>94</v>
      </c>
      <c r="BA133" s="83" t="s">
        <v>216</v>
      </c>
      <c r="BB133" s="9"/>
      <c r="BC133" s="9"/>
      <c r="BD133" s="12" t="s">
        <v>796</v>
      </c>
      <c r="BE133" s="12"/>
      <c r="BF133" s="12" t="s">
        <v>797</v>
      </c>
      <c r="BG133" s="12"/>
      <c r="BH133" s="12"/>
      <c r="BI133" s="12"/>
      <c r="BJ133" s="12"/>
      <c r="BK133" s="12"/>
      <c r="BL133" s="12"/>
      <c r="BM133" s="12"/>
      <c r="BN133" s="12"/>
      <c r="BO133" s="12"/>
      <c r="BP133" s="12"/>
    </row>
    <row r="134">
      <c r="A134" s="7" t="s">
        <v>679</v>
      </c>
      <c r="B134" s="8"/>
      <c r="C134" s="8">
        <v>2000.0</v>
      </c>
      <c r="D134" s="8">
        <v>10.0</v>
      </c>
      <c r="E134" s="8">
        <v>10.0</v>
      </c>
      <c r="F134" s="12">
        <v>2000.0</v>
      </c>
      <c r="G134" s="12">
        <v>10.0</v>
      </c>
      <c r="H134" s="9"/>
      <c r="I134" s="12" t="s">
        <v>798</v>
      </c>
      <c r="J134" s="12" t="s">
        <v>799</v>
      </c>
      <c r="K134" s="104">
        <v>19.0</v>
      </c>
      <c r="L134" s="12"/>
      <c r="M134" s="12"/>
      <c r="N134" s="12" t="s">
        <v>456</v>
      </c>
      <c r="O134" s="106"/>
      <c r="P134" s="106"/>
      <c r="Q134" s="12" t="s">
        <v>77</v>
      </c>
      <c r="R134" s="12" t="s">
        <v>800</v>
      </c>
      <c r="S134" s="106"/>
      <c r="T134" s="9"/>
      <c r="U134" s="12" t="s">
        <v>801</v>
      </c>
      <c r="V134" s="12"/>
      <c r="W134" s="106"/>
      <c r="X134" s="12" t="s">
        <v>94</v>
      </c>
      <c r="Y134" s="12" t="s">
        <v>122</v>
      </c>
      <c r="Z134" s="12" t="s">
        <v>768</v>
      </c>
      <c r="AA134" s="106"/>
      <c r="AB134" s="106"/>
      <c r="AC134" s="9"/>
      <c r="AD134" s="9"/>
      <c r="AE134" s="106"/>
      <c r="AF134" s="12" t="s">
        <v>769</v>
      </c>
      <c r="AG134" s="12" t="s">
        <v>88</v>
      </c>
      <c r="AH134" s="106"/>
      <c r="AI134" s="12"/>
      <c r="AJ134" s="12" t="s">
        <v>118</v>
      </c>
      <c r="AK134" s="12" t="s">
        <v>109</v>
      </c>
      <c r="AL134" s="12" t="s">
        <v>107</v>
      </c>
      <c r="AM134" s="13" t="str">
        <f t="shared" si="3"/>
        <v> Villa Tunari Chapare Cochabamba Bolivia</v>
      </c>
      <c r="AN134" s="12" t="s">
        <v>770</v>
      </c>
      <c r="AO134" s="12" t="s">
        <v>251</v>
      </c>
      <c r="AP134" s="12" t="s">
        <v>771</v>
      </c>
      <c r="AQ134" s="12" t="s">
        <v>772</v>
      </c>
      <c r="AR134" s="106"/>
      <c r="AS134" s="12" t="s">
        <v>82</v>
      </c>
      <c r="AT134" s="106"/>
      <c r="AU134" s="106"/>
      <c r="AV134" s="12" t="s">
        <v>352</v>
      </c>
      <c r="AW134" s="12" t="s">
        <v>773</v>
      </c>
      <c r="AX134" s="12" t="s">
        <v>222</v>
      </c>
      <c r="AY134" s="33" t="s">
        <v>94</v>
      </c>
      <c r="AZ134" s="12" t="s">
        <v>94</v>
      </c>
      <c r="BA134" s="83" t="s">
        <v>802</v>
      </c>
      <c r="BB134" s="9"/>
      <c r="BC134" s="9"/>
      <c r="BD134" s="28" t="s">
        <v>796</v>
      </c>
      <c r="BE134" s="12"/>
      <c r="BF134" s="12" t="s">
        <v>797</v>
      </c>
      <c r="BG134" s="12"/>
      <c r="BH134" s="12"/>
      <c r="BI134" s="12"/>
      <c r="BJ134" s="12"/>
      <c r="BK134" s="12"/>
      <c r="BL134" s="12"/>
      <c r="BM134" s="12"/>
      <c r="BN134" s="12"/>
      <c r="BO134" s="12"/>
      <c r="BP134" s="12"/>
    </row>
    <row r="135">
      <c r="A135" s="7" t="s">
        <v>803</v>
      </c>
      <c r="B135" s="8"/>
      <c r="C135" s="8">
        <v>2000.0</v>
      </c>
      <c r="D135" s="8">
        <v>10.0</v>
      </c>
      <c r="E135" s="8">
        <v>21.0</v>
      </c>
      <c r="F135" s="9"/>
      <c r="G135" s="9"/>
      <c r="H135" s="9"/>
      <c r="I135" s="12" t="s">
        <v>804</v>
      </c>
      <c r="J135" s="12" t="s">
        <v>805</v>
      </c>
      <c r="K135" s="104"/>
      <c r="L135" s="12"/>
      <c r="M135" s="12"/>
      <c r="N135" s="12" t="s">
        <v>76</v>
      </c>
      <c r="O135" s="106"/>
      <c r="P135" s="106"/>
      <c r="Q135" s="12" t="s">
        <v>77</v>
      </c>
      <c r="R135" s="12" t="s">
        <v>806</v>
      </c>
      <c r="S135" s="106"/>
      <c r="T135" s="9"/>
      <c r="U135" s="12" t="s">
        <v>808</v>
      </c>
      <c r="V135" s="12" t="s">
        <v>82</v>
      </c>
      <c r="W135" s="12" t="s">
        <v>308</v>
      </c>
      <c r="X135" s="12" t="s">
        <v>82</v>
      </c>
      <c r="Y135" s="12" t="s">
        <v>122</v>
      </c>
      <c r="Z135" s="12" t="s">
        <v>809</v>
      </c>
      <c r="AA135" s="106"/>
      <c r="AB135" s="106"/>
      <c r="AC135" s="9"/>
      <c r="AD135" s="9"/>
      <c r="AE135" s="106"/>
      <c r="AF135" s="12" t="s">
        <v>769</v>
      </c>
      <c r="AG135" s="12" t="s">
        <v>88</v>
      </c>
      <c r="AH135" s="106"/>
      <c r="AI135" s="12"/>
      <c r="AJ135" s="12"/>
      <c r="AK135" s="12"/>
      <c r="AL135" s="12" t="s">
        <v>107</v>
      </c>
      <c r="AM135" s="13" t="str">
        <f t="shared" si="3"/>
        <v>   Cochabamba Bolivia</v>
      </c>
      <c r="AN135" s="9"/>
      <c r="AO135" s="106"/>
      <c r="AP135" s="106"/>
      <c r="AQ135" s="106"/>
      <c r="AR135" s="106"/>
      <c r="AS135" s="106"/>
      <c r="AT135" s="106"/>
      <c r="AU135" s="106"/>
      <c r="AV135" s="12" t="s">
        <v>352</v>
      </c>
      <c r="AW135" s="12" t="s">
        <v>773</v>
      </c>
      <c r="AX135" s="12" t="s">
        <v>222</v>
      </c>
      <c r="AY135" s="33" t="s">
        <v>94</v>
      </c>
      <c r="AZ135" s="12" t="s">
        <v>94</v>
      </c>
      <c r="BA135" s="83" t="s">
        <v>216</v>
      </c>
      <c r="BB135" s="9"/>
      <c r="BC135" s="9"/>
      <c r="BD135" s="12" t="s">
        <v>810</v>
      </c>
      <c r="BE135" s="12"/>
      <c r="BF135" s="12" t="s">
        <v>776</v>
      </c>
      <c r="BG135" s="12"/>
      <c r="BH135" s="12"/>
      <c r="BI135" s="12"/>
      <c r="BJ135" s="12"/>
      <c r="BK135" s="12"/>
      <c r="BL135" s="12"/>
      <c r="BM135" s="12"/>
      <c r="BN135" s="12"/>
      <c r="BO135" s="12"/>
      <c r="BP135" s="12"/>
    </row>
    <row r="136">
      <c r="A136" s="7" t="s">
        <v>803</v>
      </c>
      <c r="B136" s="8"/>
      <c r="C136" s="8">
        <v>2000.0</v>
      </c>
      <c r="D136" s="8">
        <v>10.0</v>
      </c>
      <c r="E136" s="8">
        <v>21.0</v>
      </c>
      <c r="F136" s="9"/>
      <c r="G136" s="9"/>
      <c r="H136" s="9"/>
      <c r="I136" s="12" t="s">
        <v>258</v>
      </c>
      <c r="J136" s="12" t="s">
        <v>811</v>
      </c>
      <c r="K136" s="104"/>
      <c r="L136" s="12"/>
      <c r="M136" s="12"/>
      <c r="N136" s="12" t="s">
        <v>76</v>
      </c>
      <c r="O136" s="106"/>
      <c r="P136" s="106"/>
      <c r="Q136" s="12" t="s">
        <v>77</v>
      </c>
      <c r="R136" s="12" t="s">
        <v>806</v>
      </c>
      <c r="S136" s="106"/>
      <c r="T136" s="9"/>
      <c r="U136" s="12" t="s">
        <v>808</v>
      </c>
      <c r="V136" s="12" t="s">
        <v>82</v>
      </c>
      <c r="W136" s="12" t="s">
        <v>308</v>
      </c>
      <c r="X136" s="12" t="s">
        <v>82</v>
      </c>
      <c r="Y136" s="12" t="s">
        <v>122</v>
      </c>
      <c r="Z136" s="12" t="s">
        <v>809</v>
      </c>
      <c r="AA136" s="106"/>
      <c r="AB136" s="106"/>
      <c r="AC136" s="9"/>
      <c r="AD136" s="9"/>
      <c r="AE136" s="106"/>
      <c r="AF136" s="12" t="s">
        <v>769</v>
      </c>
      <c r="AG136" s="12" t="s">
        <v>88</v>
      </c>
      <c r="AH136" s="106"/>
      <c r="AI136" s="12"/>
      <c r="AJ136" s="12"/>
      <c r="AK136" s="12"/>
      <c r="AL136" s="12" t="s">
        <v>107</v>
      </c>
      <c r="AM136" s="13" t="str">
        <f t="shared" si="3"/>
        <v>   Cochabamba Bolivia</v>
      </c>
      <c r="AN136" s="9"/>
      <c r="AO136" s="106"/>
      <c r="AP136" s="106"/>
      <c r="AQ136" s="106"/>
      <c r="AR136" s="106"/>
      <c r="AS136" s="106"/>
      <c r="AT136" s="106"/>
      <c r="AU136" s="106"/>
      <c r="AV136" s="12" t="s">
        <v>352</v>
      </c>
      <c r="AW136" s="12" t="s">
        <v>773</v>
      </c>
      <c r="AX136" s="12" t="s">
        <v>222</v>
      </c>
      <c r="AY136" s="33" t="s">
        <v>94</v>
      </c>
      <c r="AZ136" s="12" t="s">
        <v>94</v>
      </c>
      <c r="BA136" s="83" t="s">
        <v>216</v>
      </c>
      <c r="BB136" s="9"/>
      <c r="BC136" s="9"/>
      <c r="BD136" s="9"/>
      <c r="BE136" s="12"/>
      <c r="BF136" s="12" t="s">
        <v>776</v>
      </c>
      <c r="BG136" s="12"/>
      <c r="BH136" s="12"/>
      <c r="BI136" s="12"/>
      <c r="BJ136" s="12"/>
      <c r="BK136" s="12"/>
      <c r="BL136" s="12"/>
      <c r="BM136" s="12"/>
      <c r="BN136" s="12"/>
      <c r="BO136" s="12"/>
      <c r="BP136" s="12"/>
    </row>
    <row r="137">
      <c r="A137" s="7" t="s">
        <v>813</v>
      </c>
      <c r="B137" s="8"/>
      <c r="C137" s="8">
        <v>2001.0</v>
      </c>
      <c r="D137" s="8">
        <v>4.0</v>
      </c>
      <c r="E137" s="8" t="s">
        <v>814</v>
      </c>
      <c r="F137" s="8"/>
      <c r="G137" s="8"/>
      <c r="H137" s="8"/>
      <c r="I137" s="12" t="s">
        <v>815</v>
      </c>
      <c r="J137" s="12" t="s">
        <v>816</v>
      </c>
      <c r="K137" s="102"/>
      <c r="L137" s="8"/>
      <c r="M137" s="8"/>
      <c r="N137" s="12" t="s">
        <v>76</v>
      </c>
      <c r="O137" s="106"/>
      <c r="P137" s="12"/>
      <c r="Q137" s="12" t="s">
        <v>77</v>
      </c>
      <c r="R137" s="12" t="s">
        <v>817</v>
      </c>
      <c r="S137" s="12" t="s">
        <v>818</v>
      </c>
      <c r="T137" s="12" t="s">
        <v>819</v>
      </c>
      <c r="U137" s="12" t="s">
        <v>555</v>
      </c>
      <c r="V137" s="12" t="s">
        <v>94</v>
      </c>
      <c r="W137" s="12" t="s">
        <v>820</v>
      </c>
      <c r="X137" s="12" t="s">
        <v>94</v>
      </c>
      <c r="Y137" s="12" t="s">
        <v>122</v>
      </c>
      <c r="Z137" s="30" t="s">
        <v>242</v>
      </c>
      <c r="AA137" s="12"/>
      <c r="AB137" s="106"/>
      <c r="AC137" s="9"/>
      <c r="AD137" s="9"/>
      <c r="AE137" s="106"/>
      <c r="AF137" s="30" t="s">
        <v>242</v>
      </c>
      <c r="AG137" s="12" t="s">
        <v>88</v>
      </c>
      <c r="AH137" s="12"/>
      <c r="AI137" s="12" t="s">
        <v>254</v>
      </c>
      <c r="AJ137" s="12" t="s">
        <v>254</v>
      </c>
      <c r="AK137" s="29" t="s">
        <v>227</v>
      </c>
      <c r="AL137" s="12" t="s">
        <v>92</v>
      </c>
      <c r="AM137" s="13" t="str">
        <f t="shared" si="3"/>
        <v>El Alto El Alto Murillo La Paz Bolivia</v>
      </c>
      <c r="AN137" s="12" t="s">
        <v>822</v>
      </c>
      <c r="AO137" s="12" t="s">
        <v>251</v>
      </c>
      <c r="AP137" s="106"/>
      <c r="AQ137" s="106"/>
      <c r="AR137" s="106"/>
      <c r="AS137" s="106"/>
      <c r="AT137" s="12"/>
      <c r="AU137" s="106"/>
      <c r="AV137" s="12" t="s">
        <v>352</v>
      </c>
      <c r="AW137" s="12"/>
      <c r="AX137" s="12" t="s">
        <v>823</v>
      </c>
      <c r="AY137" s="33" t="s">
        <v>94</v>
      </c>
      <c r="AZ137" s="12" t="s">
        <v>82</v>
      </c>
      <c r="BA137" s="12" t="s">
        <v>223</v>
      </c>
      <c r="BB137" s="9"/>
      <c r="BC137" s="9"/>
      <c r="BD137" s="12"/>
      <c r="BE137" s="12" t="s">
        <v>824</v>
      </c>
      <c r="BF137" s="45" t="s">
        <v>825</v>
      </c>
      <c r="BG137" s="12"/>
      <c r="BH137" s="12">
        <v>64.0</v>
      </c>
      <c r="BI137" s="12"/>
      <c r="BJ137" s="12"/>
      <c r="BK137" s="12"/>
      <c r="BL137" s="12"/>
      <c r="BM137" s="12"/>
      <c r="BN137" s="12"/>
      <c r="BO137" s="12"/>
      <c r="BP137" s="12"/>
    </row>
    <row r="138">
      <c r="A138" s="7" t="s">
        <v>813</v>
      </c>
      <c r="B138" s="8"/>
      <c r="C138" s="8">
        <v>2001.0</v>
      </c>
      <c r="D138" s="8">
        <v>4.0</v>
      </c>
      <c r="E138" s="8" t="s">
        <v>814</v>
      </c>
      <c r="F138" s="8"/>
      <c r="G138" s="8"/>
      <c r="H138" s="8"/>
      <c r="I138" s="12" t="s">
        <v>826</v>
      </c>
      <c r="J138" s="12" t="s">
        <v>827</v>
      </c>
      <c r="K138" s="102">
        <v>89.0</v>
      </c>
      <c r="L138" s="8"/>
      <c r="M138" s="8"/>
      <c r="N138" s="12" t="s">
        <v>456</v>
      </c>
      <c r="O138" s="106"/>
      <c r="P138" s="12"/>
      <c r="Q138" s="12" t="s">
        <v>77</v>
      </c>
      <c r="R138" s="12" t="s">
        <v>817</v>
      </c>
      <c r="S138" s="12"/>
      <c r="T138" s="9"/>
      <c r="U138" s="12" t="s">
        <v>481</v>
      </c>
      <c r="V138" s="12" t="s">
        <v>94</v>
      </c>
      <c r="W138" s="12" t="s">
        <v>828</v>
      </c>
      <c r="X138" s="12" t="s">
        <v>94</v>
      </c>
      <c r="Y138" s="12" t="s">
        <v>122</v>
      </c>
      <c r="Z138" s="30" t="s">
        <v>242</v>
      </c>
      <c r="AA138" s="12"/>
      <c r="AB138" s="106"/>
      <c r="AC138" s="9"/>
      <c r="AD138" s="9"/>
      <c r="AE138" s="106"/>
      <c r="AF138" s="30" t="s">
        <v>242</v>
      </c>
      <c r="AG138" s="12" t="s">
        <v>829</v>
      </c>
      <c r="AH138" s="12"/>
      <c r="AI138" s="12" t="s">
        <v>254</v>
      </c>
      <c r="AJ138" s="12" t="s">
        <v>254</v>
      </c>
      <c r="AK138" s="29" t="s">
        <v>227</v>
      </c>
      <c r="AL138" s="12" t="s">
        <v>92</v>
      </c>
      <c r="AM138" s="13" t="str">
        <f t="shared" si="3"/>
        <v>El Alto El Alto Murillo La Paz Bolivia</v>
      </c>
      <c r="AN138" s="12" t="s">
        <v>822</v>
      </c>
      <c r="AO138" s="12" t="s">
        <v>251</v>
      </c>
      <c r="AP138" s="106"/>
      <c r="AQ138" s="106"/>
      <c r="AR138" s="106"/>
      <c r="AS138" s="106"/>
      <c r="AT138" s="12"/>
      <c r="AU138" s="106"/>
      <c r="AV138" s="12" t="s">
        <v>352</v>
      </c>
      <c r="AW138" s="12"/>
      <c r="AX138" s="12" t="s">
        <v>823</v>
      </c>
      <c r="AY138" s="33" t="s">
        <v>94</v>
      </c>
      <c r="AZ138" s="12" t="s">
        <v>82</v>
      </c>
      <c r="BA138" s="83" t="s">
        <v>223</v>
      </c>
      <c r="BB138" s="9"/>
      <c r="BC138" s="9"/>
      <c r="BD138" s="12"/>
      <c r="BE138" s="12" t="s">
        <v>824</v>
      </c>
      <c r="BF138" s="45" t="s">
        <v>825</v>
      </c>
      <c r="BG138" s="12"/>
      <c r="BH138" s="12">
        <v>65.0</v>
      </c>
      <c r="BI138" s="12"/>
      <c r="BJ138" s="12"/>
      <c r="BK138" s="12"/>
      <c r="BL138" s="12"/>
      <c r="BM138" s="12"/>
      <c r="BN138" s="12"/>
      <c r="BO138" s="12"/>
      <c r="BP138" s="12"/>
    </row>
    <row r="139">
      <c r="A139" s="7" t="s">
        <v>830</v>
      </c>
      <c r="B139" s="8"/>
      <c r="C139" s="8">
        <v>2001.0</v>
      </c>
      <c r="D139" s="8">
        <v>2.0</v>
      </c>
      <c r="E139" s="8">
        <v>4.0</v>
      </c>
      <c r="F139" s="8">
        <v>2001.0</v>
      </c>
      <c r="G139" s="8">
        <v>2.0</v>
      </c>
      <c r="H139" s="8">
        <v>16.0</v>
      </c>
      <c r="I139" s="12" t="s">
        <v>831</v>
      </c>
      <c r="J139" s="12" t="s">
        <v>832</v>
      </c>
      <c r="K139" s="102">
        <v>19.0</v>
      </c>
      <c r="L139" s="8"/>
      <c r="M139" s="8"/>
      <c r="N139" s="12" t="s">
        <v>76</v>
      </c>
      <c r="O139" s="106"/>
      <c r="P139" s="12"/>
      <c r="Q139" s="12" t="s">
        <v>77</v>
      </c>
      <c r="R139" s="12" t="s">
        <v>249</v>
      </c>
      <c r="S139" s="12"/>
      <c r="T139" s="9"/>
      <c r="U139" s="12" t="s">
        <v>347</v>
      </c>
      <c r="V139" s="12" t="s">
        <v>94</v>
      </c>
      <c r="W139" s="12" t="s">
        <v>347</v>
      </c>
      <c r="X139" s="12" t="s">
        <v>94</v>
      </c>
      <c r="Y139" s="12" t="s">
        <v>122</v>
      </c>
      <c r="Z139" s="30" t="s">
        <v>359</v>
      </c>
      <c r="AA139" s="12"/>
      <c r="AB139" s="106"/>
      <c r="AC139" s="9"/>
      <c r="AD139" s="9"/>
      <c r="AE139" s="106"/>
      <c r="AF139" s="30" t="s">
        <v>533</v>
      </c>
      <c r="AG139" s="12" t="s">
        <v>88</v>
      </c>
      <c r="AH139" s="12" t="s">
        <v>833</v>
      </c>
      <c r="AI139" s="12" t="s">
        <v>834</v>
      </c>
      <c r="AJ139" s="12"/>
      <c r="AK139" s="29"/>
      <c r="AL139" s="12" t="s">
        <v>107</v>
      </c>
      <c r="AM139" s="13" t="str">
        <f t="shared" si="3"/>
        <v>Chimoré   Cochabamba Bolivia</v>
      </c>
      <c r="AN139" s="9"/>
      <c r="AO139" s="12" t="s">
        <v>279</v>
      </c>
      <c r="AP139" s="106"/>
      <c r="AQ139" s="106"/>
      <c r="AR139" s="106"/>
      <c r="AS139" s="106"/>
      <c r="AT139" s="12" t="s">
        <v>387</v>
      </c>
      <c r="AU139" s="106"/>
      <c r="AV139" s="12" t="s">
        <v>352</v>
      </c>
      <c r="AW139" s="12" t="s">
        <v>835</v>
      </c>
      <c r="AX139" s="12" t="s">
        <v>222</v>
      </c>
      <c r="AY139" s="33" t="s">
        <v>94</v>
      </c>
      <c r="AZ139" s="12" t="s">
        <v>82</v>
      </c>
      <c r="BA139" s="83" t="s">
        <v>223</v>
      </c>
      <c r="BB139" s="9"/>
      <c r="BC139" s="9"/>
      <c r="BD139" s="12" t="s">
        <v>836</v>
      </c>
      <c r="BE139" s="12"/>
      <c r="BF139" s="12"/>
      <c r="BG139" s="12"/>
      <c r="BH139" s="12"/>
      <c r="BI139" s="12"/>
      <c r="BJ139" s="12"/>
      <c r="BK139" s="12"/>
      <c r="BL139" s="12"/>
      <c r="BM139" s="12"/>
      <c r="BN139" s="12"/>
      <c r="BO139" s="12"/>
      <c r="BP139" s="12"/>
    </row>
    <row r="140">
      <c r="A140" s="7" t="s">
        <v>837</v>
      </c>
      <c r="B140" s="8"/>
      <c r="C140" s="8">
        <v>2001.0</v>
      </c>
      <c r="D140" s="8">
        <v>1.0</v>
      </c>
      <c r="E140" s="8">
        <v>20.0</v>
      </c>
      <c r="F140" s="8"/>
      <c r="G140" s="8"/>
      <c r="H140" s="8"/>
      <c r="I140" s="12" t="s">
        <v>838</v>
      </c>
      <c r="J140" s="12" t="s">
        <v>839</v>
      </c>
      <c r="K140" s="102"/>
      <c r="L140" s="8"/>
      <c r="M140" s="8"/>
      <c r="N140" s="12" t="s">
        <v>76</v>
      </c>
      <c r="O140" s="106"/>
      <c r="P140" s="12" t="s">
        <v>107</v>
      </c>
      <c r="Q140" s="12" t="s">
        <v>77</v>
      </c>
      <c r="R140" s="12" t="s">
        <v>96</v>
      </c>
      <c r="S140" s="12" t="s">
        <v>840</v>
      </c>
      <c r="T140" s="9"/>
      <c r="U140" s="12" t="s">
        <v>636</v>
      </c>
      <c r="V140" s="12" t="s">
        <v>348</v>
      </c>
      <c r="W140" s="12" t="s">
        <v>636</v>
      </c>
      <c r="X140" s="106"/>
      <c r="Y140" s="12" t="s">
        <v>122</v>
      </c>
      <c r="Z140" s="30" t="s">
        <v>841</v>
      </c>
      <c r="AA140" s="12"/>
      <c r="AB140" s="106"/>
      <c r="AC140" s="9"/>
      <c r="AD140" s="9"/>
      <c r="AE140" s="106"/>
      <c r="AF140" s="30" t="s">
        <v>841</v>
      </c>
      <c r="AG140" s="12" t="s">
        <v>88</v>
      </c>
      <c r="AH140" s="106"/>
      <c r="AI140" s="12"/>
      <c r="AJ140" s="12" t="s">
        <v>110</v>
      </c>
      <c r="AK140" s="29"/>
      <c r="AL140" s="12" t="s">
        <v>110</v>
      </c>
      <c r="AM140" s="13" t="str">
        <f t="shared" si="3"/>
        <v> Oruro  Oruro Bolivia</v>
      </c>
      <c r="AN140" s="9"/>
      <c r="AO140" s="12" t="s">
        <v>279</v>
      </c>
      <c r="AP140" s="106"/>
      <c r="AQ140" s="106"/>
      <c r="AR140" s="106"/>
      <c r="AS140" s="106"/>
      <c r="AT140" s="106"/>
      <c r="AU140" s="106"/>
      <c r="AV140" s="12" t="s">
        <v>352</v>
      </c>
      <c r="AW140" s="12" t="s">
        <v>842</v>
      </c>
      <c r="AX140" s="12" t="s">
        <v>96</v>
      </c>
      <c r="AY140" s="33" t="s">
        <v>94</v>
      </c>
      <c r="AZ140" s="12" t="s">
        <v>94</v>
      </c>
      <c r="BA140" s="12" t="s">
        <v>283</v>
      </c>
      <c r="BB140" s="9"/>
      <c r="BC140" s="9"/>
      <c r="BD140" s="9"/>
      <c r="BE140" s="12"/>
      <c r="BF140" s="12" t="s">
        <v>843</v>
      </c>
      <c r="BG140" s="12"/>
      <c r="BH140" s="12"/>
      <c r="BI140" s="12"/>
      <c r="BJ140" s="12"/>
      <c r="BK140" s="12"/>
      <c r="BL140" s="12"/>
      <c r="BM140" s="12"/>
      <c r="BN140" s="12"/>
      <c r="BO140" s="12"/>
      <c r="BP140" s="12"/>
    </row>
    <row r="141">
      <c r="A141" s="7" t="s">
        <v>844</v>
      </c>
      <c r="B141" s="8"/>
      <c r="C141" s="8">
        <v>2001.0</v>
      </c>
      <c r="D141" s="8">
        <v>5.0</v>
      </c>
      <c r="E141" s="8">
        <v>9.0</v>
      </c>
      <c r="F141" s="8"/>
      <c r="G141" s="8"/>
      <c r="H141" s="8"/>
      <c r="I141" s="12" t="s">
        <v>845</v>
      </c>
      <c r="J141" s="12" t="s">
        <v>846</v>
      </c>
      <c r="K141" s="102">
        <v>61.0</v>
      </c>
      <c r="L141" s="8"/>
      <c r="M141" s="8"/>
      <c r="N141" s="12" t="s">
        <v>76</v>
      </c>
      <c r="O141" s="106"/>
      <c r="P141" s="12" t="s">
        <v>847</v>
      </c>
      <c r="Q141" s="12" t="s">
        <v>77</v>
      </c>
      <c r="R141" s="12" t="s">
        <v>473</v>
      </c>
      <c r="S141" s="12" t="s">
        <v>848</v>
      </c>
      <c r="T141" s="9"/>
      <c r="U141" s="12" t="s">
        <v>849</v>
      </c>
      <c r="V141" s="12"/>
      <c r="W141" s="12"/>
      <c r="X141" s="106"/>
      <c r="Y141" s="12" t="s">
        <v>850</v>
      </c>
      <c r="Z141" s="12"/>
      <c r="AA141" s="12"/>
      <c r="AB141" s="106"/>
      <c r="AC141" s="9"/>
      <c r="AD141" s="9"/>
      <c r="AE141" s="106"/>
      <c r="AF141" s="12"/>
      <c r="AG141" s="12" t="s">
        <v>851</v>
      </c>
      <c r="AH141" s="12" t="s">
        <v>852</v>
      </c>
      <c r="AI141" s="12"/>
      <c r="AJ141" s="12" t="s">
        <v>107</v>
      </c>
      <c r="AK141" s="12" t="s">
        <v>111</v>
      </c>
      <c r="AL141" s="12" t="s">
        <v>107</v>
      </c>
      <c r="AM141" s="13" t="str">
        <f t="shared" si="3"/>
        <v> Cochabamba Cercado Cochabamba Bolivia</v>
      </c>
      <c r="AN141" s="9"/>
      <c r="AO141" s="12" t="s">
        <v>279</v>
      </c>
      <c r="AP141" s="106"/>
      <c r="AQ141" s="12" t="s">
        <v>853</v>
      </c>
      <c r="AR141" s="106"/>
      <c r="AS141" s="106"/>
      <c r="AT141" s="106"/>
      <c r="AU141" s="106"/>
      <c r="AV141" s="12" t="s">
        <v>352</v>
      </c>
      <c r="AW141" s="12" t="s">
        <v>854</v>
      </c>
      <c r="AX141" s="12" t="s">
        <v>855</v>
      </c>
      <c r="AY141" s="33" t="s">
        <v>94</v>
      </c>
      <c r="AZ141" s="12" t="s">
        <v>94</v>
      </c>
      <c r="BA141" s="12" t="s">
        <v>338</v>
      </c>
      <c r="BB141" s="9"/>
      <c r="BC141" s="9"/>
      <c r="BD141" s="9"/>
      <c r="BE141" s="12" t="s">
        <v>856</v>
      </c>
      <c r="BF141" s="12" t="s">
        <v>857</v>
      </c>
      <c r="BG141" s="12"/>
      <c r="BH141" s="12">
        <v>66.0</v>
      </c>
      <c r="BI141" s="12"/>
      <c r="BJ141" s="12"/>
      <c r="BK141" s="12"/>
      <c r="BL141" s="12"/>
      <c r="BM141" s="12"/>
      <c r="BN141" s="12"/>
      <c r="BO141" s="12"/>
      <c r="BP141" s="12"/>
    </row>
    <row r="142">
      <c r="A142" s="7" t="s">
        <v>858</v>
      </c>
      <c r="B142" s="8"/>
      <c r="C142" s="8">
        <v>2001.0</v>
      </c>
      <c r="D142" s="8">
        <v>6.0</v>
      </c>
      <c r="E142" s="8">
        <v>27.0</v>
      </c>
      <c r="F142" s="8">
        <v>2001.0</v>
      </c>
      <c r="G142" s="8">
        <v>6.0</v>
      </c>
      <c r="H142" s="8">
        <v>29.0</v>
      </c>
      <c r="I142" s="12" t="s">
        <v>859</v>
      </c>
      <c r="J142" s="12" t="s">
        <v>860</v>
      </c>
      <c r="K142" s="102">
        <v>35.0</v>
      </c>
      <c r="L142" s="8"/>
      <c r="M142" s="8"/>
      <c r="N142" s="12" t="s">
        <v>456</v>
      </c>
      <c r="O142" s="106"/>
      <c r="P142" s="106"/>
      <c r="Q142" s="12" t="s">
        <v>77</v>
      </c>
      <c r="R142" s="12" t="s">
        <v>817</v>
      </c>
      <c r="S142" s="9"/>
      <c r="T142" s="9"/>
      <c r="U142" s="12" t="s">
        <v>81</v>
      </c>
      <c r="V142" s="12" t="s">
        <v>82</v>
      </c>
      <c r="W142" s="12" t="s">
        <v>83</v>
      </c>
      <c r="X142" s="106"/>
      <c r="Y142" s="12" t="s">
        <v>122</v>
      </c>
      <c r="Z142" s="12" t="s">
        <v>861</v>
      </c>
      <c r="AB142" s="106"/>
      <c r="AC142" s="9"/>
      <c r="AD142" s="9"/>
      <c r="AE142" s="106"/>
      <c r="AF142" s="12" t="s">
        <v>861</v>
      </c>
      <c r="AG142" s="12" t="s">
        <v>88</v>
      </c>
      <c r="AH142" s="106"/>
      <c r="AI142" s="12" t="s">
        <v>862</v>
      </c>
      <c r="AJ142" s="12" t="s">
        <v>185</v>
      </c>
      <c r="AK142" s="12" t="s">
        <v>146</v>
      </c>
      <c r="AL142" s="12" t="s">
        <v>92</v>
      </c>
      <c r="AM142" s="13" t="str">
        <f t="shared" si="3"/>
        <v>Patamanta Pukarani Los Andes La Paz Bolivia</v>
      </c>
      <c r="AN142" s="9"/>
      <c r="AO142" s="12" t="s">
        <v>863</v>
      </c>
      <c r="AP142" s="106"/>
      <c r="AQ142" s="106"/>
      <c r="AR142" s="106"/>
      <c r="AS142" s="106"/>
      <c r="AT142" s="106"/>
      <c r="AU142" s="106"/>
      <c r="AV142" s="12" t="s">
        <v>352</v>
      </c>
      <c r="AW142" s="12" t="s">
        <v>864</v>
      </c>
      <c r="AX142" s="12" t="s">
        <v>96</v>
      </c>
      <c r="AY142" s="33" t="s">
        <v>94</v>
      </c>
      <c r="AZ142" s="12" t="s">
        <v>82</v>
      </c>
      <c r="BA142" s="12" t="s">
        <v>223</v>
      </c>
      <c r="BB142" s="9"/>
      <c r="BC142" s="9"/>
      <c r="BD142" s="9"/>
      <c r="BE142" s="12" t="s">
        <v>865</v>
      </c>
      <c r="BF142" s="12"/>
      <c r="BG142" s="12"/>
      <c r="BH142" s="12"/>
      <c r="BI142" s="12"/>
      <c r="BJ142" s="12"/>
      <c r="BK142" s="12"/>
      <c r="BL142" s="12"/>
      <c r="BM142" s="12"/>
      <c r="BN142" s="12"/>
      <c r="BO142" s="12"/>
      <c r="BP142" s="12"/>
    </row>
    <row r="143">
      <c r="A143" s="7" t="s">
        <v>858</v>
      </c>
      <c r="B143" s="8"/>
      <c r="C143" s="8">
        <v>2001.0</v>
      </c>
      <c r="D143" s="8">
        <v>6.0</v>
      </c>
      <c r="E143" s="8">
        <v>27.0</v>
      </c>
      <c r="F143" s="9"/>
      <c r="G143" s="9"/>
      <c r="H143" s="9"/>
      <c r="I143" s="12" t="s">
        <v>866</v>
      </c>
      <c r="J143" s="12" t="s">
        <v>867</v>
      </c>
      <c r="K143" s="104">
        <v>60.0</v>
      </c>
      <c r="L143" s="106"/>
      <c r="M143" s="106"/>
      <c r="N143" s="12" t="s">
        <v>76</v>
      </c>
      <c r="O143" s="106"/>
      <c r="P143" s="12" t="s">
        <v>868</v>
      </c>
      <c r="Q143" s="12" t="s">
        <v>77</v>
      </c>
      <c r="R143" s="12" t="s">
        <v>640</v>
      </c>
      <c r="S143" s="12" t="s">
        <v>685</v>
      </c>
      <c r="T143" s="9"/>
      <c r="U143" s="12" t="s">
        <v>81</v>
      </c>
      <c r="V143" s="12" t="s">
        <v>82</v>
      </c>
      <c r="W143" s="12" t="s">
        <v>83</v>
      </c>
      <c r="X143" s="12" t="s">
        <v>94</v>
      </c>
      <c r="Y143" s="12" t="s">
        <v>122</v>
      </c>
      <c r="Z143" s="12" t="s">
        <v>861</v>
      </c>
      <c r="AB143" s="106"/>
      <c r="AC143" s="9"/>
      <c r="AD143" s="9"/>
      <c r="AE143" s="106"/>
      <c r="AF143" s="12" t="s">
        <v>861</v>
      </c>
      <c r="AG143" s="12" t="s">
        <v>88</v>
      </c>
      <c r="AH143" s="12" t="s">
        <v>869</v>
      </c>
      <c r="AI143" s="12" t="s">
        <v>870</v>
      </c>
      <c r="AJ143" s="12" t="s">
        <v>162</v>
      </c>
      <c r="AK143" s="12" t="s">
        <v>146</v>
      </c>
      <c r="AL143" s="12" t="s">
        <v>92</v>
      </c>
      <c r="AM143" s="13" t="str">
        <f t="shared" si="3"/>
        <v>Quella Quella Laja Los Andes La Paz Bolivia</v>
      </c>
      <c r="AN143" s="9"/>
      <c r="AO143" s="12" t="s">
        <v>279</v>
      </c>
      <c r="AP143" s="106"/>
      <c r="AQ143" s="106"/>
      <c r="AR143" s="106"/>
      <c r="AS143" s="106"/>
      <c r="AT143" s="106"/>
      <c r="AU143" s="106"/>
      <c r="AV143" s="12" t="s">
        <v>352</v>
      </c>
      <c r="AW143" s="12" t="s">
        <v>864</v>
      </c>
      <c r="AX143" s="12" t="s">
        <v>96</v>
      </c>
      <c r="AY143" s="33" t="s">
        <v>94</v>
      </c>
      <c r="AZ143" s="12" t="s">
        <v>82</v>
      </c>
      <c r="BA143" s="12" t="s">
        <v>223</v>
      </c>
      <c r="BB143" s="9"/>
      <c r="BC143" s="9"/>
      <c r="BD143" s="9"/>
      <c r="BE143" s="12" t="s">
        <v>871</v>
      </c>
      <c r="BF143" s="12" t="s">
        <v>872</v>
      </c>
      <c r="BG143" s="12"/>
      <c r="BH143" s="12">
        <v>67.0</v>
      </c>
      <c r="BI143" s="12"/>
      <c r="BJ143" s="12"/>
      <c r="BK143" s="12"/>
      <c r="BL143" s="12"/>
      <c r="BM143" s="12"/>
      <c r="BN143" s="12"/>
      <c r="BO143" s="12"/>
      <c r="BP143" s="12"/>
    </row>
    <row r="144">
      <c r="A144" s="7" t="s">
        <v>873</v>
      </c>
      <c r="B144" s="8"/>
      <c r="C144" s="8">
        <v>2001.0</v>
      </c>
      <c r="D144" s="8">
        <v>7.0</v>
      </c>
      <c r="E144" s="8">
        <v>29.0</v>
      </c>
      <c r="F144" s="9"/>
      <c r="G144" s="9"/>
      <c r="H144" s="9"/>
      <c r="I144" s="12" t="s">
        <v>205</v>
      </c>
      <c r="J144" s="12" t="s">
        <v>874</v>
      </c>
      <c r="K144" s="102">
        <v>39.0</v>
      </c>
      <c r="L144" s="8"/>
      <c r="M144" s="8"/>
      <c r="N144" s="12" t="s">
        <v>76</v>
      </c>
      <c r="O144" s="106"/>
      <c r="P144" s="106"/>
      <c r="Q144" s="12" t="s">
        <v>77</v>
      </c>
      <c r="R144" s="12" t="s">
        <v>875</v>
      </c>
      <c r="S144" s="12" t="s">
        <v>876</v>
      </c>
      <c r="T144" s="9"/>
      <c r="U144" s="12" t="s">
        <v>81</v>
      </c>
      <c r="V144" s="12" t="s">
        <v>82</v>
      </c>
      <c r="W144" s="12" t="s">
        <v>83</v>
      </c>
      <c r="X144" s="12" t="s">
        <v>405</v>
      </c>
      <c r="Y144" s="108" t="s">
        <v>877</v>
      </c>
      <c r="Z144" s="12" t="s">
        <v>878</v>
      </c>
      <c r="AA144" s="106"/>
      <c r="AB144" s="106"/>
      <c r="AC144" s="9"/>
      <c r="AD144" s="9"/>
      <c r="AE144" s="106"/>
      <c r="AF144" s="12" t="s">
        <v>879</v>
      </c>
      <c r="AG144" s="12" t="s">
        <v>467</v>
      </c>
      <c r="AH144" s="106"/>
      <c r="AI144" s="12" t="s">
        <v>880</v>
      </c>
      <c r="AJ144" s="12" t="s">
        <v>164</v>
      </c>
      <c r="AK144" s="12" t="s">
        <v>146</v>
      </c>
      <c r="AL144" s="12" t="s">
        <v>92</v>
      </c>
      <c r="AM144" s="13" t="str">
        <f t="shared" si="3"/>
        <v>Catavi Pucarani Los Andes La Paz Bolivia</v>
      </c>
      <c r="AN144" s="9"/>
      <c r="AO144" s="12" t="s">
        <v>251</v>
      </c>
      <c r="AP144" s="12" t="s">
        <v>94</v>
      </c>
      <c r="AQ144" s="12" t="s">
        <v>348</v>
      </c>
      <c r="AR144" s="12" t="s">
        <v>82</v>
      </c>
      <c r="AS144" s="12" t="s">
        <v>82</v>
      </c>
      <c r="AT144" s="12" t="s">
        <v>82</v>
      </c>
      <c r="AU144" s="106"/>
      <c r="AV144" s="12" t="s">
        <v>352</v>
      </c>
      <c r="AW144" s="12" t="s">
        <v>881</v>
      </c>
      <c r="AX144" s="12" t="s">
        <v>882</v>
      </c>
      <c r="AY144" s="12" t="s">
        <v>94</v>
      </c>
      <c r="AZ144" s="12" t="s">
        <v>94</v>
      </c>
      <c r="BA144" s="12" t="s">
        <v>338</v>
      </c>
      <c r="BB144" s="9"/>
      <c r="BC144" s="9"/>
      <c r="BD144" s="12" t="s">
        <v>883</v>
      </c>
      <c r="BE144" s="12" t="s">
        <v>884</v>
      </c>
      <c r="BF144" s="12"/>
      <c r="BG144" s="12" t="s">
        <v>885</v>
      </c>
      <c r="BH144" s="12"/>
      <c r="BI144" s="12"/>
      <c r="BJ144" s="12"/>
      <c r="BK144" s="12"/>
      <c r="BL144" s="12"/>
      <c r="BM144" s="12"/>
      <c r="BN144" s="12"/>
      <c r="BO144" s="12"/>
      <c r="BP144" s="12"/>
    </row>
    <row r="145">
      <c r="A145" s="15" t="s">
        <v>651</v>
      </c>
      <c r="B145" s="16"/>
      <c r="C145" s="16">
        <v>2001.0</v>
      </c>
      <c r="D145" s="16">
        <v>9.0</v>
      </c>
      <c r="E145" s="16">
        <v>23.0</v>
      </c>
      <c r="F145" s="18"/>
      <c r="G145" s="18"/>
      <c r="H145" s="18"/>
      <c r="I145" s="22" t="s">
        <v>630</v>
      </c>
      <c r="J145" s="22" t="s">
        <v>886</v>
      </c>
      <c r="K145" s="109">
        <v>20.0</v>
      </c>
      <c r="L145" s="16"/>
      <c r="M145" s="16"/>
      <c r="N145" s="22" t="s">
        <v>76</v>
      </c>
      <c r="O145" s="110"/>
      <c r="P145" s="110"/>
      <c r="Q145" s="22" t="s">
        <v>77</v>
      </c>
      <c r="R145" s="22" t="s">
        <v>817</v>
      </c>
      <c r="S145" s="18"/>
      <c r="T145" s="18"/>
      <c r="U145" s="22" t="s">
        <v>81</v>
      </c>
      <c r="V145" s="22" t="s">
        <v>257</v>
      </c>
      <c r="W145" s="22" t="s">
        <v>83</v>
      </c>
      <c r="X145" s="110"/>
      <c r="Y145" s="22" t="s">
        <v>122</v>
      </c>
      <c r="Z145" s="22" t="s">
        <v>533</v>
      </c>
      <c r="AA145" s="110"/>
      <c r="AB145" s="110"/>
      <c r="AC145" s="18"/>
      <c r="AD145" s="18"/>
      <c r="AE145" s="110"/>
      <c r="AF145" s="22" t="s">
        <v>533</v>
      </c>
      <c r="AG145" s="22" t="s">
        <v>88</v>
      </c>
      <c r="AH145" s="110"/>
      <c r="AI145" s="110"/>
      <c r="AJ145" s="110"/>
      <c r="AK145" s="110"/>
      <c r="AL145" s="22" t="s">
        <v>107</v>
      </c>
      <c r="AM145" s="25" t="str">
        <f t="shared" si="3"/>
        <v>   Cochabamba Bolivia</v>
      </c>
      <c r="AN145" s="18"/>
      <c r="AO145" s="110"/>
      <c r="AP145" s="22" t="s">
        <v>887</v>
      </c>
      <c r="AQ145" s="111"/>
      <c r="AR145" s="111"/>
      <c r="AS145" s="111"/>
      <c r="AT145" s="111"/>
      <c r="AU145" s="110"/>
      <c r="AV145" s="22" t="s">
        <v>888</v>
      </c>
      <c r="AW145" s="22" t="s">
        <v>889</v>
      </c>
      <c r="AX145" s="22" t="s">
        <v>890</v>
      </c>
      <c r="AY145" s="22" t="s">
        <v>94</v>
      </c>
      <c r="AZ145" s="22" t="s">
        <v>82</v>
      </c>
      <c r="BA145" s="22" t="s">
        <v>223</v>
      </c>
      <c r="BB145" s="18"/>
      <c r="BC145" s="18"/>
      <c r="BD145" s="18"/>
      <c r="BE145" s="22" t="s">
        <v>891</v>
      </c>
      <c r="BF145" s="111"/>
      <c r="BG145" s="22"/>
      <c r="BH145" s="22"/>
      <c r="BI145" s="22"/>
      <c r="BJ145" s="22"/>
      <c r="BK145" s="22"/>
      <c r="BL145" s="22"/>
      <c r="BM145" s="22"/>
      <c r="BN145" s="22"/>
      <c r="BO145" s="22"/>
      <c r="BP145" s="22"/>
    </row>
    <row r="146">
      <c r="A146" s="40" t="s">
        <v>651</v>
      </c>
      <c r="B146" s="39"/>
      <c r="C146" s="39">
        <v>2001.0</v>
      </c>
      <c r="D146" s="39">
        <v>9.0</v>
      </c>
      <c r="E146" s="39">
        <v>23.0</v>
      </c>
      <c r="F146" s="35"/>
      <c r="G146" s="35"/>
      <c r="H146" s="35"/>
      <c r="I146" s="40" t="s">
        <v>720</v>
      </c>
      <c r="J146" s="40" t="s">
        <v>721</v>
      </c>
      <c r="K146" s="92">
        <v>49.0</v>
      </c>
      <c r="L146" s="39"/>
      <c r="M146" s="39"/>
      <c r="N146" s="40" t="s">
        <v>76</v>
      </c>
      <c r="O146" s="39"/>
      <c r="P146" s="39"/>
      <c r="Q146" s="40" t="s">
        <v>77</v>
      </c>
      <c r="R146" s="40" t="s">
        <v>817</v>
      </c>
      <c r="S146" s="35"/>
      <c r="T146" s="35"/>
      <c r="U146" s="40" t="s">
        <v>81</v>
      </c>
      <c r="V146" s="40" t="s">
        <v>257</v>
      </c>
      <c r="W146" s="40" t="s">
        <v>83</v>
      </c>
      <c r="X146" s="39"/>
      <c r="Y146" s="40" t="s">
        <v>122</v>
      </c>
      <c r="Z146" s="40" t="s">
        <v>533</v>
      </c>
      <c r="AA146" s="39"/>
      <c r="AB146" s="39"/>
      <c r="AC146" s="35"/>
      <c r="AD146" s="35"/>
      <c r="AE146" s="39"/>
      <c r="AF146" s="40" t="s">
        <v>533</v>
      </c>
      <c r="AG146" s="40" t="s">
        <v>88</v>
      </c>
      <c r="AH146" s="39"/>
      <c r="AI146" s="39"/>
      <c r="AJ146" s="39"/>
      <c r="AK146" s="39"/>
      <c r="AL146" s="40" t="s">
        <v>107</v>
      </c>
      <c r="AM146" s="13" t="str">
        <f t="shared" si="3"/>
        <v>   Cochabamba Bolivia</v>
      </c>
      <c r="AN146" s="35"/>
      <c r="AO146" s="39"/>
      <c r="AP146" s="40" t="s">
        <v>887</v>
      </c>
      <c r="AU146" s="39"/>
      <c r="AV146" s="12" t="s">
        <v>888</v>
      </c>
      <c r="AW146" s="40" t="s">
        <v>892</v>
      </c>
      <c r="AX146" s="40" t="s">
        <v>890</v>
      </c>
      <c r="AY146" s="33" t="s">
        <v>94</v>
      </c>
      <c r="AZ146" s="40" t="s">
        <v>82</v>
      </c>
      <c r="BA146" s="112" t="s">
        <v>223</v>
      </c>
      <c r="BB146" s="35"/>
      <c r="BC146" s="35"/>
      <c r="BD146" s="35"/>
      <c r="BE146" s="40" t="s">
        <v>891</v>
      </c>
      <c r="BG146" s="40"/>
      <c r="BH146" s="113">
        <v>55.0</v>
      </c>
      <c r="BI146" s="39"/>
      <c r="BJ146" s="39"/>
      <c r="BK146" s="39"/>
      <c r="BL146" s="39"/>
      <c r="BM146" s="39"/>
      <c r="BN146" s="39"/>
      <c r="BO146" s="39"/>
      <c r="BP146" s="39"/>
    </row>
    <row r="147">
      <c r="A147" s="7" t="s">
        <v>893</v>
      </c>
      <c r="B147" s="8"/>
      <c r="C147" s="8">
        <v>2001.0</v>
      </c>
      <c r="D147" s="8">
        <v>9.0</v>
      </c>
      <c r="E147" s="8">
        <v>27.0</v>
      </c>
      <c r="F147" s="9"/>
      <c r="G147" s="9"/>
      <c r="H147" s="9"/>
      <c r="I147" s="12" t="s">
        <v>894</v>
      </c>
      <c r="J147" s="12" t="s">
        <v>895</v>
      </c>
      <c r="K147" s="104">
        <v>42.0</v>
      </c>
      <c r="L147" s="12"/>
      <c r="M147" s="12"/>
      <c r="N147" s="12" t="s">
        <v>76</v>
      </c>
      <c r="O147" s="12"/>
      <c r="P147" s="12"/>
      <c r="Q147" s="12" t="s">
        <v>77</v>
      </c>
      <c r="R147" s="12" t="s">
        <v>896</v>
      </c>
      <c r="T147" s="9"/>
      <c r="U147" s="12" t="s">
        <v>81</v>
      </c>
      <c r="V147" s="12" t="s">
        <v>257</v>
      </c>
      <c r="W147" s="29" t="s">
        <v>83</v>
      </c>
      <c r="X147" s="12" t="s">
        <v>405</v>
      </c>
      <c r="Y147" s="12" t="s">
        <v>122</v>
      </c>
      <c r="Z147" s="12" t="s">
        <v>897</v>
      </c>
      <c r="AA147" s="11"/>
      <c r="AB147" s="30"/>
      <c r="AC147" s="9"/>
      <c r="AD147" s="9"/>
      <c r="AE147" s="12" t="s">
        <v>248</v>
      </c>
      <c r="AF147" s="12" t="s">
        <v>897</v>
      </c>
      <c r="AG147" s="12" t="s">
        <v>88</v>
      </c>
      <c r="AH147" s="29" t="s">
        <v>898</v>
      </c>
      <c r="AI147" s="12" t="s">
        <v>248</v>
      </c>
      <c r="AJ147" s="31"/>
      <c r="AK147" s="12" t="s">
        <v>109</v>
      </c>
      <c r="AL147" s="12" t="s">
        <v>113</v>
      </c>
      <c r="AM147" s="13" t="str">
        <f>CONCATENATE(AI147," ",AH147," ",AK147," ",AL147," ","Bolivia")</f>
        <v>** Loma Alta Military Camp Chapare Santa Cruz Bolivia</v>
      </c>
      <c r="AN147" s="9"/>
      <c r="AO147" s="29" t="s">
        <v>279</v>
      </c>
      <c r="AP147" s="12" t="s">
        <v>248</v>
      </c>
      <c r="AQ147" s="12" t="s">
        <v>248</v>
      </c>
      <c r="AR147" s="12" t="s">
        <v>248</v>
      </c>
      <c r="AS147" s="12" t="s">
        <v>248</v>
      </c>
      <c r="AT147" s="12" t="s">
        <v>248</v>
      </c>
      <c r="AU147" s="12" t="s">
        <v>248</v>
      </c>
      <c r="AV147" s="12" t="s">
        <v>888</v>
      </c>
      <c r="AW147" s="12" t="s">
        <v>899</v>
      </c>
      <c r="AX147" s="12" t="s">
        <v>222</v>
      </c>
      <c r="AY147" s="33" t="s">
        <v>94</v>
      </c>
      <c r="AZ147" s="12" t="s">
        <v>82</v>
      </c>
      <c r="BA147" s="12" t="s">
        <v>223</v>
      </c>
      <c r="BB147" s="9"/>
      <c r="BC147" s="9"/>
      <c r="BD147" s="9"/>
      <c r="BE147" s="12" t="s">
        <v>900</v>
      </c>
      <c r="BG147" s="12"/>
      <c r="BH147" s="12"/>
      <c r="BI147" s="12"/>
      <c r="BJ147" s="12"/>
      <c r="BK147" s="12"/>
      <c r="BL147" s="12"/>
      <c r="BM147" s="12"/>
      <c r="BN147" s="12"/>
      <c r="BO147" s="12"/>
      <c r="BP147" s="12"/>
    </row>
    <row r="148">
      <c r="A148" s="7" t="s">
        <v>651</v>
      </c>
      <c r="B148" s="8"/>
      <c r="C148" s="8">
        <v>2001.0</v>
      </c>
      <c r="D148" s="8">
        <v>9.0</v>
      </c>
      <c r="E148" s="8">
        <v>30.0</v>
      </c>
      <c r="F148" s="9"/>
      <c r="G148" s="9"/>
      <c r="H148" s="9"/>
      <c r="I148" s="12" t="s">
        <v>594</v>
      </c>
      <c r="J148" s="12" t="s">
        <v>901</v>
      </c>
      <c r="K148" s="102">
        <v>25.0</v>
      </c>
      <c r="L148" s="8"/>
      <c r="M148" s="8"/>
      <c r="N148" s="12" t="s">
        <v>76</v>
      </c>
      <c r="O148" s="106"/>
      <c r="P148" s="106"/>
      <c r="Q148" s="12" t="s">
        <v>77</v>
      </c>
      <c r="R148" s="12" t="s">
        <v>817</v>
      </c>
      <c r="S148" s="9"/>
      <c r="T148" s="9"/>
      <c r="U148" s="12" t="s">
        <v>81</v>
      </c>
      <c r="V148" s="12" t="s">
        <v>257</v>
      </c>
      <c r="W148" s="12" t="s">
        <v>83</v>
      </c>
      <c r="X148" s="106"/>
      <c r="Y148" s="12" t="s">
        <v>122</v>
      </c>
      <c r="Z148" s="12" t="s">
        <v>533</v>
      </c>
      <c r="AA148" s="106"/>
      <c r="AB148" s="106"/>
      <c r="AC148" s="9"/>
      <c r="AD148" s="9"/>
      <c r="AE148" s="106"/>
      <c r="AF148" s="12" t="s">
        <v>533</v>
      </c>
      <c r="AG148" s="12" t="s">
        <v>88</v>
      </c>
      <c r="AH148" s="106"/>
      <c r="AI148" s="12" t="s">
        <v>182</v>
      </c>
      <c r="AJ148" s="106"/>
      <c r="AK148" s="106"/>
      <c r="AL148" s="12" t="s">
        <v>107</v>
      </c>
      <c r="AM148" s="13" t="str">
        <f t="shared" ref="AM148:AM207" si="4">CONCATENATE(AI148," ",AJ148," ",AK148," ",AL148," ","Bolivia")</f>
        <v>Vinto   Cochabamba Bolivia</v>
      </c>
      <c r="AN148" s="9"/>
      <c r="AO148" s="106"/>
      <c r="AP148" s="106"/>
      <c r="AQ148" s="106"/>
      <c r="AR148" s="106"/>
      <c r="AS148" s="106"/>
      <c r="AT148" s="106"/>
      <c r="AU148" s="106"/>
      <c r="AV148" s="12" t="s">
        <v>888</v>
      </c>
      <c r="AW148" s="12" t="s">
        <v>892</v>
      </c>
      <c r="AX148" s="12" t="s">
        <v>890</v>
      </c>
      <c r="AY148" s="33" t="s">
        <v>94</v>
      </c>
      <c r="AZ148" s="12" t="s">
        <v>82</v>
      </c>
      <c r="BA148" s="12" t="s">
        <v>223</v>
      </c>
      <c r="BB148" s="9"/>
      <c r="BC148" s="9"/>
      <c r="BD148" s="9"/>
      <c r="BE148" s="106"/>
      <c r="BF148" s="106"/>
      <c r="BG148" s="106"/>
      <c r="BH148" s="106"/>
      <c r="BI148" s="106"/>
      <c r="BJ148" s="106"/>
      <c r="BK148" s="106"/>
      <c r="BL148" s="106"/>
      <c r="BM148" s="106"/>
      <c r="BN148" s="106"/>
      <c r="BO148" s="106"/>
      <c r="BP148" s="106"/>
    </row>
    <row r="149">
      <c r="A149" s="7" t="s">
        <v>893</v>
      </c>
      <c r="B149" s="8"/>
      <c r="C149" s="8">
        <v>2001.0</v>
      </c>
      <c r="D149" s="8">
        <v>10.0</v>
      </c>
      <c r="E149" s="8">
        <v>16.0</v>
      </c>
      <c r="F149" s="9"/>
      <c r="G149" s="9"/>
      <c r="H149" s="9"/>
      <c r="I149" s="12" t="s">
        <v>902</v>
      </c>
      <c r="J149" s="12" t="s">
        <v>903</v>
      </c>
      <c r="K149" s="104">
        <v>38.0</v>
      </c>
      <c r="L149" s="12"/>
      <c r="M149" s="12"/>
      <c r="N149" s="12" t="s">
        <v>456</v>
      </c>
      <c r="O149" s="12"/>
      <c r="P149" s="12"/>
      <c r="Q149" s="12" t="s">
        <v>77</v>
      </c>
      <c r="R149" s="12" t="s">
        <v>249</v>
      </c>
      <c r="S149" s="9"/>
      <c r="T149" s="9"/>
      <c r="U149" s="12" t="s">
        <v>904</v>
      </c>
      <c r="V149" s="12" t="s">
        <v>94</v>
      </c>
      <c r="W149" s="29" t="s">
        <v>386</v>
      </c>
      <c r="X149" s="12" t="s">
        <v>405</v>
      </c>
      <c r="Y149" s="12" t="s">
        <v>122</v>
      </c>
      <c r="Z149" s="12" t="s">
        <v>897</v>
      </c>
      <c r="AA149" s="12" t="s">
        <v>248</v>
      </c>
      <c r="AB149" s="12" t="s">
        <v>248</v>
      </c>
      <c r="AC149" s="9"/>
      <c r="AD149" s="9"/>
      <c r="AE149" s="12" t="s">
        <v>248</v>
      </c>
      <c r="AF149" s="12" t="s">
        <v>897</v>
      </c>
      <c r="AG149" s="12" t="s">
        <v>88</v>
      </c>
      <c r="AH149" s="12" t="s">
        <v>248</v>
      </c>
      <c r="AI149" s="12" t="s">
        <v>905</v>
      </c>
      <c r="AJ149" s="12"/>
      <c r="AK149" s="12" t="s">
        <v>134</v>
      </c>
      <c r="AL149" s="12" t="s">
        <v>107</v>
      </c>
      <c r="AM149" s="13" t="str">
        <f t="shared" si="4"/>
        <v>Isarzama  Quillacollo Cochabamba Bolivia</v>
      </c>
      <c r="AN149" s="9"/>
      <c r="AO149" s="29" t="s">
        <v>279</v>
      </c>
      <c r="AP149" s="12" t="s">
        <v>248</v>
      </c>
      <c r="AQ149" s="12" t="s">
        <v>248</v>
      </c>
      <c r="AR149" s="12" t="s">
        <v>248</v>
      </c>
      <c r="AS149" s="12" t="s">
        <v>248</v>
      </c>
      <c r="AT149" s="12" t="s">
        <v>906</v>
      </c>
      <c r="AU149" s="12" t="s">
        <v>248</v>
      </c>
      <c r="AV149" s="12" t="s">
        <v>888</v>
      </c>
      <c r="AW149" s="12" t="s">
        <v>907</v>
      </c>
      <c r="AX149" s="12" t="s">
        <v>222</v>
      </c>
      <c r="AY149" s="33" t="s">
        <v>94</v>
      </c>
      <c r="AZ149" s="12" t="s">
        <v>82</v>
      </c>
      <c r="BA149" s="12" t="s">
        <v>223</v>
      </c>
      <c r="BB149" s="9"/>
      <c r="BC149" s="9"/>
      <c r="BD149" s="9"/>
      <c r="BE149" s="12" t="s">
        <v>908</v>
      </c>
      <c r="BF149" s="12"/>
      <c r="BG149" s="12"/>
      <c r="BH149" s="12"/>
      <c r="BI149" s="12"/>
      <c r="BJ149" s="12"/>
      <c r="BK149" s="12"/>
      <c r="BL149" s="12"/>
      <c r="BM149" s="12"/>
      <c r="BN149" s="12"/>
      <c r="BO149" s="12"/>
      <c r="BP149" s="12"/>
    </row>
    <row r="150">
      <c r="A150" s="7" t="s">
        <v>546</v>
      </c>
      <c r="B150" s="8"/>
      <c r="C150" s="8">
        <v>2001.0</v>
      </c>
      <c r="D150" s="8">
        <v>11.0</v>
      </c>
      <c r="E150" s="8">
        <v>9.0</v>
      </c>
      <c r="F150" s="9"/>
      <c r="G150" s="9"/>
      <c r="H150" s="9"/>
      <c r="I150" s="30" t="s">
        <v>909</v>
      </c>
      <c r="J150" s="12" t="s">
        <v>910</v>
      </c>
      <c r="K150" s="105"/>
      <c r="L150" s="106"/>
      <c r="M150" s="106"/>
      <c r="N150" s="106"/>
      <c r="O150" s="12"/>
      <c r="P150" s="106"/>
      <c r="Q150" s="12" t="s">
        <v>77</v>
      </c>
      <c r="R150" s="11" t="s">
        <v>640</v>
      </c>
      <c r="S150" s="12" t="s">
        <v>911</v>
      </c>
      <c r="T150" s="12"/>
      <c r="U150" s="12" t="s">
        <v>912</v>
      </c>
      <c r="V150" s="12" t="s">
        <v>82</v>
      </c>
      <c r="W150" s="12" t="s">
        <v>83</v>
      </c>
      <c r="X150" s="106"/>
      <c r="Y150" s="12" t="s">
        <v>122</v>
      </c>
      <c r="Z150" s="12" t="s">
        <v>913</v>
      </c>
      <c r="AA150" s="106"/>
      <c r="AB150" s="106"/>
      <c r="AC150" s="9"/>
      <c r="AD150" s="9"/>
      <c r="AE150" s="106"/>
      <c r="AF150" s="12" t="s">
        <v>913</v>
      </c>
      <c r="AG150" s="106"/>
      <c r="AH150" s="106"/>
      <c r="AI150" s="12" t="s">
        <v>914</v>
      </c>
      <c r="AJ150" s="12" t="s">
        <v>119</v>
      </c>
      <c r="AK150" s="12" t="s">
        <v>111</v>
      </c>
      <c r="AL150" s="12" t="s">
        <v>119</v>
      </c>
      <c r="AM150" s="13" t="str">
        <f t="shared" si="4"/>
        <v>Los Sotos/Pananti Tarija Cercado Tarija Bolivia</v>
      </c>
      <c r="AN150" s="9"/>
      <c r="AO150" s="12" t="s">
        <v>251</v>
      </c>
      <c r="AP150" s="106"/>
      <c r="AQ150" s="106"/>
      <c r="AR150" s="12" t="s">
        <v>915</v>
      </c>
      <c r="AU150" s="106"/>
      <c r="AV150" s="12" t="s">
        <v>888</v>
      </c>
      <c r="AW150" s="12" t="s">
        <v>917</v>
      </c>
      <c r="AX150" s="12" t="s">
        <v>642</v>
      </c>
      <c r="AY150" s="33" t="s">
        <v>94</v>
      </c>
      <c r="AZ150" s="12" t="s">
        <v>94</v>
      </c>
      <c r="BA150" s="12" t="s">
        <v>283</v>
      </c>
      <c r="BB150" s="12"/>
      <c r="BC150" s="12"/>
      <c r="BD150" s="12"/>
      <c r="BE150" s="12" t="s">
        <v>918</v>
      </c>
      <c r="BF150" s="12"/>
      <c r="BG150" s="45" t="s">
        <v>919</v>
      </c>
      <c r="BH150" s="12">
        <v>73.0</v>
      </c>
      <c r="BI150" s="12"/>
      <c r="BJ150" s="12"/>
      <c r="BK150" s="12"/>
      <c r="BL150" s="12"/>
      <c r="BM150" s="12"/>
      <c r="BN150" s="12"/>
      <c r="BO150" s="12"/>
      <c r="BP150" s="12"/>
    </row>
    <row r="151">
      <c r="A151" s="7" t="s">
        <v>546</v>
      </c>
      <c r="B151" s="8"/>
      <c r="C151" s="8">
        <v>2001.0</v>
      </c>
      <c r="D151" s="8">
        <v>11.0</v>
      </c>
      <c r="E151" s="8">
        <v>9.0</v>
      </c>
      <c r="F151" s="9"/>
      <c r="G151" s="9"/>
      <c r="H151" s="9"/>
      <c r="I151" s="12" t="s">
        <v>920</v>
      </c>
      <c r="J151" s="12" t="s">
        <v>921</v>
      </c>
      <c r="K151" s="105"/>
      <c r="L151" s="106"/>
      <c r="M151" s="106"/>
      <c r="N151" s="106"/>
      <c r="O151" s="12"/>
      <c r="P151" s="106"/>
      <c r="Q151" s="12" t="s">
        <v>77</v>
      </c>
      <c r="R151" s="11" t="s">
        <v>640</v>
      </c>
      <c r="S151" s="12" t="s">
        <v>911</v>
      </c>
      <c r="T151" s="12"/>
      <c r="U151" s="12" t="s">
        <v>912</v>
      </c>
      <c r="V151" s="12" t="s">
        <v>82</v>
      </c>
      <c r="W151" s="12" t="s">
        <v>83</v>
      </c>
      <c r="X151" s="106"/>
      <c r="Y151" s="12" t="s">
        <v>122</v>
      </c>
      <c r="Z151" s="12" t="s">
        <v>913</v>
      </c>
      <c r="AA151" s="106"/>
      <c r="AB151" s="106"/>
      <c r="AC151" s="9"/>
      <c r="AD151" s="9"/>
      <c r="AE151" s="106"/>
      <c r="AF151" s="12" t="s">
        <v>913</v>
      </c>
      <c r="AG151" s="106"/>
      <c r="AH151" s="106"/>
      <c r="AI151" s="12" t="s">
        <v>914</v>
      </c>
      <c r="AJ151" s="12" t="s">
        <v>119</v>
      </c>
      <c r="AK151" s="12" t="s">
        <v>111</v>
      </c>
      <c r="AL151" s="12" t="s">
        <v>119</v>
      </c>
      <c r="AM151" s="13" t="str">
        <f t="shared" si="4"/>
        <v>Los Sotos/Pananti Tarija Cercado Tarija Bolivia</v>
      </c>
      <c r="AN151" s="9"/>
      <c r="AO151" s="12" t="s">
        <v>251</v>
      </c>
      <c r="AP151" s="106"/>
      <c r="AQ151" s="106"/>
      <c r="AR151" s="12" t="s">
        <v>915</v>
      </c>
      <c r="AU151" s="106"/>
      <c r="AV151" s="12" t="s">
        <v>888</v>
      </c>
      <c r="AW151" s="12" t="s">
        <v>917</v>
      </c>
      <c r="AX151" s="12" t="s">
        <v>642</v>
      </c>
      <c r="AY151" s="33" t="s">
        <v>94</v>
      </c>
      <c r="AZ151" s="12" t="s">
        <v>94</v>
      </c>
      <c r="BA151" s="12" t="s">
        <v>283</v>
      </c>
      <c r="BB151" s="12"/>
      <c r="BC151" s="12"/>
      <c r="BD151" s="12"/>
      <c r="BE151" s="12" t="s">
        <v>922</v>
      </c>
      <c r="BF151" s="12"/>
      <c r="BG151" s="12"/>
      <c r="BH151" s="12">
        <v>77.0</v>
      </c>
      <c r="BI151" s="12"/>
      <c r="BJ151" s="12"/>
      <c r="BK151" s="12"/>
      <c r="BL151" s="12"/>
      <c r="BM151" s="12"/>
      <c r="BN151" s="12"/>
      <c r="BO151" s="12"/>
      <c r="BP151" s="12"/>
    </row>
    <row r="152">
      <c r="A152" s="7" t="s">
        <v>546</v>
      </c>
      <c r="B152" s="8"/>
      <c r="C152" s="8">
        <v>2001.0</v>
      </c>
      <c r="D152" s="8">
        <v>11.0</v>
      </c>
      <c r="E152" s="8">
        <v>9.0</v>
      </c>
      <c r="F152" s="9"/>
      <c r="G152" s="9"/>
      <c r="H152" s="9"/>
      <c r="I152" s="12" t="s">
        <v>923</v>
      </c>
      <c r="J152" s="12" t="s">
        <v>924</v>
      </c>
      <c r="K152" s="105"/>
      <c r="L152" s="106"/>
      <c r="M152" s="106"/>
      <c r="N152" s="106"/>
      <c r="O152" s="12"/>
      <c r="P152" s="106"/>
      <c r="Q152" s="12" t="s">
        <v>77</v>
      </c>
      <c r="R152" s="11" t="s">
        <v>640</v>
      </c>
      <c r="S152" s="12" t="s">
        <v>911</v>
      </c>
      <c r="T152" s="12"/>
      <c r="U152" s="12" t="s">
        <v>912</v>
      </c>
      <c r="V152" s="12" t="s">
        <v>82</v>
      </c>
      <c r="W152" s="12" t="s">
        <v>83</v>
      </c>
      <c r="X152" s="106"/>
      <c r="Y152" s="12" t="s">
        <v>122</v>
      </c>
      <c r="Z152" s="12" t="s">
        <v>913</v>
      </c>
      <c r="AA152" s="106"/>
      <c r="AB152" s="106"/>
      <c r="AC152" s="9"/>
      <c r="AD152" s="9"/>
      <c r="AE152" s="106"/>
      <c r="AF152" s="12" t="s">
        <v>913</v>
      </c>
      <c r="AG152" s="106"/>
      <c r="AH152" s="106"/>
      <c r="AI152" s="12" t="s">
        <v>914</v>
      </c>
      <c r="AJ152" s="12" t="s">
        <v>119</v>
      </c>
      <c r="AK152" s="12" t="s">
        <v>111</v>
      </c>
      <c r="AL152" s="12" t="s">
        <v>119</v>
      </c>
      <c r="AM152" s="13" t="str">
        <f t="shared" si="4"/>
        <v>Los Sotos/Pananti Tarija Cercado Tarija Bolivia</v>
      </c>
      <c r="AN152" s="9"/>
      <c r="AO152" s="12" t="s">
        <v>251</v>
      </c>
      <c r="AP152" s="106"/>
      <c r="AQ152" s="106"/>
      <c r="AR152" s="12" t="s">
        <v>915</v>
      </c>
      <c r="AU152" s="106"/>
      <c r="AV152" s="12" t="s">
        <v>888</v>
      </c>
      <c r="AW152" s="12" t="s">
        <v>917</v>
      </c>
      <c r="AX152" s="12" t="s">
        <v>642</v>
      </c>
      <c r="AY152" s="33" t="s">
        <v>94</v>
      </c>
      <c r="AZ152" s="12" t="s">
        <v>94</v>
      </c>
      <c r="BA152" s="12" t="s">
        <v>283</v>
      </c>
      <c r="BB152" s="12"/>
      <c r="BC152" s="12"/>
      <c r="BD152" s="12"/>
      <c r="BE152" s="12" t="s">
        <v>925</v>
      </c>
      <c r="BF152" s="12"/>
      <c r="BG152" s="12"/>
      <c r="BH152" s="12">
        <v>75.0</v>
      </c>
      <c r="BI152" s="12"/>
      <c r="BJ152" s="12"/>
      <c r="BK152" s="12"/>
      <c r="BL152" s="12"/>
      <c r="BM152" s="12"/>
      <c r="BN152" s="12"/>
      <c r="BO152" s="12"/>
      <c r="BP152" s="12"/>
    </row>
    <row r="153">
      <c r="A153" s="7" t="s">
        <v>546</v>
      </c>
      <c r="B153" s="8"/>
      <c r="C153" s="8">
        <v>2001.0</v>
      </c>
      <c r="D153" s="8">
        <v>11.0</v>
      </c>
      <c r="E153" s="8">
        <v>9.0</v>
      </c>
      <c r="F153" s="9"/>
      <c r="G153" s="9"/>
      <c r="H153" s="9"/>
      <c r="I153" s="12" t="s">
        <v>926</v>
      </c>
      <c r="J153" s="12" t="s">
        <v>927</v>
      </c>
      <c r="K153" s="105"/>
      <c r="L153" s="106"/>
      <c r="M153" s="106"/>
      <c r="N153" s="106"/>
      <c r="O153" s="12"/>
      <c r="P153" s="106"/>
      <c r="Q153" s="12" t="s">
        <v>77</v>
      </c>
      <c r="R153" s="11" t="s">
        <v>640</v>
      </c>
      <c r="S153" s="12" t="s">
        <v>911</v>
      </c>
      <c r="T153" s="12"/>
      <c r="U153" s="12" t="s">
        <v>912</v>
      </c>
      <c r="V153" s="12" t="s">
        <v>82</v>
      </c>
      <c r="W153" s="12" t="s">
        <v>83</v>
      </c>
      <c r="X153" s="106"/>
      <c r="Y153" s="12" t="s">
        <v>122</v>
      </c>
      <c r="Z153" s="12" t="s">
        <v>913</v>
      </c>
      <c r="AA153" s="106"/>
      <c r="AB153" s="106"/>
      <c r="AC153" s="9"/>
      <c r="AD153" s="9"/>
      <c r="AE153" s="106"/>
      <c r="AF153" s="12" t="s">
        <v>913</v>
      </c>
      <c r="AG153" s="106"/>
      <c r="AH153" s="106"/>
      <c r="AI153" s="12" t="s">
        <v>914</v>
      </c>
      <c r="AJ153" s="12" t="s">
        <v>119</v>
      </c>
      <c r="AK153" s="12" t="s">
        <v>111</v>
      </c>
      <c r="AL153" s="12" t="s">
        <v>119</v>
      </c>
      <c r="AM153" s="13" t="str">
        <f t="shared" si="4"/>
        <v>Los Sotos/Pananti Tarija Cercado Tarija Bolivia</v>
      </c>
      <c r="AN153" s="9"/>
      <c r="AO153" s="12" t="s">
        <v>251</v>
      </c>
      <c r="AP153" s="106"/>
      <c r="AQ153" s="106"/>
      <c r="AR153" s="12" t="s">
        <v>915</v>
      </c>
      <c r="AU153" s="106"/>
      <c r="AV153" s="12" t="s">
        <v>888</v>
      </c>
      <c r="AW153" s="12" t="s">
        <v>917</v>
      </c>
      <c r="AX153" s="12" t="s">
        <v>642</v>
      </c>
      <c r="AY153" s="33" t="s">
        <v>94</v>
      </c>
      <c r="AZ153" s="12" t="s">
        <v>94</v>
      </c>
      <c r="BA153" s="12" t="s">
        <v>283</v>
      </c>
      <c r="BB153" s="12"/>
      <c r="BC153" s="12"/>
      <c r="BD153" s="12"/>
      <c r="BE153" s="12" t="s">
        <v>925</v>
      </c>
      <c r="BF153" s="12"/>
      <c r="BG153" s="12"/>
      <c r="BH153" s="12">
        <v>74.0</v>
      </c>
      <c r="BI153" s="12"/>
      <c r="BJ153" s="12"/>
      <c r="BK153" s="12"/>
      <c r="BL153" s="12"/>
      <c r="BM153" s="12"/>
      <c r="BN153" s="12"/>
      <c r="BO153" s="12"/>
      <c r="BP153" s="12"/>
    </row>
    <row r="154">
      <c r="A154" s="7" t="s">
        <v>546</v>
      </c>
      <c r="B154" s="8"/>
      <c r="C154" s="8">
        <v>2001.0</v>
      </c>
      <c r="D154" s="8">
        <v>11.0</v>
      </c>
      <c r="E154" s="8">
        <v>9.0</v>
      </c>
      <c r="F154" s="9"/>
      <c r="G154" s="9"/>
      <c r="H154" s="9"/>
      <c r="I154" s="12" t="s">
        <v>928</v>
      </c>
      <c r="J154" s="12" t="s">
        <v>929</v>
      </c>
      <c r="K154" s="105"/>
      <c r="L154" s="106"/>
      <c r="M154" s="106"/>
      <c r="N154" s="106"/>
      <c r="O154" s="12"/>
      <c r="P154" s="106"/>
      <c r="Q154" s="12" t="s">
        <v>77</v>
      </c>
      <c r="R154" s="11" t="s">
        <v>640</v>
      </c>
      <c r="S154" s="12" t="s">
        <v>911</v>
      </c>
      <c r="T154" s="12"/>
      <c r="U154" s="12" t="s">
        <v>912</v>
      </c>
      <c r="V154" s="12" t="s">
        <v>82</v>
      </c>
      <c r="W154" s="12" t="s">
        <v>83</v>
      </c>
      <c r="X154" s="106"/>
      <c r="Y154" s="12" t="s">
        <v>122</v>
      </c>
      <c r="Z154" s="12" t="s">
        <v>913</v>
      </c>
      <c r="AA154" s="106"/>
      <c r="AB154" s="106"/>
      <c r="AC154" s="9"/>
      <c r="AD154" s="9"/>
      <c r="AE154" s="106"/>
      <c r="AF154" s="12" t="s">
        <v>913</v>
      </c>
      <c r="AG154" s="106"/>
      <c r="AH154" s="106"/>
      <c r="AI154" s="12" t="s">
        <v>914</v>
      </c>
      <c r="AJ154" s="12" t="s">
        <v>119</v>
      </c>
      <c r="AK154" s="12" t="s">
        <v>111</v>
      </c>
      <c r="AL154" s="12" t="s">
        <v>119</v>
      </c>
      <c r="AM154" s="13" t="str">
        <f t="shared" si="4"/>
        <v>Los Sotos/Pananti Tarija Cercado Tarija Bolivia</v>
      </c>
      <c r="AN154" s="9"/>
      <c r="AO154" s="12" t="s">
        <v>251</v>
      </c>
      <c r="AP154" s="106"/>
      <c r="AQ154" s="106"/>
      <c r="AR154" s="12" t="s">
        <v>915</v>
      </c>
      <c r="AU154" s="106"/>
      <c r="AV154" s="12" t="s">
        <v>888</v>
      </c>
      <c r="AW154" s="12" t="s">
        <v>917</v>
      </c>
      <c r="AX154" s="12" t="s">
        <v>642</v>
      </c>
      <c r="AY154" s="33" t="s">
        <v>94</v>
      </c>
      <c r="AZ154" s="12" t="s">
        <v>94</v>
      </c>
      <c r="BA154" s="12" t="s">
        <v>283</v>
      </c>
      <c r="BB154" s="12"/>
      <c r="BC154" s="12"/>
      <c r="BD154" s="12"/>
      <c r="BE154" s="12" t="s">
        <v>925</v>
      </c>
      <c r="BF154" s="12"/>
      <c r="BG154" s="12"/>
      <c r="BH154" s="12">
        <v>76.0</v>
      </c>
      <c r="BI154" s="12"/>
      <c r="BJ154" s="12"/>
      <c r="BK154" s="12"/>
      <c r="BL154" s="12"/>
      <c r="BM154" s="12"/>
      <c r="BN154" s="12"/>
      <c r="BO154" s="12"/>
      <c r="BP154" s="12"/>
    </row>
    <row r="155">
      <c r="A155" s="7" t="s">
        <v>546</v>
      </c>
      <c r="B155" s="8"/>
      <c r="C155" s="8">
        <v>2001.0</v>
      </c>
      <c r="D155" s="8">
        <v>11.0</v>
      </c>
      <c r="E155" s="8">
        <v>9.0</v>
      </c>
      <c r="F155" s="9"/>
      <c r="G155" s="9"/>
      <c r="H155" s="9"/>
      <c r="I155" s="12" t="s">
        <v>930</v>
      </c>
      <c r="J155" s="12" t="s">
        <v>931</v>
      </c>
      <c r="K155" s="104">
        <v>13.0</v>
      </c>
      <c r="L155" s="12"/>
      <c r="M155" s="12"/>
      <c r="N155" s="106"/>
      <c r="O155" s="12"/>
      <c r="P155" s="106"/>
      <c r="Q155" s="12" t="s">
        <v>77</v>
      </c>
      <c r="R155" s="11" t="s">
        <v>640</v>
      </c>
      <c r="S155" s="12" t="s">
        <v>911</v>
      </c>
      <c r="T155" s="12"/>
      <c r="U155" s="12" t="s">
        <v>912</v>
      </c>
      <c r="V155" s="12" t="s">
        <v>82</v>
      </c>
      <c r="W155" s="12" t="s">
        <v>83</v>
      </c>
      <c r="X155" s="106"/>
      <c r="Y155" s="12" t="s">
        <v>122</v>
      </c>
      <c r="Z155" s="12" t="s">
        <v>913</v>
      </c>
      <c r="AA155" s="106"/>
      <c r="AB155" s="106"/>
      <c r="AC155" s="9"/>
      <c r="AD155" s="9"/>
      <c r="AE155" s="106"/>
      <c r="AF155" s="12" t="s">
        <v>913</v>
      </c>
      <c r="AG155" s="106"/>
      <c r="AH155" s="106"/>
      <c r="AI155" s="12" t="s">
        <v>914</v>
      </c>
      <c r="AJ155" s="12" t="s">
        <v>119</v>
      </c>
      <c r="AK155" s="12" t="s">
        <v>111</v>
      </c>
      <c r="AL155" s="12" t="s">
        <v>119</v>
      </c>
      <c r="AM155" s="13" t="str">
        <f t="shared" si="4"/>
        <v>Los Sotos/Pananti Tarija Cercado Tarija Bolivia</v>
      </c>
      <c r="AN155" s="9"/>
      <c r="AO155" s="12" t="s">
        <v>251</v>
      </c>
      <c r="AP155" s="106"/>
      <c r="AQ155" s="106"/>
      <c r="AR155" s="12" t="s">
        <v>915</v>
      </c>
      <c r="AU155" s="106"/>
      <c r="AV155" s="12" t="s">
        <v>888</v>
      </c>
      <c r="AW155" s="12" t="s">
        <v>917</v>
      </c>
      <c r="AX155" s="12" t="s">
        <v>642</v>
      </c>
      <c r="AY155" s="33" t="s">
        <v>94</v>
      </c>
      <c r="AZ155" s="12" t="s">
        <v>94</v>
      </c>
      <c r="BA155" s="12" t="s">
        <v>283</v>
      </c>
      <c r="BB155" s="12"/>
      <c r="BC155" s="12"/>
      <c r="BD155" s="12"/>
      <c r="BE155" s="12" t="s">
        <v>925</v>
      </c>
      <c r="BF155" s="12"/>
      <c r="BG155" s="12"/>
      <c r="BH155" s="12">
        <v>78.0</v>
      </c>
      <c r="BI155" s="12"/>
      <c r="BJ155" s="12"/>
      <c r="BK155" s="12"/>
      <c r="BL155" s="12"/>
      <c r="BM155" s="12"/>
      <c r="BN155" s="12"/>
      <c r="BO155" s="12"/>
      <c r="BP155" s="12"/>
    </row>
    <row r="156">
      <c r="A156" s="7" t="s">
        <v>546</v>
      </c>
      <c r="B156" s="8"/>
      <c r="C156" s="8">
        <v>2001.0</v>
      </c>
      <c r="D156" s="8">
        <v>11.0</v>
      </c>
      <c r="E156" s="8">
        <v>9.0</v>
      </c>
      <c r="F156" s="9"/>
      <c r="G156" s="9"/>
      <c r="H156" s="9"/>
      <c r="I156" s="12" t="s">
        <v>932</v>
      </c>
      <c r="J156" s="12" t="s">
        <v>933</v>
      </c>
      <c r="K156" s="105"/>
      <c r="L156" s="106"/>
      <c r="M156" s="106"/>
      <c r="N156" s="106"/>
      <c r="O156" s="12"/>
      <c r="P156" s="106"/>
      <c r="Q156" s="12" t="s">
        <v>77</v>
      </c>
      <c r="R156" s="12" t="s">
        <v>934</v>
      </c>
      <c r="S156" s="9"/>
      <c r="T156" s="9"/>
      <c r="U156" s="12" t="s">
        <v>636</v>
      </c>
      <c r="V156" s="12" t="s">
        <v>405</v>
      </c>
      <c r="W156" s="12" t="s">
        <v>506</v>
      </c>
      <c r="X156" s="106"/>
      <c r="Y156" s="12" t="s">
        <v>122</v>
      </c>
      <c r="Z156" s="12" t="s">
        <v>935</v>
      </c>
      <c r="AB156" s="106"/>
      <c r="AC156" s="9"/>
      <c r="AD156" s="9"/>
      <c r="AE156" s="106"/>
      <c r="AF156" s="12" t="s">
        <v>935</v>
      </c>
      <c r="AH156" s="106"/>
      <c r="AI156" s="12" t="s">
        <v>914</v>
      </c>
      <c r="AJ156" s="12" t="s">
        <v>119</v>
      </c>
      <c r="AK156" s="12" t="s">
        <v>111</v>
      </c>
      <c r="AL156" s="12" t="s">
        <v>119</v>
      </c>
      <c r="AM156" s="13" t="str">
        <f t="shared" si="4"/>
        <v>Los Sotos/Pananti Tarija Cercado Tarija Bolivia</v>
      </c>
      <c r="AN156" s="9"/>
      <c r="AO156" s="12" t="s">
        <v>251</v>
      </c>
      <c r="AP156" s="106"/>
      <c r="AQ156" s="106"/>
      <c r="AR156" s="12" t="s">
        <v>915</v>
      </c>
      <c r="AU156" s="106"/>
      <c r="AV156" s="12" t="s">
        <v>888</v>
      </c>
      <c r="AW156" s="12" t="s">
        <v>917</v>
      </c>
      <c r="AX156" s="12" t="s">
        <v>642</v>
      </c>
      <c r="AY156" s="33" t="s">
        <v>94</v>
      </c>
      <c r="AZ156" s="12" t="s">
        <v>94</v>
      </c>
      <c r="BA156" s="12" t="s">
        <v>283</v>
      </c>
      <c r="BB156" s="12"/>
      <c r="BC156" s="12"/>
      <c r="BD156" s="12"/>
      <c r="BE156" s="12" t="s">
        <v>925</v>
      </c>
      <c r="BF156" s="12"/>
      <c r="BG156" s="12"/>
      <c r="BH156" s="12"/>
      <c r="BI156" s="12"/>
      <c r="BJ156" s="12"/>
      <c r="BK156" s="12"/>
      <c r="BL156" s="12"/>
      <c r="BM156" s="12"/>
      <c r="BN156" s="12"/>
      <c r="BO156" s="12"/>
      <c r="BP156" s="12"/>
    </row>
    <row r="157">
      <c r="A157" s="7" t="s">
        <v>652</v>
      </c>
      <c r="B157" s="8"/>
      <c r="C157" s="8">
        <v>2001.0</v>
      </c>
      <c r="D157" s="8">
        <v>11.0</v>
      </c>
      <c r="E157" s="8">
        <v>15.0</v>
      </c>
      <c r="F157" s="9"/>
      <c r="G157" s="9"/>
      <c r="H157" s="9"/>
      <c r="I157" s="12" t="s">
        <v>936</v>
      </c>
      <c r="J157" s="12" t="s">
        <v>937</v>
      </c>
      <c r="K157" s="104">
        <v>48.0</v>
      </c>
      <c r="L157" s="12"/>
      <c r="M157" s="12"/>
      <c r="N157" s="12" t="s">
        <v>76</v>
      </c>
      <c r="O157" s="31"/>
      <c r="P157" s="106"/>
      <c r="Q157" s="12" t="s">
        <v>77</v>
      </c>
      <c r="R157" s="12" t="s">
        <v>249</v>
      </c>
      <c r="S157" s="9"/>
      <c r="T157" s="9"/>
      <c r="U157" s="12" t="s">
        <v>81</v>
      </c>
      <c r="V157" s="12" t="s">
        <v>82</v>
      </c>
      <c r="W157" s="12" t="s">
        <v>83</v>
      </c>
      <c r="X157" s="12" t="s">
        <v>405</v>
      </c>
      <c r="Y157" s="12" t="s">
        <v>122</v>
      </c>
      <c r="Z157" s="12" t="s">
        <v>861</v>
      </c>
      <c r="AB157" s="106"/>
      <c r="AC157" s="9"/>
      <c r="AD157" s="9"/>
      <c r="AE157" s="106"/>
      <c r="AF157" s="12" t="s">
        <v>861</v>
      </c>
      <c r="AG157" s="12" t="s">
        <v>88</v>
      </c>
      <c r="AH157" s="106"/>
      <c r="AI157" s="12" t="s">
        <v>938</v>
      </c>
      <c r="AJ157" s="12" t="s">
        <v>149</v>
      </c>
      <c r="AK157" s="12" t="s">
        <v>127</v>
      </c>
      <c r="AL157" s="12" t="s">
        <v>107</v>
      </c>
      <c r="AM157" s="13" t="str">
        <f t="shared" si="4"/>
        <v>Ivirgarzama Puerto Villarroel Carrasco Cochabamba Bolivia</v>
      </c>
      <c r="AN157" s="9"/>
      <c r="AO157" s="12" t="s">
        <v>251</v>
      </c>
      <c r="AP157" s="106"/>
      <c r="AQ157" s="106"/>
      <c r="AR157" s="106"/>
      <c r="AS157" s="106"/>
      <c r="AT157" s="106"/>
      <c r="AU157" s="106"/>
      <c r="AV157" s="12" t="s">
        <v>888</v>
      </c>
      <c r="AW157" s="12" t="s">
        <v>939</v>
      </c>
      <c r="AX157" s="12" t="s">
        <v>222</v>
      </c>
      <c r="AY157" s="33" t="s">
        <v>94</v>
      </c>
      <c r="AZ157" s="12" t="s">
        <v>82</v>
      </c>
      <c r="BA157" s="12" t="s">
        <v>223</v>
      </c>
      <c r="BB157" s="9"/>
      <c r="BC157" s="9"/>
      <c r="BD157" s="12" t="s">
        <v>940</v>
      </c>
      <c r="BE157" s="12" t="s">
        <v>941</v>
      </c>
      <c r="BF157" s="12"/>
      <c r="BG157" s="12"/>
      <c r="BH157" s="12">
        <v>70.0</v>
      </c>
      <c r="BI157" s="12"/>
      <c r="BJ157" s="12"/>
      <c r="BK157" s="12"/>
      <c r="BL157" s="12"/>
      <c r="BM157" s="12"/>
      <c r="BN157" s="12"/>
      <c r="BO157" s="12"/>
      <c r="BP157" s="12"/>
    </row>
    <row r="158">
      <c r="A158" s="7" t="s">
        <v>652</v>
      </c>
      <c r="B158" s="8"/>
      <c r="C158" s="8">
        <v>2001.0</v>
      </c>
      <c r="D158" s="8">
        <v>11.0</v>
      </c>
      <c r="E158" s="8">
        <v>15.0</v>
      </c>
      <c r="F158" s="9"/>
      <c r="G158" s="9"/>
      <c r="H158" s="9"/>
      <c r="I158" s="12" t="s">
        <v>471</v>
      </c>
      <c r="J158" s="12" t="s">
        <v>574</v>
      </c>
      <c r="K158" s="104">
        <v>22.0</v>
      </c>
      <c r="L158" s="12"/>
      <c r="M158" s="12"/>
      <c r="N158" s="12" t="s">
        <v>76</v>
      </c>
      <c r="O158" s="31"/>
      <c r="P158" s="106"/>
      <c r="Q158" s="12" t="s">
        <v>77</v>
      </c>
      <c r="R158" s="12" t="s">
        <v>249</v>
      </c>
      <c r="S158" s="9"/>
      <c r="T158" s="9"/>
      <c r="U158" s="12" t="s">
        <v>81</v>
      </c>
      <c r="V158" s="12" t="s">
        <v>82</v>
      </c>
      <c r="W158" s="12" t="s">
        <v>83</v>
      </c>
      <c r="X158" s="12" t="s">
        <v>405</v>
      </c>
      <c r="Y158" s="12" t="s">
        <v>122</v>
      </c>
      <c r="Z158" s="12" t="s">
        <v>861</v>
      </c>
      <c r="AB158" s="106"/>
      <c r="AC158" s="9"/>
      <c r="AD158" s="9"/>
      <c r="AE158" s="106"/>
      <c r="AF158" s="12" t="s">
        <v>861</v>
      </c>
      <c r="AG158" s="12" t="s">
        <v>88</v>
      </c>
      <c r="AH158" s="106"/>
      <c r="AI158" s="12" t="s">
        <v>938</v>
      </c>
      <c r="AJ158" s="12" t="s">
        <v>149</v>
      </c>
      <c r="AK158" s="12" t="s">
        <v>127</v>
      </c>
      <c r="AL158" s="12" t="s">
        <v>107</v>
      </c>
      <c r="AM158" s="13" t="str">
        <f t="shared" si="4"/>
        <v>Ivirgarzama Puerto Villarroel Carrasco Cochabamba Bolivia</v>
      </c>
      <c r="AN158" s="9"/>
      <c r="AO158" s="12" t="s">
        <v>251</v>
      </c>
      <c r="AP158" s="106"/>
      <c r="AQ158" s="106"/>
      <c r="AR158" s="106"/>
      <c r="AS158" s="106"/>
      <c r="AT158" s="106"/>
      <c r="AU158" s="106"/>
      <c r="AV158" s="12" t="s">
        <v>888</v>
      </c>
      <c r="AW158" s="12" t="s">
        <v>939</v>
      </c>
      <c r="AX158" s="12" t="s">
        <v>222</v>
      </c>
      <c r="AY158" s="33" t="s">
        <v>94</v>
      </c>
      <c r="AZ158" s="12" t="s">
        <v>82</v>
      </c>
      <c r="BA158" s="12" t="s">
        <v>223</v>
      </c>
      <c r="BB158" s="9"/>
      <c r="BC158" s="9"/>
      <c r="BD158" s="12" t="s">
        <v>943</v>
      </c>
      <c r="BE158" s="12" t="s">
        <v>941</v>
      </c>
      <c r="BF158" s="12"/>
      <c r="BG158" s="12"/>
      <c r="BH158" s="12">
        <v>69.0</v>
      </c>
      <c r="BI158" s="12"/>
      <c r="BJ158" s="12"/>
      <c r="BK158" s="12"/>
      <c r="BL158" s="12"/>
      <c r="BM158" s="12"/>
      <c r="BN158" s="12"/>
      <c r="BO158" s="12"/>
      <c r="BP158" s="12"/>
    </row>
    <row r="159">
      <c r="A159" s="7" t="s">
        <v>652</v>
      </c>
      <c r="B159" s="8"/>
      <c r="C159" s="8">
        <v>2001.0</v>
      </c>
      <c r="D159" s="8">
        <v>11.0</v>
      </c>
      <c r="E159" s="8">
        <v>15.0</v>
      </c>
      <c r="F159" s="9"/>
      <c r="G159" s="9"/>
      <c r="H159" s="9"/>
      <c r="I159" s="12" t="s">
        <v>944</v>
      </c>
      <c r="J159" s="12" t="s">
        <v>945</v>
      </c>
      <c r="K159" s="104">
        <v>20.0</v>
      </c>
      <c r="L159" s="12"/>
      <c r="M159" s="12"/>
      <c r="N159" s="12" t="s">
        <v>76</v>
      </c>
      <c r="O159" s="31"/>
      <c r="P159" s="9"/>
      <c r="Q159" s="12" t="s">
        <v>77</v>
      </c>
      <c r="R159" s="12" t="s">
        <v>249</v>
      </c>
      <c r="S159" s="9"/>
      <c r="T159" s="9"/>
      <c r="U159" s="12" t="s">
        <v>81</v>
      </c>
      <c r="V159" s="12" t="s">
        <v>82</v>
      </c>
      <c r="W159" s="12" t="s">
        <v>83</v>
      </c>
      <c r="X159" s="12" t="s">
        <v>405</v>
      </c>
      <c r="Y159" s="12" t="s">
        <v>122</v>
      </c>
      <c r="Z159" s="12" t="s">
        <v>861</v>
      </c>
      <c r="AB159" s="9"/>
      <c r="AC159" s="9"/>
      <c r="AD159" s="9"/>
      <c r="AE159" s="9"/>
      <c r="AF159" s="12" t="s">
        <v>861</v>
      </c>
      <c r="AG159" s="12" t="s">
        <v>88</v>
      </c>
      <c r="AH159" s="9"/>
      <c r="AI159" s="12" t="s">
        <v>938</v>
      </c>
      <c r="AJ159" s="12" t="s">
        <v>149</v>
      </c>
      <c r="AK159" s="12" t="s">
        <v>127</v>
      </c>
      <c r="AL159" s="12" t="s">
        <v>107</v>
      </c>
      <c r="AM159" s="13" t="str">
        <f t="shared" si="4"/>
        <v>Ivirgarzama Puerto Villarroel Carrasco Cochabamba Bolivia</v>
      </c>
      <c r="AN159" s="9"/>
      <c r="AO159" s="12" t="s">
        <v>251</v>
      </c>
      <c r="AP159" s="9"/>
      <c r="AQ159" s="9"/>
      <c r="AR159" s="9"/>
      <c r="AS159" s="9"/>
      <c r="AT159" s="9"/>
      <c r="AU159" s="9"/>
      <c r="AV159" s="12" t="s">
        <v>888</v>
      </c>
      <c r="AW159" s="12" t="s">
        <v>939</v>
      </c>
      <c r="AX159" s="12" t="s">
        <v>222</v>
      </c>
      <c r="AY159" s="33" t="s">
        <v>94</v>
      </c>
      <c r="AZ159" s="12" t="s">
        <v>82</v>
      </c>
      <c r="BA159" s="12" t="s">
        <v>223</v>
      </c>
      <c r="BB159" s="9"/>
      <c r="BC159" s="9"/>
      <c r="BD159" s="12" t="s">
        <v>946</v>
      </c>
      <c r="BE159" s="12" t="s">
        <v>941</v>
      </c>
      <c r="BF159" s="12"/>
      <c r="BG159" s="12"/>
      <c r="BH159" s="12">
        <v>71.0</v>
      </c>
      <c r="BI159" s="12"/>
      <c r="BJ159" s="12"/>
      <c r="BK159" s="12"/>
      <c r="BL159" s="12"/>
      <c r="BM159" s="12"/>
      <c r="BN159" s="12"/>
      <c r="BO159" s="12"/>
      <c r="BP159" s="12"/>
    </row>
    <row r="160">
      <c r="A160" s="7" t="s">
        <v>916</v>
      </c>
      <c r="B160" s="8"/>
      <c r="C160" s="8">
        <v>2001.0</v>
      </c>
      <c r="D160" s="8">
        <v>11.0</v>
      </c>
      <c r="E160" s="8">
        <v>20.0</v>
      </c>
      <c r="F160" s="9"/>
      <c r="G160" s="9"/>
      <c r="H160" s="9"/>
      <c r="I160" s="12" t="s">
        <v>947</v>
      </c>
      <c r="J160" s="12" t="s">
        <v>948</v>
      </c>
      <c r="K160" s="105"/>
      <c r="L160" s="106"/>
      <c r="M160" s="106"/>
      <c r="N160" s="12" t="s">
        <v>76</v>
      </c>
      <c r="O160" s="106"/>
      <c r="P160" s="106"/>
      <c r="Q160" s="12" t="s">
        <v>77</v>
      </c>
      <c r="R160" s="12" t="s">
        <v>817</v>
      </c>
      <c r="S160" s="106"/>
      <c r="T160" s="9"/>
      <c r="U160" s="12" t="s">
        <v>81</v>
      </c>
      <c r="V160" s="12" t="s">
        <v>257</v>
      </c>
      <c r="W160" s="12" t="s">
        <v>83</v>
      </c>
      <c r="X160" s="106"/>
      <c r="Y160" s="12" t="s">
        <v>122</v>
      </c>
      <c r="Z160" s="12" t="s">
        <v>533</v>
      </c>
      <c r="AA160" s="106"/>
      <c r="AB160" s="106"/>
      <c r="AC160" s="106"/>
      <c r="AD160" s="106"/>
      <c r="AE160" s="106"/>
      <c r="AF160" s="12" t="s">
        <v>533</v>
      </c>
      <c r="AG160" s="12" t="s">
        <v>88</v>
      </c>
      <c r="AH160" s="106"/>
      <c r="AI160" s="12" t="s">
        <v>142</v>
      </c>
      <c r="AJ160" s="12" t="s">
        <v>142</v>
      </c>
      <c r="AK160" s="12" t="s">
        <v>145</v>
      </c>
      <c r="AL160" s="12" t="s">
        <v>107</v>
      </c>
      <c r="AM160" s="13" t="str">
        <f t="shared" si="4"/>
        <v>Shinahota Shinahota Tiraque Cochabamba Bolivia</v>
      </c>
      <c r="AN160" s="9"/>
      <c r="AO160" s="12" t="s">
        <v>251</v>
      </c>
      <c r="AP160" s="106"/>
      <c r="AQ160" s="106"/>
      <c r="AR160" s="106"/>
      <c r="AS160" s="106"/>
      <c r="AT160" s="106"/>
      <c r="AU160" s="106"/>
      <c r="AV160" s="12" t="s">
        <v>888</v>
      </c>
      <c r="AW160" s="12" t="s">
        <v>939</v>
      </c>
      <c r="AX160" s="12" t="s">
        <v>222</v>
      </c>
      <c r="AY160" s="33" t="s">
        <v>94</v>
      </c>
      <c r="AZ160" s="12" t="s">
        <v>82</v>
      </c>
      <c r="BA160" s="12" t="s">
        <v>223</v>
      </c>
      <c r="BB160" s="9"/>
      <c r="BC160" s="9"/>
      <c r="BD160" s="9"/>
      <c r="BE160" s="12" t="s">
        <v>949</v>
      </c>
      <c r="BF160" s="12"/>
      <c r="BG160" s="12"/>
      <c r="BH160" s="12"/>
      <c r="BI160" s="12"/>
      <c r="BJ160" s="12"/>
      <c r="BK160" s="12"/>
      <c r="BL160" s="12"/>
      <c r="BM160" s="12"/>
      <c r="BN160" s="12"/>
      <c r="BO160" s="12"/>
      <c r="BP160" s="12"/>
    </row>
    <row r="161">
      <c r="A161" s="7" t="s">
        <v>950</v>
      </c>
      <c r="B161" s="8"/>
      <c r="C161" s="8">
        <v>2001.0</v>
      </c>
      <c r="D161" s="8">
        <v>12.0</v>
      </c>
      <c r="E161" s="8">
        <v>6.0</v>
      </c>
      <c r="F161" s="9"/>
      <c r="G161" s="9"/>
      <c r="H161" s="9"/>
      <c r="I161" s="12" t="s">
        <v>951</v>
      </c>
      <c r="J161" s="12" t="s">
        <v>952</v>
      </c>
      <c r="K161" s="105"/>
      <c r="L161" s="106"/>
      <c r="M161" s="106"/>
      <c r="N161" s="12" t="s">
        <v>76</v>
      </c>
      <c r="O161" s="31"/>
      <c r="P161" s="106"/>
      <c r="Q161" s="12" t="s">
        <v>77</v>
      </c>
      <c r="R161" s="11" t="s">
        <v>249</v>
      </c>
      <c r="S161" s="12" t="s">
        <v>953</v>
      </c>
      <c r="T161" s="12" t="s">
        <v>954</v>
      </c>
      <c r="U161" s="12" t="s">
        <v>81</v>
      </c>
      <c r="V161" s="12" t="s">
        <v>82</v>
      </c>
      <c r="W161" s="12" t="s">
        <v>83</v>
      </c>
      <c r="X161" s="106"/>
      <c r="Y161" s="12" t="s">
        <v>122</v>
      </c>
      <c r="Z161" s="12" t="s">
        <v>861</v>
      </c>
      <c r="AA161" s="12" t="s">
        <v>205</v>
      </c>
      <c r="AB161" s="12" t="s">
        <v>955</v>
      </c>
      <c r="AC161" s="9"/>
      <c r="AD161" s="106"/>
      <c r="AE161" s="12" t="s">
        <v>76</v>
      </c>
      <c r="AF161" s="12" t="s">
        <v>861</v>
      </c>
      <c r="AG161" s="12" t="s">
        <v>88</v>
      </c>
      <c r="AH161" s="106"/>
      <c r="AI161" s="12" t="s">
        <v>187</v>
      </c>
      <c r="AJ161" s="12" t="s">
        <v>187</v>
      </c>
      <c r="AK161" s="12" t="s">
        <v>127</v>
      </c>
      <c r="AL161" s="12" t="s">
        <v>107</v>
      </c>
      <c r="AM161" s="13" t="str">
        <f t="shared" si="4"/>
        <v>Chimore Chimore Carrasco Cochabamba Bolivia</v>
      </c>
      <c r="AN161" s="9"/>
      <c r="AO161" s="12" t="s">
        <v>251</v>
      </c>
      <c r="AP161" s="106"/>
      <c r="AQ161" s="106"/>
      <c r="AR161" s="106"/>
      <c r="AS161" s="106"/>
      <c r="AT161" s="106"/>
      <c r="AU161" s="106"/>
      <c r="AV161" s="12" t="s">
        <v>888</v>
      </c>
      <c r="AW161" s="12" t="s">
        <v>939</v>
      </c>
      <c r="AX161" s="12" t="s">
        <v>222</v>
      </c>
      <c r="AY161" s="12" t="s">
        <v>371</v>
      </c>
      <c r="AZ161" s="12" t="s">
        <v>82</v>
      </c>
      <c r="BA161" s="12" t="s">
        <v>223</v>
      </c>
      <c r="BB161" s="9"/>
      <c r="BC161" s="9"/>
      <c r="BD161" s="9"/>
      <c r="BE161" s="11" t="s">
        <v>957</v>
      </c>
      <c r="BF161" s="45" t="s">
        <v>825</v>
      </c>
      <c r="BG161" s="12"/>
      <c r="BH161" s="12">
        <v>72.0</v>
      </c>
      <c r="BI161" s="12"/>
      <c r="BJ161" s="12"/>
      <c r="BK161" s="12"/>
      <c r="BL161" s="12"/>
      <c r="BM161" s="12"/>
      <c r="BN161" s="12"/>
      <c r="BO161" s="12"/>
      <c r="BP161" s="12"/>
    </row>
    <row r="162">
      <c r="A162" s="7" t="s">
        <v>958</v>
      </c>
      <c r="B162" s="8"/>
      <c r="C162" s="8">
        <v>2001.0</v>
      </c>
      <c r="D162" s="8">
        <v>12.0</v>
      </c>
      <c r="E162" s="8">
        <v>11.0</v>
      </c>
      <c r="F162" s="9"/>
      <c r="G162" s="9"/>
      <c r="H162" s="9"/>
      <c r="I162" s="12" t="s">
        <v>959</v>
      </c>
      <c r="J162" s="12" t="s">
        <v>960</v>
      </c>
      <c r="K162" s="105"/>
      <c r="L162" s="106"/>
      <c r="M162" s="106"/>
      <c r="N162" s="12" t="s">
        <v>76</v>
      </c>
      <c r="O162" s="106"/>
      <c r="P162" s="106"/>
      <c r="Q162" s="12" t="s">
        <v>77</v>
      </c>
      <c r="R162" s="12"/>
      <c r="S162" s="106"/>
      <c r="T162" s="9"/>
      <c r="U162" s="12" t="s">
        <v>81</v>
      </c>
      <c r="V162" s="12" t="s">
        <v>82</v>
      </c>
      <c r="W162" s="12" t="s">
        <v>83</v>
      </c>
      <c r="X162" s="106"/>
      <c r="Y162" s="12" t="s">
        <v>122</v>
      </c>
      <c r="Z162" s="12" t="s">
        <v>961</v>
      </c>
      <c r="AA162" s="106"/>
      <c r="AB162" s="106"/>
      <c r="AC162" s="106"/>
      <c r="AD162" s="106"/>
      <c r="AE162" s="106"/>
      <c r="AF162" s="12" t="s">
        <v>961</v>
      </c>
      <c r="AG162" s="12" t="s">
        <v>88</v>
      </c>
      <c r="AH162" s="12"/>
      <c r="AI162" s="12" t="s">
        <v>189</v>
      </c>
      <c r="AJ162" s="12" t="s">
        <v>189</v>
      </c>
      <c r="AK162" s="12" t="s">
        <v>143</v>
      </c>
      <c r="AL162" s="12" t="s">
        <v>113</v>
      </c>
      <c r="AM162" s="13" t="str">
        <f t="shared" si="4"/>
        <v>Yapacani Yapacani Ichilo Santa Cruz Bolivia</v>
      </c>
      <c r="AN162" s="9"/>
      <c r="AO162" s="12" t="s">
        <v>279</v>
      </c>
      <c r="AP162" s="106"/>
      <c r="AQ162" s="106"/>
      <c r="AR162" s="106"/>
      <c r="AS162" s="106"/>
      <c r="AT162" s="106"/>
      <c r="AU162" s="106"/>
      <c r="AV162" s="12" t="s">
        <v>888</v>
      </c>
      <c r="AW162" s="12"/>
      <c r="AX162" s="12" t="s">
        <v>642</v>
      </c>
      <c r="AY162" s="12" t="s">
        <v>94</v>
      </c>
      <c r="AZ162" s="12" t="s">
        <v>82</v>
      </c>
      <c r="BA162" s="12" t="s">
        <v>223</v>
      </c>
      <c r="BB162" s="106"/>
      <c r="BC162" s="106"/>
      <c r="BD162" s="106"/>
      <c r="BE162" s="12" t="s">
        <v>962</v>
      </c>
      <c r="BF162" s="45" t="s">
        <v>825</v>
      </c>
      <c r="BG162" s="12"/>
      <c r="BH162" s="12"/>
      <c r="BI162" s="12"/>
      <c r="BJ162" s="12"/>
      <c r="BK162" s="12"/>
      <c r="BL162" s="12"/>
      <c r="BM162" s="12"/>
      <c r="BN162" s="12"/>
      <c r="BO162" s="12"/>
      <c r="BP162" s="12"/>
    </row>
    <row r="163">
      <c r="A163" s="7" t="s">
        <v>462</v>
      </c>
      <c r="B163" s="8"/>
      <c r="C163" s="8">
        <v>2002.0</v>
      </c>
      <c r="D163" s="8">
        <v>1.0</v>
      </c>
      <c r="E163" s="8">
        <v>16.0</v>
      </c>
      <c r="F163" s="9"/>
      <c r="G163" s="9"/>
      <c r="H163" s="9"/>
      <c r="I163" s="12" t="s">
        <v>963</v>
      </c>
      <c r="J163" s="12" t="s">
        <v>964</v>
      </c>
      <c r="K163" s="105"/>
      <c r="L163" s="106"/>
      <c r="M163" s="106"/>
      <c r="N163" s="12" t="s">
        <v>76</v>
      </c>
      <c r="O163" s="106"/>
      <c r="P163" s="106"/>
      <c r="Q163" s="12" t="s">
        <v>77</v>
      </c>
      <c r="R163" s="12" t="s">
        <v>249</v>
      </c>
      <c r="S163" s="106"/>
      <c r="T163" s="9"/>
      <c r="U163" s="12" t="s">
        <v>81</v>
      </c>
      <c r="V163" s="12" t="s">
        <v>82</v>
      </c>
      <c r="W163" s="12" t="s">
        <v>83</v>
      </c>
      <c r="X163" s="106"/>
      <c r="Y163" s="12" t="s">
        <v>122</v>
      </c>
      <c r="Z163" s="12" t="s">
        <v>533</v>
      </c>
      <c r="AA163" s="106"/>
      <c r="AB163" s="106"/>
      <c r="AC163" s="106"/>
      <c r="AD163" s="106"/>
      <c r="AE163" s="106"/>
      <c r="AF163" s="12" t="s">
        <v>533</v>
      </c>
      <c r="AG163" s="12" t="s">
        <v>88</v>
      </c>
      <c r="AH163" s="12" t="s">
        <v>965</v>
      </c>
      <c r="AI163" s="12"/>
      <c r="AJ163" s="12"/>
      <c r="AK163" s="114"/>
      <c r="AL163" s="12" t="s">
        <v>107</v>
      </c>
      <c r="AM163" s="13" t="str">
        <f t="shared" si="4"/>
        <v>   Cochabamba Bolivia</v>
      </c>
      <c r="AN163" s="9"/>
      <c r="AO163" s="106"/>
      <c r="AP163" s="106"/>
      <c r="AQ163" s="106"/>
      <c r="AR163" s="106"/>
      <c r="AS163" s="106"/>
      <c r="AT163" s="106"/>
      <c r="AU163" s="106"/>
      <c r="AV163" s="12" t="s">
        <v>888</v>
      </c>
      <c r="AW163" s="12" t="s">
        <v>966</v>
      </c>
      <c r="AX163" s="12" t="s">
        <v>222</v>
      </c>
      <c r="AY163" s="12" t="s">
        <v>94</v>
      </c>
      <c r="AZ163" s="12" t="s">
        <v>82</v>
      </c>
      <c r="BA163" s="12" t="s">
        <v>223</v>
      </c>
      <c r="BB163" s="106"/>
      <c r="BC163" s="106"/>
      <c r="BD163" s="106"/>
      <c r="BE163" s="12" t="s">
        <v>967</v>
      </c>
      <c r="BF163" s="12"/>
      <c r="BG163" s="12"/>
      <c r="BH163" s="12">
        <v>79.0</v>
      </c>
      <c r="BI163" s="12"/>
      <c r="BJ163" s="12"/>
      <c r="BK163" s="12"/>
      <c r="BL163" s="12"/>
      <c r="BM163" s="12"/>
      <c r="BN163" s="12"/>
      <c r="BO163" s="12"/>
      <c r="BP163" s="12"/>
    </row>
    <row r="164">
      <c r="A164" s="7" t="s">
        <v>462</v>
      </c>
      <c r="B164" s="8"/>
      <c r="C164" s="8">
        <v>2002.0</v>
      </c>
      <c r="D164" s="8">
        <v>1.0</v>
      </c>
      <c r="E164" s="8">
        <v>16.0</v>
      </c>
      <c r="F164" s="9"/>
      <c r="G164" s="9"/>
      <c r="H164" s="9"/>
      <c r="I164" s="12" t="s">
        <v>968</v>
      </c>
      <c r="J164" s="12" t="s">
        <v>969</v>
      </c>
      <c r="K164" s="105"/>
      <c r="L164" s="106"/>
      <c r="M164" s="106"/>
      <c r="N164" s="12" t="s">
        <v>76</v>
      </c>
      <c r="O164" s="106"/>
      <c r="P164" s="106"/>
      <c r="Q164" s="12" t="s">
        <v>77</v>
      </c>
      <c r="R164" s="12" t="s">
        <v>249</v>
      </c>
      <c r="S164" s="106"/>
      <c r="T164" s="9"/>
      <c r="U164" s="12" t="s">
        <v>81</v>
      </c>
      <c r="V164" s="12" t="s">
        <v>82</v>
      </c>
      <c r="W164" s="12" t="s">
        <v>83</v>
      </c>
      <c r="X164" s="106"/>
      <c r="Y164" s="12" t="s">
        <v>122</v>
      </c>
      <c r="Z164" s="12" t="s">
        <v>533</v>
      </c>
      <c r="AA164" s="106"/>
      <c r="AB164" s="106"/>
      <c r="AC164" s="106"/>
      <c r="AD164" s="106"/>
      <c r="AE164" s="106"/>
      <c r="AF164" s="12" t="s">
        <v>533</v>
      </c>
      <c r="AG164" s="12" t="s">
        <v>88</v>
      </c>
      <c r="AH164" s="12" t="s">
        <v>965</v>
      </c>
      <c r="AI164" s="12"/>
      <c r="AJ164" s="12"/>
      <c r="AK164" s="114"/>
      <c r="AL164" s="12" t="s">
        <v>107</v>
      </c>
      <c r="AM164" s="13" t="str">
        <f t="shared" si="4"/>
        <v>   Cochabamba Bolivia</v>
      </c>
      <c r="AN164" s="9"/>
      <c r="AO164" s="106"/>
      <c r="AP164" s="106"/>
      <c r="AQ164" s="106"/>
      <c r="AR164" s="106"/>
      <c r="AS164" s="106"/>
      <c r="AT164" s="106"/>
      <c r="AU164" s="106"/>
      <c r="AV164" s="12" t="s">
        <v>888</v>
      </c>
      <c r="AW164" s="12" t="s">
        <v>966</v>
      </c>
      <c r="AX164" s="12" t="s">
        <v>222</v>
      </c>
      <c r="AY164" s="12" t="s">
        <v>94</v>
      </c>
      <c r="AZ164" s="12" t="s">
        <v>82</v>
      </c>
      <c r="BA164" s="12" t="s">
        <v>223</v>
      </c>
      <c r="BB164" s="106"/>
      <c r="BC164" s="106"/>
      <c r="BD164" s="106"/>
      <c r="BE164" s="12" t="s">
        <v>967</v>
      </c>
      <c r="BF164" s="12"/>
      <c r="BG164" s="12"/>
      <c r="BH164" s="12">
        <v>80.0</v>
      </c>
      <c r="BI164" s="12"/>
      <c r="BJ164" s="12"/>
      <c r="BK164" s="12"/>
      <c r="BL164" s="12"/>
      <c r="BM164" s="12"/>
      <c r="BN164" s="12"/>
      <c r="BO164" s="12"/>
      <c r="BP164" s="12"/>
    </row>
    <row r="165">
      <c r="A165" s="7" t="s">
        <v>462</v>
      </c>
      <c r="B165" s="8"/>
      <c r="C165" s="8">
        <v>2002.0</v>
      </c>
      <c r="D165" s="8">
        <v>1.0</v>
      </c>
      <c r="E165" s="8">
        <v>17.0</v>
      </c>
      <c r="F165" s="9"/>
      <c r="G165" s="9"/>
      <c r="H165" s="9"/>
      <c r="I165" s="12" t="s">
        <v>970</v>
      </c>
      <c r="J165" s="12" t="s">
        <v>964</v>
      </c>
      <c r="K165" s="105"/>
      <c r="L165" s="106"/>
      <c r="M165" s="106"/>
      <c r="N165" s="12" t="s">
        <v>76</v>
      </c>
      <c r="O165" s="12"/>
      <c r="P165" s="106"/>
      <c r="Q165" s="12" t="s">
        <v>77</v>
      </c>
      <c r="R165" s="12" t="s">
        <v>249</v>
      </c>
      <c r="S165" s="12"/>
      <c r="T165" s="9"/>
      <c r="U165" s="12" t="s">
        <v>81</v>
      </c>
      <c r="V165" s="12" t="s">
        <v>82</v>
      </c>
      <c r="W165" s="12" t="s">
        <v>83</v>
      </c>
      <c r="X165" s="106"/>
      <c r="Y165" s="12" t="s">
        <v>122</v>
      </c>
      <c r="Z165" s="12" t="s">
        <v>533</v>
      </c>
      <c r="AA165" s="106"/>
      <c r="AB165" s="106"/>
      <c r="AC165" s="106"/>
      <c r="AD165" s="106"/>
      <c r="AE165" s="106"/>
      <c r="AF165" s="12" t="s">
        <v>533</v>
      </c>
      <c r="AG165" s="12" t="s">
        <v>88</v>
      </c>
      <c r="AH165" s="12"/>
      <c r="AI165" s="12"/>
      <c r="AJ165" s="12" t="s">
        <v>144</v>
      </c>
      <c r="AK165" s="12" t="s">
        <v>109</v>
      </c>
      <c r="AL165" s="12" t="s">
        <v>107</v>
      </c>
      <c r="AM165" s="13" t="str">
        <f t="shared" si="4"/>
        <v> Sacaba Chapare Cochabamba Bolivia</v>
      </c>
      <c r="AN165" s="12"/>
      <c r="AO165" s="12"/>
      <c r="AP165" s="12"/>
      <c r="AQ165" s="12"/>
      <c r="AR165" s="12"/>
      <c r="AS165" s="12"/>
      <c r="AT165" s="12"/>
      <c r="AU165" s="12"/>
      <c r="AV165" s="12" t="s">
        <v>888</v>
      </c>
      <c r="AW165" s="12" t="s">
        <v>966</v>
      </c>
      <c r="AX165" s="12" t="s">
        <v>222</v>
      </c>
      <c r="AY165" s="12" t="s">
        <v>94</v>
      </c>
      <c r="AZ165" s="12" t="s">
        <v>82</v>
      </c>
      <c r="BA165" s="12" t="s">
        <v>223</v>
      </c>
      <c r="BB165" s="106"/>
      <c r="BC165" s="106"/>
      <c r="BD165" s="106"/>
      <c r="BE165" s="106"/>
      <c r="BF165" s="31"/>
      <c r="BG165" s="31"/>
      <c r="BH165" s="11">
        <v>82.0</v>
      </c>
      <c r="BI165" s="31"/>
      <c r="BJ165" s="31"/>
      <c r="BK165" s="31"/>
      <c r="BL165" s="31"/>
      <c r="BM165" s="31"/>
      <c r="BN165" s="31"/>
      <c r="BO165" s="31"/>
      <c r="BP165" s="31"/>
    </row>
    <row r="166">
      <c r="A166" s="7" t="s">
        <v>462</v>
      </c>
      <c r="B166" s="8"/>
      <c r="C166" s="8">
        <v>2002.0</v>
      </c>
      <c r="D166" s="8">
        <v>1.0</v>
      </c>
      <c r="E166" s="8">
        <v>17.0</v>
      </c>
      <c r="F166" s="9"/>
      <c r="G166" s="9"/>
      <c r="H166" s="9"/>
      <c r="I166" s="12" t="s">
        <v>972</v>
      </c>
      <c r="J166" s="12" t="s">
        <v>973</v>
      </c>
      <c r="K166" s="104">
        <v>20.0</v>
      </c>
      <c r="L166" s="106"/>
      <c r="M166" s="106"/>
      <c r="N166" s="12" t="s">
        <v>76</v>
      </c>
      <c r="O166" s="106"/>
      <c r="P166" s="106"/>
      <c r="Q166" s="12" t="s">
        <v>77</v>
      </c>
      <c r="R166" s="12" t="s">
        <v>699</v>
      </c>
      <c r="S166" s="12" t="s">
        <v>533</v>
      </c>
      <c r="T166" s="9"/>
      <c r="U166" s="12" t="s">
        <v>636</v>
      </c>
      <c r="V166" s="12" t="s">
        <v>94</v>
      </c>
      <c r="W166" s="12" t="s">
        <v>636</v>
      </c>
      <c r="X166" s="12" t="s">
        <v>82</v>
      </c>
      <c r="Y166" s="12" t="s">
        <v>122</v>
      </c>
      <c r="Z166" s="12" t="s">
        <v>769</v>
      </c>
      <c r="AA166" s="106"/>
      <c r="AB166" s="106"/>
      <c r="AC166" s="106"/>
      <c r="AD166" s="106"/>
      <c r="AE166" s="106"/>
      <c r="AF166" s="12" t="s">
        <v>248</v>
      </c>
      <c r="AG166" s="12" t="s">
        <v>88</v>
      </c>
      <c r="AH166" s="106"/>
      <c r="AI166" s="29"/>
      <c r="AJ166" s="12" t="s">
        <v>144</v>
      </c>
      <c r="AK166" s="12" t="s">
        <v>109</v>
      </c>
      <c r="AL166" s="12" t="s">
        <v>107</v>
      </c>
      <c r="AM166" s="13" t="str">
        <f t="shared" si="4"/>
        <v> Sacaba Chapare Cochabamba Bolivia</v>
      </c>
      <c r="AN166" s="9"/>
      <c r="AO166" s="12" t="s">
        <v>251</v>
      </c>
      <c r="AP166" s="106"/>
      <c r="AQ166" s="106"/>
      <c r="AR166" s="106"/>
      <c r="AS166" s="106"/>
      <c r="AT166" s="106"/>
      <c r="AU166" s="106"/>
      <c r="AV166" s="12" t="s">
        <v>888</v>
      </c>
      <c r="AW166" s="12" t="s">
        <v>966</v>
      </c>
      <c r="AX166" s="12" t="s">
        <v>222</v>
      </c>
      <c r="AY166" s="12" t="s">
        <v>94</v>
      </c>
      <c r="AZ166" s="12" t="s">
        <v>94</v>
      </c>
      <c r="BA166" s="12" t="s">
        <v>216</v>
      </c>
      <c r="BB166" s="106"/>
      <c r="BC166" s="106"/>
      <c r="BD166" s="106"/>
      <c r="BE166" s="12" t="s">
        <v>974</v>
      </c>
      <c r="BG166" s="45" t="s">
        <v>975</v>
      </c>
      <c r="BH166" s="12"/>
      <c r="BI166" s="12"/>
      <c r="BJ166" s="12"/>
      <c r="BK166" s="12"/>
      <c r="BL166" s="12"/>
      <c r="BM166" s="12"/>
      <c r="BN166" s="12"/>
      <c r="BO166" s="12"/>
      <c r="BP166" s="12"/>
    </row>
    <row r="167">
      <c r="A167" s="7" t="s">
        <v>462</v>
      </c>
      <c r="B167" s="8"/>
      <c r="C167" s="8">
        <v>2002.0</v>
      </c>
      <c r="D167" s="8">
        <v>1.0</v>
      </c>
      <c r="E167" s="8">
        <v>17.0</v>
      </c>
      <c r="F167" s="9"/>
      <c r="G167" s="9"/>
      <c r="H167" s="9"/>
      <c r="I167" s="12" t="s">
        <v>261</v>
      </c>
      <c r="J167" s="12" t="s">
        <v>976</v>
      </c>
      <c r="K167" s="104">
        <v>19.0</v>
      </c>
      <c r="L167" s="106"/>
      <c r="M167" s="106"/>
      <c r="N167" s="12" t="s">
        <v>76</v>
      </c>
      <c r="O167" s="12"/>
      <c r="P167" s="106"/>
      <c r="Q167" s="12" t="s">
        <v>77</v>
      </c>
      <c r="R167" s="12" t="s">
        <v>699</v>
      </c>
      <c r="S167" s="12" t="s">
        <v>533</v>
      </c>
      <c r="T167" s="9"/>
      <c r="U167" s="12" t="s">
        <v>81</v>
      </c>
      <c r="V167" s="12" t="s">
        <v>489</v>
      </c>
      <c r="W167" s="12" t="s">
        <v>83</v>
      </c>
      <c r="X167" s="12" t="s">
        <v>489</v>
      </c>
      <c r="Y167" s="12" t="s">
        <v>122</v>
      </c>
      <c r="Z167" s="12" t="s">
        <v>769</v>
      </c>
      <c r="AA167" s="12"/>
      <c r="AB167" s="12"/>
      <c r="AC167" s="106"/>
      <c r="AD167" s="106"/>
      <c r="AE167" s="12"/>
      <c r="AF167" s="12"/>
      <c r="AG167" s="12" t="s">
        <v>88</v>
      </c>
      <c r="AH167" s="106"/>
      <c r="AI167" s="29"/>
      <c r="AJ167" s="12" t="s">
        <v>144</v>
      </c>
      <c r="AK167" s="12" t="s">
        <v>109</v>
      </c>
      <c r="AL167" s="12" t="s">
        <v>107</v>
      </c>
      <c r="AM167" s="13" t="str">
        <f t="shared" si="4"/>
        <v> Sacaba Chapare Cochabamba Bolivia</v>
      </c>
      <c r="AN167" s="9"/>
      <c r="AO167" s="12" t="s">
        <v>251</v>
      </c>
      <c r="AP167" s="106"/>
      <c r="AQ167" s="106"/>
      <c r="AR167" s="106"/>
      <c r="AS167" s="106"/>
      <c r="AT167" s="106"/>
      <c r="AU167" s="106"/>
      <c r="AV167" s="12" t="s">
        <v>888</v>
      </c>
      <c r="AW167" s="12" t="s">
        <v>966</v>
      </c>
      <c r="AX167" s="12" t="s">
        <v>222</v>
      </c>
      <c r="AY167" s="12" t="s">
        <v>94</v>
      </c>
      <c r="AZ167" s="12" t="s">
        <v>94</v>
      </c>
      <c r="BA167" s="12" t="s">
        <v>216</v>
      </c>
      <c r="BB167" s="106"/>
      <c r="BC167" s="106"/>
      <c r="BD167" s="106"/>
      <c r="BE167" s="12" t="s">
        <v>974</v>
      </c>
      <c r="BG167" s="45" t="s">
        <v>975</v>
      </c>
      <c r="BH167" s="12"/>
      <c r="BI167" s="12"/>
      <c r="BJ167" s="12"/>
      <c r="BK167" s="12"/>
      <c r="BL167" s="12"/>
      <c r="BM167" s="12"/>
      <c r="BN167" s="12"/>
      <c r="BO167" s="12"/>
      <c r="BP167" s="12"/>
    </row>
    <row r="168">
      <c r="A168" s="7" t="s">
        <v>462</v>
      </c>
      <c r="B168" s="8"/>
      <c r="C168" s="8">
        <v>2002.0</v>
      </c>
      <c r="D168" s="8">
        <v>1.0</v>
      </c>
      <c r="E168" s="8">
        <v>17.0</v>
      </c>
      <c r="F168" s="9"/>
      <c r="G168" s="9"/>
      <c r="H168" s="9"/>
      <c r="I168" s="12" t="s">
        <v>977</v>
      </c>
      <c r="J168" s="12" t="s">
        <v>978</v>
      </c>
      <c r="K168" s="105"/>
      <c r="L168" s="106"/>
      <c r="M168" s="106"/>
      <c r="N168" s="12" t="s">
        <v>76</v>
      </c>
      <c r="O168" s="106"/>
      <c r="P168" s="106"/>
      <c r="Q168" s="12" t="s">
        <v>77</v>
      </c>
      <c r="R168" s="12" t="s">
        <v>699</v>
      </c>
      <c r="S168" s="12" t="s">
        <v>307</v>
      </c>
      <c r="T168" s="9"/>
      <c r="U168" s="12" t="s">
        <v>636</v>
      </c>
      <c r="V168" s="12" t="s">
        <v>94</v>
      </c>
      <c r="W168" s="12" t="s">
        <v>636</v>
      </c>
      <c r="X168" s="12" t="s">
        <v>979</v>
      </c>
      <c r="Y168" s="12" t="s">
        <v>122</v>
      </c>
      <c r="Z168" s="12" t="s">
        <v>769</v>
      </c>
      <c r="AA168" s="106"/>
      <c r="AB168" s="106"/>
      <c r="AC168" s="106"/>
      <c r="AD168" s="106"/>
      <c r="AE168" s="106"/>
      <c r="AF168" s="12" t="s">
        <v>248</v>
      </c>
      <c r="AG168" s="12" t="s">
        <v>88</v>
      </c>
      <c r="AH168" s="106"/>
      <c r="AI168" s="29"/>
      <c r="AJ168" s="12" t="s">
        <v>144</v>
      </c>
      <c r="AK168" s="12" t="s">
        <v>109</v>
      </c>
      <c r="AL168" s="12" t="s">
        <v>107</v>
      </c>
      <c r="AM168" s="13" t="str">
        <f t="shared" si="4"/>
        <v> Sacaba Chapare Cochabamba Bolivia</v>
      </c>
      <c r="AN168" s="9"/>
      <c r="AO168" s="12" t="s">
        <v>251</v>
      </c>
      <c r="AP168" s="106"/>
      <c r="AQ168" s="106"/>
      <c r="AR168" s="106"/>
      <c r="AS168" s="106"/>
      <c r="AT168" s="106"/>
      <c r="AU168" s="106"/>
      <c r="AV168" s="12" t="s">
        <v>888</v>
      </c>
      <c r="AW168" s="12" t="s">
        <v>966</v>
      </c>
      <c r="AX168" s="12" t="s">
        <v>222</v>
      </c>
      <c r="AY168" s="12" t="s">
        <v>94</v>
      </c>
      <c r="AZ168" s="12" t="s">
        <v>94</v>
      </c>
      <c r="BA168" s="12" t="s">
        <v>216</v>
      </c>
      <c r="BB168" s="106"/>
      <c r="BC168" s="106"/>
      <c r="BD168" s="106"/>
      <c r="BE168" s="12" t="s">
        <v>974</v>
      </c>
      <c r="BG168" s="45" t="s">
        <v>975</v>
      </c>
      <c r="BH168" s="12">
        <v>87.0</v>
      </c>
      <c r="BI168" s="12"/>
      <c r="BJ168" s="12"/>
      <c r="BK168" s="12"/>
      <c r="BL168" s="12"/>
      <c r="BM168" s="12"/>
      <c r="BN168" s="12"/>
      <c r="BO168" s="12"/>
      <c r="BP168" s="12"/>
    </row>
    <row r="169">
      <c r="A169" s="7" t="s">
        <v>462</v>
      </c>
      <c r="B169" s="8"/>
      <c r="C169" s="8">
        <v>2002.0</v>
      </c>
      <c r="D169" s="8">
        <v>1.0</v>
      </c>
      <c r="E169" s="8">
        <v>17.0</v>
      </c>
      <c r="F169" s="12">
        <v>2002.0</v>
      </c>
      <c r="G169" s="12">
        <v>1.0</v>
      </c>
      <c r="H169" s="12">
        <v>18.0</v>
      </c>
      <c r="I169" s="12" t="s">
        <v>980</v>
      </c>
      <c r="J169" s="11" t="s">
        <v>981</v>
      </c>
      <c r="K169" s="105"/>
      <c r="L169" s="106"/>
      <c r="M169" s="106"/>
      <c r="N169" s="12" t="s">
        <v>76</v>
      </c>
      <c r="O169" s="12"/>
      <c r="P169" s="106"/>
      <c r="Q169" s="12" t="s">
        <v>77</v>
      </c>
      <c r="R169" s="12" t="s">
        <v>699</v>
      </c>
      <c r="S169" s="12" t="s">
        <v>533</v>
      </c>
      <c r="T169" s="12" t="s">
        <v>982</v>
      </c>
      <c r="U169" s="12" t="s">
        <v>636</v>
      </c>
      <c r="V169" s="12" t="s">
        <v>348</v>
      </c>
      <c r="W169" s="12" t="s">
        <v>636</v>
      </c>
      <c r="X169" s="12" t="s">
        <v>979</v>
      </c>
      <c r="Y169" s="12" t="s">
        <v>983</v>
      </c>
      <c r="Z169" s="12" t="s">
        <v>769</v>
      </c>
      <c r="AA169" s="12"/>
      <c r="AB169" s="12"/>
      <c r="AC169" s="106"/>
      <c r="AD169" s="106"/>
      <c r="AE169" s="12"/>
      <c r="AF169" s="12"/>
      <c r="AG169" s="12" t="s">
        <v>88</v>
      </c>
      <c r="AH169" s="106"/>
      <c r="AI169" s="29"/>
      <c r="AJ169" s="12" t="s">
        <v>144</v>
      </c>
      <c r="AK169" s="12" t="s">
        <v>109</v>
      </c>
      <c r="AL169" s="12" t="s">
        <v>107</v>
      </c>
      <c r="AM169" s="13" t="str">
        <f t="shared" si="4"/>
        <v> Sacaba Chapare Cochabamba Bolivia</v>
      </c>
      <c r="AN169" s="9"/>
      <c r="AO169" s="12" t="s">
        <v>251</v>
      </c>
      <c r="AP169" s="106"/>
      <c r="AQ169" s="106"/>
      <c r="AR169" s="106"/>
      <c r="AS169" s="106"/>
      <c r="AT169" s="106"/>
      <c r="AU169" s="106"/>
      <c r="AV169" s="12" t="s">
        <v>888</v>
      </c>
      <c r="AW169" s="12" t="s">
        <v>966</v>
      </c>
      <c r="AX169" s="12" t="s">
        <v>222</v>
      </c>
      <c r="AY169" s="12" t="s">
        <v>94</v>
      </c>
      <c r="AZ169" s="12" t="s">
        <v>94</v>
      </c>
      <c r="BA169" s="12" t="s">
        <v>216</v>
      </c>
      <c r="BB169" s="106"/>
      <c r="BC169" s="106"/>
      <c r="BD169" s="106"/>
      <c r="BE169" s="12" t="s">
        <v>974</v>
      </c>
      <c r="BG169" s="45" t="s">
        <v>975</v>
      </c>
      <c r="BH169" s="12">
        <v>86.0</v>
      </c>
      <c r="BI169" s="12"/>
      <c r="BJ169" s="12"/>
      <c r="BK169" s="12"/>
      <c r="BL169" s="12"/>
      <c r="BM169" s="12"/>
      <c r="BN169" s="12"/>
      <c r="BO169" s="12"/>
      <c r="BP169" s="12"/>
    </row>
    <row r="170">
      <c r="A170" s="7" t="s">
        <v>916</v>
      </c>
      <c r="B170" s="8"/>
      <c r="C170" s="8">
        <v>2002.0</v>
      </c>
      <c r="D170" s="8">
        <v>1.0</v>
      </c>
      <c r="E170" s="8">
        <v>29.0</v>
      </c>
      <c r="F170" s="9"/>
      <c r="G170" s="9"/>
      <c r="H170" s="9"/>
      <c r="I170" s="12" t="s">
        <v>985</v>
      </c>
      <c r="J170" s="12" t="s">
        <v>986</v>
      </c>
      <c r="K170" s="105"/>
      <c r="L170" s="106"/>
      <c r="M170" s="106"/>
      <c r="N170" s="12" t="s">
        <v>76</v>
      </c>
      <c r="O170" s="12"/>
      <c r="P170" s="106"/>
      <c r="Q170" s="12" t="s">
        <v>77</v>
      </c>
      <c r="R170" s="12" t="s">
        <v>249</v>
      </c>
      <c r="S170" s="106"/>
      <c r="T170" s="9"/>
      <c r="U170" s="12" t="s">
        <v>81</v>
      </c>
      <c r="V170" s="12" t="s">
        <v>82</v>
      </c>
      <c r="W170" s="12" t="s">
        <v>83</v>
      </c>
      <c r="X170" s="12" t="s">
        <v>405</v>
      </c>
      <c r="Y170" s="12" t="s">
        <v>122</v>
      </c>
      <c r="Z170" s="12" t="s">
        <v>987</v>
      </c>
      <c r="AA170" s="12" t="s">
        <v>988</v>
      </c>
      <c r="AB170" s="12" t="s">
        <v>989</v>
      </c>
      <c r="AC170" s="106"/>
      <c r="AD170" s="106"/>
      <c r="AE170" s="12" t="s">
        <v>76</v>
      </c>
      <c r="AF170" s="12" t="s">
        <v>533</v>
      </c>
      <c r="AG170" s="12" t="s">
        <v>88</v>
      </c>
      <c r="AH170" s="12" t="s">
        <v>990</v>
      </c>
      <c r="AI170" s="12"/>
      <c r="AJ170" s="12" t="s">
        <v>142</v>
      </c>
      <c r="AK170" s="12" t="s">
        <v>145</v>
      </c>
      <c r="AL170" s="12" t="s">
        <v>107</v>
      </c>
      <c r="AM170" s="13" t="str">
        <f t="shared" si="4"/>
        <v> Shinahota Tiraque Cochabamba Bolivia</v>
      </c>
      <c r="AN170" s="9"/>
      <c r="AO170" s="12" t="s">
        <v>991</v>
      </c>
      <c r="AQ170" s="106"/>
      <c r="AR170" s="106"/>
      <c r="AS170" s="12" t="s">
        <v>992</v>
      </c>
      <c r="AV170" s="12" t="s">
        <v>888</v>
      </c>
      <c r="AW170" s="12" t="s">
        <v>966</v>
      </c>
      <c r="AX170" s="12" t="s">
        <v>222</v>
      </c>
      <c r="AY170" s="12" t="s">
        <v>94</v>
      </c>
      <c r="AZ170" s="12" t="s">
        <v>82</v>
      </c>
      <c r="BA170" s="12" t="s">
        <v>223</v>
      </c>
      <c r="BB170" s="106"/>
      <c r="BC170" s="106"/>
      <c r="BD170" s="106"/>
      <c r="BE170" s="12" t="s">
        <v>993</v>
      </c>
      <c r="BF170" s="12" t="s">
        <v>994</v>
      </c>
      <c r="BG170" s="31"/>
      <c r="BH170" s="12">
        <v>83.0</v>
      </c>
      <c r="BI170" s="12"/>
      <c r="BJ170" s="12"/>
      <c r="BK170" s="12"/>
      <c r="BL170" s="12"/>
      <c r="BM170" s="12"/>
      <c r="BN170" s="12"/>
      <c r="BO170" s="12"/>
      <c r="BP170" s="12"/>
    </row>
    <row r="171">
      <c r="A171" s="7" t="s">
        <v>996</v>
      </c>
      <c r="B171" s="8"/>
      <c r="C171" s="8">
        <v>2002.0</v>
      </c>
      <c r="D171" s="8">
        <v>2.0</v>
      </c>
      <c r="E171" s="8">
        <v>2.0</v>
      </c>
      <c r="F171" s="9"/>
      <c r="G171" s="9"/>
      <c r="H171" s="9"/>
      <c r="I171" s="12" t="s">
        <v>997</v>
      </c>
      <c r="J171" s="30" t="s">
        <v>998</v>
      </c>
      <c r="K171" s="104"/>
      <c r="L171" s="12"/>
      <c r="M171" s="12"/>
      <c r="N171" s="12" t="s">
        <v>76</v>
      </c>
      <c r="O171" s="12"/>
      <c r="P171" s="106"/>
      <c r="Q171" s="12" t="s">
        <v>77</v>
      </c>
      <c r="R171" s="12" t="s">
        <v>640</v>
      </c>
      <c r="S171" s="11" t="s">
        <v>999</v>
      </c>
      <c r="T171" s="9"/>
      <c r="U171" s="12"/>
      <c r="V171" s="12"/>
      <c r="W171" s="12"/>
      <c r="X171" s="12"/>
      <c r="Y171" s="12" t="s">
        <v>122</v>
      </c>
      <c r="Z171" s="12" t="s">
        <v>744</v>
      </c>
      <c r="AA171" s="12"/>
      <c r="AB171" s="12"/>
      <c r="AC171" s="106"/>
      <c r="AD171" s="106"/>
      <c r="AE171" s="12"/>
      <c r="AF171" s="12" t="s">
        <v>744</v>
      </c>
      <c r="AG171" s="12" t="s">
        <v>88</v>
      </c>
      <c r="AH171" s="12" t="s">
        <v>1000</v>
      </c>
      <c r="AI171" s="12"/>
      <c r="AJ171" s="12" t="s">
        <v>112</v>
      </c>
      <c r="AK171" s="31"/>
      <c r="AL171" s="12" t="s">
        <v>110</v>
      </c>
      <c r="AM171" s="13" t="str">
        <f t="shared" si="4"/>
        <v> Challapata  Oruro Bolivia</v>
      </c>
      <c r="AN171" s="9"/>
      <c r="AO171" s="12"/>
      <c r="AP171" s="12"/>
      <c r="AQ171" s="106"/>
      <c r="AR171" s="106"/>
      <c r="AS171" s="12"/>
      <c r="AT171" s="12"/>
      <c r="AU171" s="12"/>
      <c r="AV171" s="12" t="s">
        <v>888</v>
      </c>
      <c r="AW171" s="12" t="s">
        <v>1001</v>
      </c>
      <c r="AX171" s="12" t="s">
        <v>1002</v>
      </c>
      <c r="AY171" s="12" t="s">
        <v>94</v>
      </c>
      <c r="AZ171" s="12" t="s">
        <v>82</v>
      </c>
      <c r="BA171" s="12" t="s">
        <v>223</v>
      </c>
      <c r="BB171" s="106"/>
      <c r="BC171" s="106"/>
      <c r="BD171" s="106"/>
      <c r="BE171" s="12"/>
      <c r="BF171" s="12"/>
      <c r="BG171" s="12"/>
      <c r="BH171" s="12">
        <v>84.0</v>
      </c>
      <c r="BI171" s="12"/>
      <c r="BJ171" s="12"/>
      <c r="BK171" s="12"/>
      <c r="BL171" s="12"/>
      <c r="BM171" s="12"/>
      <c r="BN171" s="12"/>
      <c r="BO171" s="12"/>
      <c r="BP171" s="12"/>
    </row>
    <row r="172">
      <c r="A172" s="7" t="s">
        <v>1003</v>
      </c>
      <c r="B172" s="8"/>
      <c r="C172" s="8">
        <v>2002.0</v>
      </c>
      <c r="D172" s="8">
        <v>4.0</v>
      </c>
      <c r="E172" s="8" t="s">
        <v>1004</v>
      </c>
      <c r="F172" s="9"/>
      <c r="G172" s="9"/>
      <c r="H172" s="9"/>
      <c r="I172" s="12" t="s">
        <v>205</v>
      </c>
      <c r="J172" s="12" t="s">
        <v>1005</v>
      </c>
      <c r="K172" s="104">
        <v>50.0</v>
      </c>
      <c r="L172" s="12"/>
      <c r="M172" s="12"/>
      <c r="N172" s="12" t="s">
        <v>76</v>
      </c>
      <c r="O172" s="12"/>
      <c r="P172" s="106"/>
      <c r="Q172" s="12" t="s">
        <v>77</v>
      </c>
      <c r="R172" s="12" t="s">
        <v>640</v>
      </c>
      <c r="S172" s="12" t="s">
        <v>1006</v>
      </c>
      <c r="T172" s="9"/>
      <c r="U172" s="12"/>
      <c r="V172" s="12"/>
      <c r="W172" s="12"/>
      <c r="X172" s="12"/>
      <c r="Y172" s="12" t="s">
        <v>122</v>
      </c>
      <c r="Z172" s="12" t="s">
        <v>1007</v>
      </c>
      <c r="AA172" s="12"/>
      <c r="AB172" s="12"/>
      <c r="AC172" s="106"/>
      <c r="AD172" s="106"/>
      <c r="AE172" s="12"/>
      <c r="AF172" s="12" t="s">
        <v>1007</v>
      </c>
      <c r="AG172" s="12" t="s">
        <v>88</v>
      </c>
      <c r="AH172" s="12"/>
      <c r="AI172" s="12" t="s">
        <v>1008</v>
      </c>
      <c r="AJ172" s="12"/>
      <c r="AK172" s="12" t="s">
        <v>167</v>
      </c>
      <c r="AL172" s="12" t="s">
        <v>126</v>
      </c>
      <c r="AM172" s="13" t="str">
        <f t="shared" si="4"/>
        <v>Tayaquiras  Dalence Potosí Bolivia</v>
      </c>
      <c r="AN172" s="9"/>
      <c r="AO172" s="12"/>
      <c r="AP172" s="12"/>
      <c r="AQ172" s="106"/>
      <c r="AR172" s="106"/>
      <c r="AS172" s="12"/>
      <c r="AT172" s="12"/>
      <c r="AU172" s="12"/>
      <c r="AV172" s="12" t="s">
        <v>888</v>
      </c>
      <c r="AW172" s="12" t="s">
        <v>1009</v>
      </c>
      <c r="AX172" s="12" t="s">
        <v>1010</v>
      </c>
      <c r="AY172" s="12" t="s">
        <v>94</v>
      </c>
      <c r="AZ172" s="12" t="s">
        <v>94</v>
      </c>
      <c r="BA172" s="12" t="s">
        <v>283</v>
      </c>
      <c r="BB172" s="106"/>
      <c r="BC172" s="106"/>
      <c r="BD172" s="106"/>
      <c r="BE172" s="12" t="s">
        <v>1011</v>
      </c>
      <c r="BF172" s="12" t="s">
        <v>1012</v>
      </c>
      <c r="BG172" s="12"/>
      <c r="BH172" s="12"/>
      <c r="BI172" s="12"/>
      <c r="BJ172" s="12"/>
      <c r="BK172" s="12"/>
      <c r="BL172" s="12"/>
      <c r="BM172" s="12"/>
      <c r="BN172" s="12"/>
      <c r="BO172" s="12"/>
      <c r="BP172" s="12"/>
    </row>
    <row r="173">
      <c r="A173" s="115" t="s">
        <v>1013</v>
      </c>
      <c r="B173" s="116"/>
      <c r="C173" s="116">
        <v>2002.0</v>
      </c>
      <c r="D173" s="116">
        <v>10.0</v>
      </c>
      <c r="E173" s="116">
        <v>6.0</v>
      </c>
      <c r="F173" s="117"/>
      <c r="G173" s="117"/>
      <c r="H173" s="117"/>
      <c r="I173" s="24" t="s">
        <v>263</v>
      </c>
      <c r="J173" s="24" t="s">
        <v>1015</v>
      </c>
      <c r="K173" s="118"/>
      <c r="L173" s="119"/>
      <c r="M173" s="119"/>
      <c r="N173" s="24" t="s">
        <v>76</v>
      </c>
      <c r="O173" s="24"/>
      <c r="P173" s="119"/>
      <c r="Q173" s="24" t="s">
        <v>77</v>
      </c>
      <c r="R173" s="24" t="s">
        <v>249</v>
      </c>
      <c r="S173" s="119"/>
      <c r="T173" s="24" t="s">
        <v>1016</v>
      </c>
      <c r="U173" s="24" t="s">
        <v>81</v>
      </c>
      <c r="V173" s="24" t="s">
        <v>82</v>
      </c>
      <c r="W173" s="24" t="s">
        <v>83</v>
      </c>
      <c r="X173" s="24" t="s">
        <v>94</v>
      </c>
      <c r="Y173" s="24" t="s">
        <v>122</v>
      </c>
      <c r="Z173" s="24" t="s">
        <v>1017</v>
      </c>
      <c r="AA173" s="119"/>
      <c r="AB173" s="119"/>
      <c r="AC173" s="119"/>
      <c r="AD173" s="119"/>
      <c r="AE173" s="119"/>
      <c r="AF173" s="24" t="s">
        <v>533</v>
      </c>
      <c r="AG173" s="24" t="s">
        <v>88</v>
      </c>
      <c r="AH173" s="24"/>
      <c r="AI173" s="24" t="s">
        <v>191</v>
      </c>
      <c r="AJ173" s="119" t="s">
        <v>191</v>
      </c>
      <c r="AK173" s="119" t="s">
        <v>127</v>
      </c>
      <c r="AL173" s="24" t="s">
        <v>107</v>
      </c>
      <c r="AM173" s="120" t="str">
        <f t="shared" si="4"/>
        <v>Entre Rios Entre Rios Carrasco Cochabamba Bolivia</v>
      </c>
      <c r="AN173" s="117"/>
      <c r="AO173" s="24"/>
      <c r="AP173" s="119"/>
      <c r="AQ173" s="119"/>
      <c r="AR173" s="119"/>
      <c r="AS173" s="119"/>
      <c r="AT173" s="119"/>
      <c r="AU173" s="119"/>
      <c r="AV173" s="24" t="s">
        <v>1018</v>
      </c>
      <c r="AW173" s="29" t="s">
        <v>1019</v>
      </c>
      <c r="AX173" s="24" t="s">
        <v>222</v>
      </c>
      <c r="AY173" s="24" t="s">
        <v>94</v>
      </c>
      <c r="AZ173" s="24" t="s">
        <v>82</v>
      </c>
      <c r="BA173" s="24" t="s">
        <v>223</v>
      </c>
      <c r="BB173" s="24"/>
      <c r="BC173" s="24"/>
      <c r="BD173" s="24"/>
      <c r="BE173" s="24" t="s">
        <v>1020</v>
      </c>
      <c r="BF173" s="121" t="s">
        <v>1021</v>
      </c>
      <c r="BG173" s="24"/>
      <c r="BH173" s="24">
        <v>92.0</v>
      </c>
      <c r="BI173" s="24"/>
      <c r="BJ173" s="24"/>
      <c r="BK173" s="29"/>
      <c r="BL173" s="29"/>
      <c r="BM173" s="29"/>
      <c r="BN173" s="29"/>
      <c r="BO173" s="29"/>
      <c r="BP173" s="29"/>
    </row>
    <row r="174">
      <c r="A174" s="91" t="s">
        <v>1013</v>
      </c>
      <c r="B174" s="122"/>
      <c r="C174" s="122">
        <v>2002.0</v>
      </c>
      <c r="D174" s="122">
        <v>10.0</v>
      </c>
      <c r="E174" s="122">
        <v>4.0</v>
      </c>
      <c r="F174" s="123"/>
      <c r="G174" s="123"/>
      <c r="H174" s="123"/>
      <c r="I174" s="29" t="s">
        <v>1023</v>
      </c>
      <c r="J174" s="29" t="s">
        <v>1024</v>
      </c>
      <c r="K174" s="124"/>
      <c r="L174" s="125"/>
      <c r="M174" s="125"/>
      <c r="N174" s="29" t="s">
        <v>76</v>
      </c>
      <c r="O174" s="125"/>
      <c r="P174" s="125"/>
      <c r="Q174" s="29" t="s">
        <v>77</v>
      </c>
      <c r="R174" s="29" t="s">
        <v>533</v>
      </c>
      <c r="S174" s="125"/>
      <c r="T174" s="123"/>
      <c r="U174" s="29" t="s">
        <v>413</v>
      </c>
      <c r="V174" s="29" t="s">
        <v>348</v>
      </c>
      <c r="W174" s="125"/>
      <c r="X174" s="29" t="s">
        <v>405</v>
      </c>
      <c r="Y174" s="29" t="s">
        <v>850</v>
      </c>
      <c r="Z174" s="125"/>
      <c r="AA174" s="125"/>
      <c r="AB174" s="125"/>
      <c r="AC174" s="125"/>
      <c r="AD174" s="125"/>
      <c r="AE174" s="125"/>
      <c r="AF174" s="125"/>
      <c r="AG174" s="29" t="s">
        <v>88</v>
      </c>
      <c r="AH174" s="125"/>
      <c r="AI174" s="125"/>
      <c r="AJ174" s="125"/>
      <c r="AK174" s="126"/>
      <c r="AL174" s="29" t="s">
        <v>107</v>
      </c>
      <c r="AM174" s="120" t="str">
        <f t="shared" si="4"/>
        <v>   Cochabamba Bolivia</v>
      </c>
      <c r="AN174" s="123"/>
      <c r="AO174" s="29" t="s">
        <v>348</v>
      </c>
      <c r="AP174" s="125"/>
      <c r="AQ174" s="125"/>
      <c r="AR174" s="125"/>
      <c r="AS174" s="125"/>
      <c r="AT174" s="125"/>
      <c r="AU174" s="125"/>
      <c r="AV174" s="29" t="s">
        <v>1018</v>
      </c>
      <c r="AW174" s="29" t="s">
        <v>1019</v>
      </c>
      <c r="AX174" s="29" t="s">
        <v>222</v>
      </c>
      <c r="AY174" s="29" t="s">
        <v>94</v>
      </c>
      <c r="AZ174" s="29" t="s">
        <v>94</v>
      </c>
      <c r="BA174" s="29" t="s">
        <v>216</v>
      </c>
      <c r="BB174" s="29"/>
      <c r="BC174" s="29"/>
      <c r="BD174" s="29" t="s">
        <v>1025</v>
      </c>
      <c r="BE174" s="29" t="s">
        <v>1026</v>
      </c>
      <c r="BG174" s="29"/>
      <c r="BH174" s="29"/>
      <c r="BI174" s="29"/>
      <c r="BJ174" s="29"/>
      <c r="BK174" s="29"/>
      <c r="BL174" s="29"/>
      <c r="BM174" s="29"/>
      <c r="BN174" s="29"/>
      <c r="BO174" s="29"/>
      <c r="BP174" s="29"/>
    </row>
    <row r="175">
      <c r="A175" s="91" t="s">
        <v>629</v>
      </c>
      <c r="B175" s="122"/>
      <c r="C175" s="122">
        <v>2002.0</v>
      </c>
      <c r="D175" s="122">
        <v>11.0</v>
      </c>
      <c r="E175" s="122">
        <v>17.0</v>
      </c>
      <c r="F175" s="123"/>
      <c r="G175" s="123"/>
      <c r="H175" s="123"/>
      <c r="I175" s="29" t="s">
        <v>1027</v>
      </c>
      <c r="J175" s="29" t="s">
        <v>1028</v>
      </c>
      <c r="K175" s="124"/>
      <c r="L175" s="125"/>
      <c r="M175" s="125"/>
      <c r="N175" s="29" t="s">
        <v>76</v>
      </c>
      <c r="O175" s="125"/>
      <c r="P175" s="125"/>
      <c r="Q175" s="29" t="s">
        <v>77</v>
      </c>
      <c r="R175" s="29" t="s">
        <v>1029</v>
      </c>
      <c r="S175" s="29"/>
      <c r="T175" s="123"/>
      <c r="U175" s="29" t="s">
        <v>81</v>
      </c>
      <c r="V175" s="29" t="s">
        <v>257</v>
      </c>
      <c r="W175" s="29" t="s">
        <v>489</v>
      </c>
      <c r="X175" s="29" t="s">
        <v>405</v>
      </c>
      <c r="Y175" s="29" t="s">
        <v>122</v>
      </c>
      <c r="Z175" s="29" t="s">
        <v>370</v>
      </c>
      <c r="AA175" s="125"/>
      <c r="AB175" s="125"/>
      <c r="AC175" s="125"/>
      <c r="AD175" s="125"/>
      <c r="AE175" s="125"/>
      <c r="AF175" s="29" t="s">
        <v>370</v>
      </c>
      <c r="AG175" s="29" t="s">
        <v>88</v>
      </c>
      <c r="AH175" s="29" t="s">
        <v>1030</v>
      </c>
      <c r="AI175" s="29" t="s">
        <v>1031</v>
      </c>
      <c r="AJ175" s="29" t="s">
        <v>143</v>
      </c>
      <c r="AK175" s="29" t="s">
        <v>151</v>
      </c>
      <c r="AL175" s="29" t="s">
        <v>113</v>
      </c>
      <c r="AM175" s="120" t="str">
        <f t="shared" si="4"/>
        <v>Yapacani' Ichilo Yapacaní Santa Cruz Bolivia</v>
      </c>
      <c r="AN175" s="123"/>
      <c r="AO175" s="29" t="s">
        <v>251</v>
      </c>
      <c r="AP175" s="125"/>
      <c r="AQ175" s="125"/>
      <c r="AR175" s="125"/>
      <c r="AS175" s="125"/>
      <c r="AT175" s="125"/>
      <c r="AU175" s="125"/>
      <c r="AV175" s="29" t="s">
        <v>1018</v>
      </c>
      <c r="AW175" s="125"/>
      <c r="AX175" s="29" t="s">
        <v>642</v>
      </c>
      <c r="AY175" s="29" t="s">
        <v>94</v>
      </c>
      <c r="AZ175" s="29" t="s">
        <v>94</v>
      </c>
      <c r="BA175" s="29" t="s">
        <v>283</v>
      </c>
      <c r="BB175" s="29" t="s">
        <v>1032</v>
      </c>
      <c r="BC175" s="125"/>
      <c r="BD175" s="125"/>
      <c r="BE175" s="29" t="s">
        <v>1033</v>
      </c>
      <c r="BG175" s="29"/>
      <c r="BH175" s="29">
        <v>88.0</v>
      </c>
      <c r="BI175" s="29"/>
      <c r="BJ175" s="29"/>
      <c r="BK175" s="29"/>
      <c r="BL175" s="29"/>
      <c r="BM175" s="29"/>
      <c r="BN175" s="29"/>
      <c r="BO175" s="29"/>
      <c r="BP175" s="29"/>
    </row>
    <row r="176">
      <c r="A176" s="91" t="s">
        <v>629</v>
      </c>
      <c r="B176" s="122"/>
      <c r="C176" s="122">
        <v>2002.0</v>
      </c>
      <c r="D176" s="122">
        <v>11.0</v>
      </c>
      <c r="E176" s="122">
        <v>18.0</v>
      </c>
      <c r="F176" s="125"/>
      <c r="G176" s="125"/>
      <c r="H176" s="125"/>
      <c r="I176" s="29" t="s">
        <v>1034</v>
      </c>
      <c r="J176" s="29" t="s">
        <v>1035</v>
      </c>
      <c r="K176" s="124"/>
      <c r="L176" s="125"/>
      <c r="M176" s="125"/>
      <c r="N176" s="29" t="s">
        <v>76</v>
      </c>
      <c r="O176" s="125"/>
      <c r="P176" s="125"/>
      <c r="Q176" s="29" t="s">
        <v>77</v>
      </c>
      <c r="R176" s="29" t="s">
        <v>1029</v>
      </c>
      <c r="S176" s="29"/>
      <c r="T176" s="125"/>
      <c r="U176" s="29" t="s">
        <v>1036</v>
      </c>
      <c r="V176" s="29" t="s">
        <v>348</v>
      </c>
      <c r="W176" s="29" t="s">
        <v>506</v>
      </c>
      <c r="X176" s="29" t="s">
        <v>405</v>
      </c>
      <c r="Y176" s="29" t="s">
        <v>122</v>
      </c>
      <c r="Z176" s="29" t="s">
        <v>1037</v>
      </c>
      <c r="AB176" s="125"/>
      <c r="AC176" s="125"/>
      <c r="AD176" s="125"/>
      <c r="AE176" s="125"/>
      <c r="AF176" s="125"/>
      <c r="AG176" s="29" t="s">
        <v>88</v>
      </c>
      <c r="AH176" s="29" t="s">
        <v>1038</v>
      </c>
      <c r="AI176" s="29" t="s">
        <v>1031</v>
      </c>
      <c r="AJ176" s="29" t="s">
        <v>143</v>
      </c>
      <c r="AK176" s="29" t="s">
        <v>151</v>
      </c>
      <c r="AL176" s="29" t="s">
        <v>113</v>
      </c>
      <c r="AM176" s="120" t="str">
        <f t="shared" si="4"/>
        <v>Yapacani' Ichilo Yapacaní Santa Cruz Bolivia</v>
      </c>
      <c r="AN176" s="123"/>
      <c r="AO176" s="29" t="s">
        <v>251</v>
      </c>
      <c r="AP176" s="125"/>
      <c r="AQ176" s="125"/>
      <c r="AR176" s="125"/>
      <c r="AS176" s="125"/>
      <c r="AT176" s="125"/>
      <c r="AU176" s="125"/>
      <c r="AV176" s="29" t="s">
        <v>1018</v>
      </c>
      <c r="AW176" s="125"/>
      <c r="AX176" s="29" t="s">
        <v>642</v>
      </c>
      <c r="AY176" s="29" t="s">
        <v>94</v>
      </c>
      <c r="AZ176" s="29" t="s">
        <v>94</v>
      </c>
      <c r="BA176" s="29" t="s">
        <v>283</v>
      </c>
      <c r="BB176" s="29" t="s">
        <v>1032</v>
      </c>
      <c r="BC176" s="123"/>
      <c r="BD176" s="123"/>
      <c r="BE176" s="29" t="s">
        <v>1039</v>
      </c>
      <c r="BG176" s="29"/>
      <c r="BH176" s="29">
        <v>90.0</v>
      </c>
      <c r="BI176" s="29"/>
      <c r="BJ176" s="29"/>
      <c r="BK176" s="29"/>
      <c r="BL176" s="29"/>
      <c r="BM176" s="29"/>
      <c r="BN176" s="29"/>
      <c r="BO176" s="29"/>
      <c r="BP176" s="29"/>
    </row>
    <row r="177">
      <c r="A177" s="91" t="s">
        <v>629</v>
      </c>
      <c r="B177" s="122"/>
      <c r="C177" s="122">
        <v>2002.0</v>
      </c>
      <c r="D177" s="122">
        <v>11.0</v>
      </c>
      <c r="E177" s="122">
        <v>18.0</v>
      </c>
      <c r="F177" s="123"/>
      <c r="G177" s="123"/>
      <c r="H177" s="123"/>
      <c r="I177" s="29" t="s">
        <v>1041</v>
      </c>
      <c r="J177" s="29" t="s">
        <v>1042</v>
      </c>
      <c r="K177" s="124"/>
      <c r="L177" s="125"/>
      <c r="M177" s="125"/>
      <c r="N177" s="29" t="s">
        <v>76</v>
      </c>
      <c r="O177" s="123"/>
      <c r="P177" s="123"/>
      <c r="Q177" s="29" t="s">
        <v>77</v>
      </c>
      <c r="R177" s="123"/>
      <c r="S177" s="123"/>
      <c r="T177" s="123"/>
      <c r="U177" s="29" t="s">
        <v>1036</v>
      </c>
      <c r="V177" s="29" t="s">
        <v>348</v>
      </c>
      <c r="W177" s="29" t="s">
        <v>506</v>
      </c>
      <c r="X177" s="29" t="s">
        <v>405</v>
      </c>
      <c r="Y177" s="29" t="s">
        <v>122</v>
      </c>
      <c r="Z177" s="29" t="s">
        <v>1037</v>
      </c>
      <c r="AB177" s="123"/>
      <c r="AC177" s="123"/>
      <c r="AD177" s="123"/>
      <c r="AE177" s="123"/>
      <c r="AF177" s="123"/>
      <c r="AG177" s="29" t="s">
        <v>88</v>
      </c>
      <c r="AH177" s="29" t="s">
        <v>1038</v>
      </c>
      <c r="AI177" s="29" t="s">
        <v>1031</v>
      </c>
      <c r="AJ177" s="29" t="s">
        <v>143</v>
      </c>
      <c r="AK177" s="29" t="s">
        <v>151</v>
      </c>
      <c r="AL177" s="29" t="s">
        <v>113</v>
      </c>
      <c r="AM177" s="120" t="str">
        <f t="shared" si="4"/>
        <v>Yapacani' Ichilo Yapacaní Santa Cruz Bolivia</v>
      </c>
      <c r="AN177" s="123"/>
      <c r="AO177" s="29" t="s">
        <v>251</v>
      </c>
      <c r="AP177" s="123"/>
      <c r="AQ177" s="123"/>
      <c r="AR177" s="123"/>
      <c r="AS177" s="123"/>
      <c r="AT177" s="123"/>
      <c r="AU177" s="123"/>
      <c r="AV177" s="29" t="s">
        <v>1018</v>
      </c>
      <c r="AW177" s="123"/>
      <c r="AX177" s="29" t="s">
        <v>642</v>
      </c>
      <c r="AY177" s="29" t="s">
        <v>94</v>
      </c>
      <c r="AZ177" s="29" t="s">
        <v>94</v>
      </c>
      <c r="BA177" s="29" t="s">
        <v>283</v>
      </c>
      <c r="BB177" s="29" t="s">
        <v>1032</v>
      </c>
      <c r="BC177" s="123"/>
      <c r="BD177" s="123"/>
      <c r="BE177" s="29" t="s">
        <v>1043</v>
      </c>
      <c r="BF177" s="123"/>
      <c r="BG177" s="123"/>
      <c r="BH177" s="29">
        <v>89.0</v>
      </c>
      <c r="BI177" s="123"/>
      <c r="BJ177" s="123"/>
      <c r="BK177" s="123"/>
      <c r="BL177" s="123"/>
      <c r="BM177" s="123"/>
      <c r="BN177" s="123"/>
      <c r="BO177" s="123"/>
      <c r="BP177" s="123"/>
    </row>
    <row r="178">
      <c r="A178" s="91" t="s">
        <v>629</v>
      </c>
      <c r="B178" s="122"/>
      <c r="C178" s="122">
        <v>2002.0</v>
      </c>
      <c r="D178" s="122">
        <v>11.0</v>
      </c>
      <c r="E178" s="122">
        <v>18.0</v>
      </c>
      <c r="F178" s="125"/>
      <c r="G178" s="125"/>
      <c r="H178" s="125"/>
      <c r="I178" s="29" t="s">
        <v>1044</v>
      </c>
      <c r="J178" s="29" t="s">
        <v>1045</v>
      </c>
      <c r="K178" s="124"/>
      <c r="L178" s="125"/>
      <c r="M178" s="125"/>
      <c r="N178" s="29" t="s">
        <v>76</v>
      </c>
      <c r="O178" s="123"/>
      <c r="P178" s="125"/>
      <c r="Q178" s="29" t="s">
        <v>77</v>
      </c>
      <c r="R178" s="125"/>
      <c r="S178" s="125"/>
      <c r="T178" s="125"/>
      <c r="U178" s="29" t="s">
        <v>1036</v>
      </c>
      <c r="V178" s="29" t="s">
        <v>348</v>
      </c>
      <c r="W178" s="29" t="s">
        <v>506</v>
      </c>
      <c r="X178" s="29" t="s">
        <v>405</v>
      </c>
      <c r="Y178" s="29" t="s">
        <v>122</v>
      </c>
      <c r="Z178" s="29" t="s">
        <v>1037</v>
      </c>
      <c r="AB178" s="125"/>
      <c r="AC178" s="125"/>
      <c r="AD178" s="125"/>
      <c r="AE178" s="125"/>
      <c r="AF178" s="125"/>
      <c r="AG178" s="29" t="s">
        <v>88</v>
      </c>
      <c r="AH178" s="29" t="s">
        <v>1038</v>
      </c>
      <c r="AI178" s="29" t="s">
        <v>1031</v>
      </c>
      <c r="AJ178" s="29" t="s">
        <v>143</v>
      </c>
      <c r="AK178" s="29" t="s">
        <v>151</v>
      </c>
      <c r="AL178" s="29" t="s">
        <v>113</v>
      </c>
      <c r="AM178" s="120" t="str">
        <f t="shared" si="4"/>
        <v>Yapacani' Ichilo Yapacaní Santa Cruz Bolivia</v>
      </c>
      <c r="AN178" s="123"/>
      <c r="AO178" s="29" t="s">
        <v>251</v>
      </c>
      <c r="AP178" s="125"/>
      <c r="AQ178" s="125"/>
      <c r="AR178" s="125"/>
      <c r="AS178" s="125"/>
      <c r="AT178" s="125"/>
      <c r="AU178" s="125"/>
      <c r="AV178" s="29" t="s">
        <v>1018</v>
      </c>
      <c r="AW178" s="125"/>
      <c r="AX178" s="29" t="s">
        <v>642</v>
      </c>
      <c r="AY178" s="29" t="s">
        <v>94</v>
      </c>
      <c r="AZ178" s="29" t="s">
        <v>94</v>
      </c>
      <c r="BA178" s="29" t="s">
        <v>283</v>
      </c>
      <c r="BB178" s="29" t="s">
        <v>1032</v>
      </c>
      <c r="BC178" s="123"/>
      <c r="BD178" s="123"/>
      <c r="BE178" s="29" t="s">
        <v>1043</v>
      </c>
      <c r="BG178" s="29"/>
      <c r="BH178" s="29">
        <v>91.0</v>
      </c>
      <c r="BI178" s="29"/>
      <c r="BJ178" s="29"/>
      <c r="BK178" s="29"/>
      <c r="BL178" s="29"/>
      <c r="BM178" s="29"/>
      <c r="BN178" s="29"/>
      <c r="BO178" s="29"/>
      <c r="BP178" s="29"/>
    </row>
    <row r="179">
      <c r="A179" s="7" t="s">
        <v>648</v>
      </c>
      <c r="B179" s="122"/>
      <c r="C179" s="122">
        <v>2003.0</v>
      </c>
      <c r="D179" s="122">
        <v>1.0</v>
      </c>
      <c r="E179" s="122">
        <v>15.0</v>
      </c>
      <c r="F179" s="123"/>
      <c r="G179" s="123"/>
      <c r="H179" s="123"/>
      <c r="I179" s="29" t="s">
        <v>1046</v>
      </c>
      <c r="J179" s="29" t="s">
        <v>1047</v>
      </c>
      <c r="K179" s="124"/>
      <c r="L179" s="123"/>
      <c r="M179" s="123"/>
      <c r="N179" s="29" t="s">
        <v>76</v>
      </c>
      <c r="O179" s="123"/>
      <c r="P179" s="123"/>
      <c r="Q179" s="29" t="s">
        <v>77</v>
      </c>
      <c r="R179" s="29" t="s">
        <v>1048</v>
      </c>
      <c r="U179" s="29" t="s">
        <v>1049</v>
      </c>
      <c r="V179" s="29" t="s">
        <v>348</v>
      </c>
      <c r="W179" s="123"/>
      <c r="X179" s="123"/>
      <c r="Y179" s="29" t="s">
        <v>122</v>
      </c>
      <c r="Z179" s="29" t="s">
        <v>1050</v>
      </c>
      <c r="AA179" s="123"/>
      <c r="AB179" s="123"/>
      <c r="AC179" s="123"/>
      <c r="AD179" s="123"/>
      <c r="AE179" s="123"/>
      <c r="AF179" s="29" t="s">
        <v>1051</v>
      </c>
      <c r="AG179" s="29" t="s">
        <v>1052</v>
      </c>
      <c r="AH179" s="123"/>
      <c r="AI179" s="29" t="s">
        <v>110</v>
      </c>
      <c r="AJ179" s="29" t="s">
        <v>110</v>
      </c>
      <c r="AK179" s="29" t="s">
        <v>111</v>
      </c>
      <c r="AL179" s="29" t="s">
        <v>110</v>
      </c>
      <c r="AM179" s="120" t="str">
        <f t="shared" si="4"/>
        <v>Oruro Oruro Cercado Oruro Bolivia</v>
      </c>
      <c r="AN179" s="123"/>
      <c r="AO179" s="29" t="s">
        <v>251</v>
      </c>
      <c r="AP179" s="123"/>
      <c r="AQ179" s="123"/>
      <c r="AR179" s="123"/>
      <c r="AS179" s="123"/>
      <c r="AT179" s="123"/>
      <c r="AU179" s="123"/>
      <c r="AV179" s="29" t="s">
        <v>1018</v>
      </c>
      <c r="AW179" s="29" t="s">
        <v>1053</v>
      </c>
      <c r="AX179" s="29" t="s">
        <v>855</v>
      </c>
      <c r="AY179" s="29" t="s">
        <v>94</v>
      </c>
      <c r="AZ179" s="29"/>
      <c r="BA179" s="29" t="s">
        <v>338</v>
      </c>
      <c r="BB179" s="125"/>
      <c r="BC179" s="125"/>
      <c r="BD179" s="29" t="s">
        <v>1054</v>
      </c>
      <c r="BE179" s="29" t="s">
        <v>1055</v>
      </c>
      <c r="BG179" s="127" t="s">
        <v>1056</v>
      </c>
      <c r="BH179" s="29">
        <v>97.0</v>
      </c>
      <c r="BI179" s="29"/>
      <c r="BJ179" s="29"/>
      <c r="BK179" s="29"/>
      <c r="BL179" s="29"/>
      <c r="BM179" s="29"/>
      <c r="BN179" s="29"/>
      <c r="BO179" s="29"/>
      <c r="BP179" s="29"/>
    </row>
    <row r="180">
      <c r="A180" s="7" t="s">
        <v>648</v>
      </c>
      <c r="B180" s="122"/>
      <c r="C180" s="122">
        <v>2003.0</v>
      </c>
      <c r="D180" s="122">
        <v>1.0</v>
      </c>
      <c r="E180" s="122">
        <v>15.0</v>
      </c>
      <c r="F180" s="123"/>
      <c r="G180" s="123"/>
      <c r="H180" s="123"/>
      <c r="I180" s="29" t="s">
        <v>209</v>
      </c>
      <c r="J180" s="29" t="s">
        <v>1057</v>
      </c>
      <c r="K180" s="124"/>
      <c r="L180" s="123"/>
      <c r="M180" s="123"/>
      <c r="N180" s="29" t="s">
        <v>76</v>
      </c>
      <c r="O180" s="123"/>
      <c r="P180" s="123"/>
      <c r="Q180" s="29" t="s">
        <v>77</v>
      </c>
      <c r="R180" s="29" t="s">
        <v>1048</v>
      </c>
      <c r="U180" s="29" t="s">
        <v>1049</v>
      </c>
      <c r="V180" s="29" t="s">
        <v>348</v>
      </c>
      <c r="W180" s="123"/>
      <c r="X180" s="123"/>
      <c r="Y180" s="29" t="s">
        <v>122</v>
      </c>
      <c r="Z180" s="29" t="s">
        <v>1050</v>
      </c>
      <c r="AA180" s="123"/>
      <c r="AB180" s="123"/>
      <c r="AC180" s="123"/>
      <c r="AD180" s="123"/>
      <c r="AE180" s="123"/>
      <c r="AF180" s="29" t="s">
        <v>1051</v>
      </c>
      <c r="AG180" s="29" t="s">
        <v>1052</v>
      </c>
      <c r="AH180" s="123"/>
      <c r="AI180" s="29" t="s">
        <v>110</v>
      </c>
      <c r="AJ180" s="29" t="s">
        <v>110</v>
      </c>
      <c r="AK180" s="29" t="s">
        <v>111</v>
      </c>
      <c r="AL180" s="29" t="s">
        <v>110</v>
      </c>
      <c r="AM180" s="120" t="str">
        <f t="shared" si="4"/>
        <v>Oruro Oruro Cercado Oruro Bolivia</v>
      </c>
      <c r="AN180" s="123"/>
      <c r="AO180" s="29" t="s">
        <v>251</v>
      </c>
      <c r="AP180" s="123"/>
      <c r="AQ180" s="123"/>
      <c r="AR180" s="123"/>
      <c r="AS180" s="123"/>
      <c r="AT180" s="123"/>
      <c r="AU180" s="123"/>
      <c r="AV180" s="29" t="s">
        <v>1018</v>
      </c>
      <c r="AW180" s="29" t="s">
        <v>1053</v>
      </c>
      <c r="AX180" s="29" t="s">
        <v>855</v>
      </c>
      <c r="AY180" s="29" t="s">
        <v>94</v>
      </c>
      <c r="AZ180" s="29"/>
      <c r="BA180" s="29" t="s">
        <v>338</v>
      </c>
      <c r="BB180" s="123"/>
      <c r="BC180" s="123"/>
      <c r="BD180" s="29" t="s">
        <v>1054</v>
      </c>
      <c r="BE180" s="29" t="s">
        <v>1055</v>
      </c>
      <c r="BG180" s="127" t="s">
        <v>1056</v>
      </c>
      <c r="BH180" s="29">
        <v>98.0</v>
      </c>
      <c r="BI180" s="29"/>
      <c r="BJ180" s="29"/>
      <c r="BK180" s="29"/>
      <c r="BL180" s="29"/>
      <c r="BM180" s="29"/>
      <c r="BN180" s="29"/>
      <c r="BO180" s="29"/>
      <c r="BP180" s="29"/>
    </row>
    <row r="181">
      <c r="A181" s="7" t="s">
        <v>648</v>
      </c>
      <c r="B181" s="122"/>
      <c r="C181" s="122">
        <v>2003.0</v>
      </c>
      <c r="D181" s="122">
        <v>1.0</v>
      </c>
      <c r="E181" s="122">
        <v>15.0</v>
      </c>
      <c r="F181" s="123"/>
      <c r="G181" s="123"/>
      <c r="H181" s="123"/>
      <c r="I181" s="29" t="s">
        <v>1060</v>
      </c>
      <c r="J181" s="29" t="s">
        <v>1061</v>
      </c>
      <c r="K181" s="124"/>
      <c r="L181" s="125"/>
      <c r="M181" s="125"/>
      <c r="N181" s="29" t="s">
        <v>76</v>
      </c>
      <c r="O181" s="125"/>
      <c r="P181" s="125"/>
      <c r="Q181" s="29" t="s">
        <v>77</v>
      </c>
      <c r="R181" s="29" t="s">
        <v>1048</v>
      </c>
      <c r="U181" s="29" t="s">
        <v>1049</v>
      </c>
      <c r="V181" s="29" t="s">
        <v>348</v>
      </c>
      <c r="W181" s="125"/>
      <c r="X181" s="125"/>
      <c r="Y181" s="29" t="s">
        <v>122</v>
      </c>
      <c r="Z181" s="29" t="s">
        <v>1050</v>
      </c>
      <c r="AA181" s="125"/>
      <c r="AB181" s="125"/>
      <c r="AC181" s="123"/>
      <c r="AD181" s="123"/>
      <c r="AE181" s="125"/>
      <c r="AF181" s="29" t="s">
        <v>1051</v>
      </c>
      <c r="AG181" s="29" t="s">
        <v>1052</v>
      </c>
      <c r="AH181" s="123"/>
      <c r="AI181" s="29" t="s">
        <v>110</v>
      </c>
      <c r="AJ181" s="29" t="s">
        <v>110</v>
      </c>
      <c r="AK181" s="29" t="s">
        <v>111</v>
      </c>
      <c r="AL181" s="29" t="s">
        <v>110</v>
      </c>
      <c r="AM181" s="120" t="str">
        <f t="shared" si="4"/>
        <v>Oruro Oruro Cercado Oruro Bolivia</v>
      </c>
      <c r="AN181" s="123"/>
      <c r="AO181" s="29" t="s">
        <v>251</v>
      </c>
      <c r="AP181" s="125"/>
      <c r="AQ181" s="125"/>
      <c r="AR181" s="123"/>
      <c r="AS181" s="125"/>
      <c r="AT181" s="125"/>
      <c r="AU181" s="125"/>
      <c r="AV181" s="29" t="s">
        <v>1018</v>
      </c>
      <c r="AW181" s="29" t="s">
        <v>1053</v>
      </c>
      <c r="AX181" s="29" t="s">
        <v>855</v>
      </c>
      <c r="AY181" s="29" t="s">
        <v>94</v>
      </c>
      <c r="AZ181" s="29"/>
      <c r="BA181" s="29" t="s">
        <v>338</v>
      </c>
      <c r="BB181" s="123"/>
      <c r="BC181" s="123"/>
      <c r="BD181" s="29" t="s">
        <v>1054</v>
      </c>
      <c r="BE181" s="29" t="s">
        <v>1055</v>
      </c>
      <c r="BG181" s="127" t="s">
        <v>1062</v>
      </c>
      <c r="BH181" s="29">
        <v>99.0</v>
      </c>
      <c r="BI181" s="29"/>
      <c r="BJ181" s="29"/>
      <c r="BK181" s="29"/>
      <c r="BL181" s="29"/>
      <c r="BM181" s="29"/>
      <c r="BN181" s="29"/>
      <c r="BO181" s="29"/>
      <c r="BP181" s="29"/>
    </row>
    <row r="182">
      <c r="A182" s="7" t="s">
        <v>648</v>
      </c>
      <c r="B182" s="122"/>
      <c r="C182" s="122">
        <v>2003.0</v>
      </c>
      <c r="D182" s="122">
        <v>1.0</v>
      </c>
      <c r="E182" s="122">
        <v>15.0</v>
      </c>
      <c r="F182" s="123"/>
      <c r="G182" s="123"/>
      <c r="H182" s="123"/>
      <c r="I182" s="29" t="s">
        <v>1063</v>
      </c>
      <c r="J182" s="29" t="s">
        <v>1064</v>
      </c>
      <c r="K182" s="124"/>
      <c r="L182" s="123"/>
      <c r="M182" s="123"/>
      <c r="N182" s="29" t="s">
        <v>76</v>
      </c>
      <c r="O182" s="123"/>
      <c r="P182" s="123"/>
      <c r="Q182" s="29" t="s">
        <v>77</v>
      </c>
      <c r="R182" s="29" t="s">
        <v>1048</v>
      </c>
      <c r="U182" s="29" t="s">
        <v>1049</v>
      </c>
      <c r="V182" s="29" t="s">
        <v>348</v>
      </c>
      <c r="W182" s="123"/>
      <c r="X182" s="123"/>
      <c r="Y182" s="29" t="s">
        <v>122</v>
      </c>
      <c r="Z182" s="29" t="s">
        <v>1050</v>
      </c>
      <c r="AA182" s="123"/>
      <c r="AB182" s="123"/>
      <c r="AC182" s="123"/>
      <c r="AD182" s="123"/>
      <c r="AE182" s="123"/>
      <c r="AF182" s="29" t="s">
        <v>1051</v>
      </c>
      <c r="AG182" s="29" t="s">
        <v>1052</v>
      </c>
      <c r="AH182" s="123"/>
      <c r="AI182" s="29" t="s">
        <v>110</v>
      </c>
      <c r="AJ182" s="29" t="s">
        <v>110</v>
      </c>
      <c r="AK182" s="29" t="s">
        <v>111</v>
      </c>
      <c r="AL182" s="29" t="s">
        <v>110</v>
      </c>
      <c r="AM182" s="120" t="str">
        <f t="shared" si="4"/>
        <v>Oruro Oruro Cercado Oruro Bolivia</v>
      </c>
      <c r="AN182" s="123"/>
      <c r="AO182" s="29" t="s">
        <v>251</v>
      </c>
      <c r="AP182" s="123"/>
      <c r="AQ182" s="123"/>
      <c r="AR182" s="123"/>
      <c r="AS182" s="123"/>
      <c r="AT182" s="123"/>
      <c r="AU182" s="125"/>
      <c r="AV182" s="29" t="s">
        <v>1018</v>
      </c>
      <c r="AW182" s="29" t="s">
        <v>1053</v>
      </c>
      <c r="AX182" s="29" t="s">
        <v>855</v>
      </c>
      <c r="AY182" s="29" t="s">
        <v>94</v>
      </c>
      <c r="AZ182" s="29"/>
      <c r="BA182" s="29" t="s">
        <v>338</v>
      </c>
      <c r="BB182" s="123"/>
      <c r="BC182" s="123"/>
      <c r="BD182" s="29" t="s">
        <v>1054</v>
      </c>
      <c r="BE182" s="29" t="s">
        <v>1055</v>
      </c>
      <c r="BG182" s="127" t="s">
        <v>1056</v>
      </c>
      <c r="BH182" s="29">
        <v>100.0</v>
      </c>
      <c r="BI182" s="29"/>
      <c r="BJ182" s="29"/>
      <c r="BK182" s="29"/>
      <c r="BL182" s="29"/>
      <c r="BM182" s="29"/>
      <c r="BN182" s="29"/>
      <c r="BO182" s="29"/>
      <c r="BP182" s="29"/>
    </row>
    <row r="183">
      <c r="A183" s="7" t="s">
        <v>648</v>
      </c>
      <c r="B183" s="122"/>
      <c r="C183" s="122">
        <v>2003.0</v>
      </c>
      <c r="D183" s="122">
        <v>1.0</v>
      </c>
      <c r="E183" s="122">
        <v>15.0</v>
      </c>
      <c r="F183" s="123"/>
      <c r="G183" s="123"/>
      <c r="H183" s="123"/>
      <c r="I183" s="29" t="s">
        <v>401</v>
      </c>
      <c r="J183" s="29" t="s">
        <v>1066</v>
      </c>
      <c r="K183" s="124"/>
      <c r="L183" s="123"/>
      <c r="M183" s="123"/>
      <c r="N183" s="29" t="s">
        <v>76</v>
      </c>
      <c r="O183" s="123"/>
      <c r="P183" s="123"/>
      <c r="Q183" s="29" t="s">
        <v>77</v>
      </c>
      <c r="R183" s="29" t="s">
        <v>1048</v>
      </c>
      <c r="U183" s="29" t="s">
        <v>1049</v>
      </c>
      <c r="V183" s="29" t="s">
        <v>348</v>
      </c>
      <c r="W183" s="123"/>
      <c r="X183" s="123"/>
      <c r="Y183" s="29" t="s">
        <v>122</v>
      </c>
      <c r="Z183" s="29" t="s">
        <v>1050</v>
      </c>
      <c r="AA183" s="123"/>
      <c r="AB183" s="123"/>
      <c r="AC183" s="123"/>
      <c r="AD183" s="123"/>
      <c r="AE183" s="123"/>
      <c r="AF183" s="29" t="s">
        <v>1051</v>
      </c>
      <c r="AG183" s="29" t="s">
        <v>1052</v>
      </c>
      <c r="AH183" s="123"/>
      <c r="AI183" s="29" t="s">
        <v>110</v>
      </c>
      <c r="AJ183" s="29" t="s">
        <v>110</v>
      </c>
      <c r="AK183" s="29" t="s">
        <v>111</v>
      </c>
      <c r="AL183" s="29" t="s">
        <v>110</v>
      </c>
      <c r="AM183" s="120" t="str">
        <f t="shared" si="4"/>
        <v>Oruro Oruro Cercado Oruro Bolivia</v>
      </c>
      <c r="AN183" s="123"/>
      <c r="AO183" s="29" t="s">
        <v>251</v>
      </c>
      <c r="AP183" s="123"/>
      <c r="AQ183" s="123"/>
      <c r="AR183" s="123"/>
      <c r="AS183" s="123"/>
      <c r="AT183" s="123"/>
      <c r="AU183" s="123"/>
      <c r="AV183" s="29" t="s">
        <v>1018</v>
      </c>
      <c r="AW183" s="29" t="s">
        <v>1053</v>
      </c>
      <c r="AX183" s="29" t="s">
        <v>855</v>
      </c>
      <c r="AY183" s="29" t="s">
        <v>94</v>
      </c>
      <c r="AZ183" s="29"/>
      <c r="BA183" s="29" t="s">
        <v>338</v>
      </c>
      <c r="BB183" s="123"/>
      <c r="BC183" s="123"/>
      <c r="BD183" s="29" t="s">
        <v>1054</v>
      </c>
      <c r="BE183" s="29" t="s">
        <v>1055</v>
      </c>
      <c r="BG183" s="127" t="s">
        <v>1062</v>
      </c>
      <c r="BH183" s="29">
        <v>101.0</v>
      </c>
      <c r="BI183" s="29"/>
      <c r="BJ183" s="29"/>
      <c r="BK183" s="29"/>
      <c r="BL183" s="29"/>
      <c r="BM183" s="29"/>
      <c r="BN183" s="29"/>
      <c r="BO183" s="29"/>
      <c r="BP183" s="29"/>
    </row>
    <row r="184">
      <c r="A184" s="7" t="s">
        <v>648</v>
      </c>
      <c r="B184" s="122"/>
      <c r="C184" s="122">
        <v>2003.0</v>
      </c>
      <c r="D184" s="122">
        <v>1.0</v>
      </c>
      <c r="E184" s="122">
        <v>15.0</v>
      </c>
      <c r="F184" s="123"/>
      <c r="G184" s="123"/>
      <c r="H184" s="123"/>
      <c r="I184" s="29" t="s">
        <v>1067</v>
      </c>
      <c r="J184" s="29" t="s">
        <v>1068</v>
      </c>
      <c r="K184" s="124"/>
      <c r="L184" s="123"/>
      <c r="M184" s="123"/>
      <c r="N184" s="29" t="s">
        <v>76</v>
      </c>
      <c r="O184" s="123"/>
      <c r="P184" s="123"/>
      <c r="Q184" s="29" t="s">
        <v>77</v>
      </c>
      <c r="R184" s="29" t="s">
        <v>1048</v>
      </c>
      <c r="U184" s="29" t="s">
        <v>1049</v>
      </c>
      <c r="V184" s="29" t="s">
        <v>348</v>
      </c>
      <c r="W184" s="123"/>
      <c r="X184" s="123"/>
      <c r="Y184" s="29" t="s">
        <v>122</v>
      </c>
      <c r="Z184" s="29" t="s">
        <v>1050</v>
      </c>
      <c r="AA184" s="123"/>
      <c r="AB184" s="123"/>
      <c r="AC184" s="123"/>
      <c r="AD184" s="123"/>
      <c r="AE184" s="123"/>
      <c r="AF184" s="29" t="s">
        <v>1051</v>
      </c>
      <c r="AG184" s="29" t="s">
        <v>1052</v>
      </c>
      <c r="AH184" s="123"/>
      <c r="AI184" s="29" t="s">
        <v>110</v>
      </c>
      <c r="AJ184" s="29" t="s">
        <v>110</v>
      </c>
      <c r="AK184" s="29" t="s">
        <v>111</v>
      </c>
      <c r="AL184" s="29" t="s">
        <v>110</v>
      </c>
      <c r="AM184" s="120" t="str">
        <f t="shared" si="4"/>
        <v>Oruro Oruro Cercado Oruro Bolivia</v>
      </c>
      <c r="AN184" s="123"/>
      <c r="AO184" s="29" t="s">
        <v>251</v>
      </c>
      <c r="AP184" s="123"/>
      <c r="AQ184" s="123"/>
      <c r="AR184" s="123"/>
      <c r="AS184" s="123"/>
      <c r="AT184" s="123"/>
      <c r="AU184" s="123"/>
      <c r="AV184" s="29" t="s">
        <v>1018</v>
      </c>
      <c r="AW184" s="29" t="s">
        <v>1053</v>
      </c>
      <c r="AX184" s="29" t="s">
        <v>855</v>
      </c>
      <c r="AY184" s="29" t="s">
        <v>94</v>
      </c>
      <c r="AZ184" s="29"/>
      <c r="BA184" s="29" t="s">
        <v>338</v>
      </c>
      <c r="BB184" s="125"/>
      <c r="BC184" s="125"/>
      <c r="BD184" s="29" t="s">
        <v>1054</v>
      </c>
      <c r="BE184" s="29" t="s">
        <v>1055</v>
      </c>
      <c r="BG184" s="127" t="s">
        <v>1056</v>
      </c>
      <c r="BH184" s="29">
        <v>102.0</v>
      </c>
      <c r="BI184" s="29"/>
      <c r="BJ184" s="29"/>
      <c r="BK184" s="29"/>
      <c r="BL184" s="29"/>
      <c r="BM184" s="29"/>
      <c r="BN184" s="29"/>
      <c r="BO184" s="29"/>
      <c r="BP184" s="29"/>
    </row>
    <row r="185">
      <c r="A185" s="7" t="s">
        <v>648</v>
      </c>
      <c r="B185" s="8"/>
      <c r="C185" s="8">
        <v>2003.0</v>
      </c>
      <c r="D185" s="8">
        <v>1.0</v>
      </c>
      <c r="E185" s="8">
        <v>15.0</v>
      </c>
      <c r="F185" s="9"/>
      <c r="G185" s="9"/>
      <c r="H185" s="9"/>
      <c r="I185" s="12" t="s">
        <v>248</v>
      </c>
      <c r="J185" s="12" t="s">
        <v>248</v>
      </c>
      <c r="K185" s="105"/>
      <c r="L185" s="9"/>
      <c r="M185" s="9"/>
      <c r="N185" s="12" t="s">
        <v>76</v>
      </c>
      <c r="O185" s="9"/>
      <c r="P185" s="9"/>
      <c r="Q185" s="12" t="s">
        <v>77</v>
      </c>
      <c r="R185" s="12" t="s">
        <v>1048</v>
      </c>
      <c r="U185" s="12" t="s">
        <v>1049</v>
      </c>
      <c r="V185" s="12" t="s">
        <v>348</v>
      </c>
      <c r="W185" s="9"/>
      <c r="X185" s="9"/>
      <c r="Y185" s="12" t="s">
        <v>122</v>
      </c>
      <c r="Z185" s="12" t="s">
        <v>1050</v>
      </c>
      <c r="AA185" s="9"/>
      <c r="AB185" s="9"/>
      <c r="AC185" s="9"/>
      <c r="AD185" s="9"/>
      <c r="AE185" s="9"/>
      <c r="AF185" s="12" t="s">
        <v>1051</v>
      </c>
      <c r="AG185" s="12" t="s">
        <v>1052</v>
      </c>
      <c r="AH185" s="9"/>
      <c r="AI185" s="12" t="s">
        <v>110</v>
      </c>
      <c r="AJ185" s="12" t="s">
        <v>110</v>
      </c>
      <c r="AK185" s="12" t="s">
        <v>111</v>
      </c>
      <c r="AL185" s="12" t="s">
        <v>110</v>
      </c>
      <c r="AM185" s="13" t="str">
        <f t="shared" si="4"/>
        <v>Oruro Oruro Cercado Oruro Bolivia</v>
      </c>
      <c r="AN185" s="9"/>
      <c r="AO185" s="12" t="s">
        <v>251</v>
      </c>
      <c r="AP185" s="106"/>
      <c r="AQ185" s="106"/>
      <c r="AR185" s="9"/>
      <c r="AS185" s="9"/>
      <c r="AT185" s="9"/>
      <c r="AU185" s="9"/>
      <c r="AV185" s="12" t="s">
        <v>1018</v>
      </c>
      <c r="AW185" s="12" t="s">
        <v>1053</v>
      </c>
      <c r="AX185" s="12" t="s">
        <v>855</v>
      </c>
      <c r="AY185" s="29" t="s">
        <v>94</v>
      </c>
      <c r="AZ185" s="12"/>
      <c r="BA185" s="12" t="s">
        <v>338</v>
      </c>
      <c r="BB185" s="9"/>
      <c r="BC185" s="9"/>
      <c r="BD185" s="12" t="s">
        <v>1054</v>
      </c>
      <c r="BE185" s="12" t="s">
        <v>1055</v>
      </c>
      <c r="BG185" s="14" t="s">
        <v>1062</v>
      </c>
      <c r="BH185" s="12"/>
      <c r="BI185" s="12"/>
      <c r="BJ185" s="12"/>
      <c r="BK185" s="12"/>
      <c r="BL185" s="12"/>
      <c r="BM185" s="12"/>
      <c r="BN185" s="12"/>
      <c r="BO185" s="12"/>
      <c r="BP185" s="12"/>
    </row>
    <row r="186">
      <c r="A186" s="7" t="s">
        <v>648</v>
      </c>
      <c r="B186" s="8"/>
      <c r="C186" s="8">
        <v>2003.0</v>
      </c>
      <c r="D186" s="8">
        <v>1.0</v>
      </c>
      <c r="E186" s="8">
        <v>15.0</v>
      </c>
      <c r="F186" s="9"/>
      <c r="G186" s="9"/>
      <c r="H186" s="9"/>
      <c r="I186" s="12" t="s">
        <v>248</v>
      </c>
      <c r="J186" s="12" t="s">
        <v>248</v>
      </c>
      <c r="K186" s="105"/>
      <c r="L186" s="9"/>
      <c r="M186" s="9"/>
      <c r="N186" s="12" t="s">
        <v>76</v>
      </c>
      <c r="O186" s="9"/>
      <c r="P186" s="9"/>
      <c r="Q186" s="12" t="s">
        <v>77</v>
      </c>
      <c r="R186" s="12" t="s">
        <v>1048</v>
      </c>
      <c r="U186" s="12" t="s">
        <v>1049</v>
      </c>
      <c r="V186" s="12" t="s">
        <v>348</v>
      </c>
      <c r="W186" s="9"/>
      <c r="X186" s="9"/>
      <c r="Y186" s="12" t="s">
        <v>122</v>
      </c>
      <c r="Z186" s="12" t="s">
        <v>1050</v>
      </c>
      <c r="AA186" s="9"/>
      <c r="AB186" s="9"/>
      <c r="AC186" s="9"/>
      <c r="AD186" s="9"/>
      <c r="AE186" s="9"/>
      <c r="AF186" s="12" t="s">
        <v>1051</v>
      </c>
      <c r="AG186" s="12" t="s">
        <v>1052</v>
      </c>
      <c r="AH186" s="9"/>
      <c r="AI186" s="12" t="s">
        <v>110</v>
      </c>
      <c r="AJ186" s="12" t="s">
        <v>110</v>
      </c>
      <c r="AK186" s="12" t="s">
        <v>111</v>
      </c>
      <c r="AL186" s="12" t="s">
        <v>110</v>
      </c>
      <c r="AM186" s="13" t="str">
        <f t="shared" si="4"/>
        <v>Oruro Oruro Cercado Oruro Bolivia</v>
      </c>
      <c r="AN186" s="9"/>
      <c r="AO186" s="12" t="s">
        <v>251</v>
      </c>
      <c r="AP186" s="9"/>
      <c r="AQ186" s="9"/>
      <c r="AR186" s="9"/>
      <c r="AS186" s="9"/>
      <c r="AT186" s="9"/>
      <c r="AU186" s="9"/>
      <c r="AV186" s="12" t="s">
        <v>1018</v>
      </c>
      <c r="AW186" s="12" t="s">
        <v>1053</v>
      </c>
      <c r="AX186" s="12" t="s">
        <v>855</v>
      </c>
      <c r="AY186" s="29" t="s">
        <v>94</v>
      </c>
      <c r="AZ186" s="12"/>
      <c r="BA186" s="12" t="s">
        <v>338</v>
      </c>
      <c r="BB186" s="106"/>
      <c r="BC186" s="106"/>
      <c r="BD186" s="12" t="s">
        <v>1054</v>
      </c>
      <c r="BE186" s="12" t="s">
        <v>1055</v>
      </c>
      <c r="BG186" s="14" t="s">
        <v>1056</v>
      </c>
      <c r="BH186" s="12"/>
      <c r="BI186" s="12"/>
      <c r="BJ186" s="12"/>
      <c r="BK186" s="12"/>
      <c r="BL186" s="12"/>
      <c r="BM186" s="12"/>
      <c r="BN186" s="12"/>
      <c r="BO186" s="12"/>
      <c r="BP186" s="12"/>
    </row>
    <row r="187">
      <c r="A187" s="7" t="s">
        <v>648</v>
      </c>
      <c r="B187" s="8"/>
      <c r="C187" s="8">
        <v>2003.0</v>
      </c>
      <c r="D187" s="8">
        <v>1.0</v>
      </c>
      <c r="E187" s="8">
        <v>15.0</v>
      </c>
      <c r="F187" s="9"/>
      <c r="G187" s="9"/>
      <c r="H187" s="9"/>
      <c r="I187" s="12" t="s">
        <v>248</v>
      </c>
      <c r="J187" s="12" t="s">
        <v>248</v>
      </c>
      <c r="K187" s="105"/>
      <c r="L187" s="9"/>
      <c r="M187" s="9"/>
      <c r="N187" s="12" t="s">
        <v>76</v>
      </c>
      <c r="O187" s="9"/>
      <c r="P187" s="9"/>
      <c r="Q187" s="12" t="s">
        <v>77</v>
      </c>
      <c r="R187" s="12" t="s">
        <v>1048</v>
      </c>
      <c r="U187" s="12" t="s">
        <v>1049</v>
      </c>
      <c r="V187" s="12" t="s">
        <v>348</v>
      </c>
      <c r="W187" s="9"/>
      <c r="X187" s="9"/>
      <c r="Y187" s="12" t="s">
        <v>122</v>
      </c>
      <c r="Z187" s="12" t="s">
        <v>1050</v>
      </c>
      <c r="AA187" s="9"/>
      <c r="AB187" s="9"/>
      <c r="AC187" s="9"/>
      <c r="AD187" s="9"/>
      <c r="AE187" s="9"/>
      <c r="AF187" s="12" t="s">
        <v>1051</v>
      </c>
      <c r="AG187" s="12" t="s">
        <v>1052</v>
      </c>
      <c r="AH187" s="9"/>
      <c r="AI187" s="12" t="s">
        <v>110</v>
      </c>
      <c r="AJ187" s="12" t="s">
        <v>110</v>
      </c>
      <c r="AK187" s="12" t="s">
        <v>111</v>
      </c>
      <c r="AL187" s="12" t="s">
        <v>110</v>
      </c>
      <c r="AM187" s="13" t="str">
        <f t="shared" si="4"/>
        <v>Oruro Oruro Cercado Oruro Bolivia</v>
      </c>
      <c r="AN187" s="9"/>
      <c r="AO187" s="12" t="s">
        <v>251</v>
      </c>
      <c r="AP187" s="9"/>
      <c r="AQ187" s="9"/>
      <c r="AR187" s="9"/>
      <c r="AS187" s="9"/>
      <c r="AT187" s="9"/>
      <c r="AU187" s="9"/>
      <c r="AV187" s="12" t="s">
        <v>1018</v>
      </c>
      <c r="AW187" s="12" t="s">
        <v>1053</v>
      </c>
      <c r="AX187" s="12" t="s">
        <v>855</v>
      </c>
      <c r="AY187" s="29" t="s">
        <v>94</v>
      </c>
      <c r="AZ187" s="12"/>
      <c r="BA187" s="12" t="s">
        <v>338</v>
      </c>
      <c r="BB187" s="106"/>
      <c r="BC187" s="106"/>
      <c r="BD187" s="12" t="s">
        <v>1054</v>
      </c>
      <c r="BE187" s="12" t="s">
        <v>1055</v>
      </c>
      <c r="BG187" s="14" t="s">
        <v>1062</v>
      </c>
      <c r="BH187" s="12"/>
      <c r="BI187" s="12"/>
      <c r="BJ187" s="12"/>
      <c r="BK187" s="12"/>
      <c r="BL187" s="12"/>
      <c r="BM187" s="12"/>
      <c r="BN187" s="12"/>
      <c r="BO187" s="12"/>
      <c r="BP187" s="12"/>
    </row>
    <row r="188">
      <c r="A188" s="7" t="s">
        <v>648</v>
      </c>
      <c r="B188" s="8"/>
      <c r="C188" s="8">
        <v>2003.0</v>
      </c>
      <c r="D188" s="8">
        <v>1.0</v>
      </c>
      <c r="E188" s="8">
        <v>15.0</v>
      </c>
      <c r="F188" s="9"/>
      <c r="G188" s="9"/>
      <c r="H188" s="9"/>
      <c r="I188" s="12" t="s">
        <v>248</v>
      </c>
      <c r="J188" s="12" t="s">
        <v>248</v>
      </c>
      <c r="K188" s="105"/>
      <c r="L188" s="106"/>
      <c r="M188" s="106"/>
      <c r="N188" s="12" t="s">
        <v>76</v>
      </c>
      <c r="O188" s="9"/>
      <c r="P188" s="9"/>
      <c r="Q188" s="12" t="s">
        <v>77</v>
      </c>
      <c r="R188" s="12" t="s">
        <v>1048</v>
      </c>
      <c r="U188" s="12" t="s">
        <v>1049</v>
      </c>
      <c r="V188" s="12" t="s">
        <v>348</v>
      </c>
      <c r="W188" s="9"/>
      <c r="X188" s="9"/>
      <c r="Y188" s="12" t="s">
        <v>122</v>
      </c>
      <c r="Z188" s="12" t="s">
        <v>1050</v>
      </c>
      <c r="AA188" s="9"/>
      <c r="AB188" s="9"/>
      <c r="AC188" s="9"/>
      <c r="AD188" s="9"/>
      <c r="AE188" s="9"/>
      <c r="AF188" s="12" t="s">
        <v>1051</v>
      </c>
      <c r="AG188" s="12" t="s">
        <v>1052</v>
      </c>
      <c r="AH188" s="9"/>
      <c r="AI188" s="12" t="s">
        <v>110</v>
      </c>
      <c r="AJ188" s="12" t="s">
        <v>110</v>
      </c>
      <c r="AK188" s="12" t="s">
        <v>111</v>
      </c>
      <c r="AL188" s="12" t="s">
        <v>110</v>
      </c>
      <c r="AM188" s="13" t="str">
        <f t="shared" si="4"/>
        <v>Oruro Oruro Cercado Oruro Bolivia</v>
      </c>
      <c r="AN188" s="9"/>
      <c r="AO188" s="12" t="s">
        <v>251</v>
      </c>
      <c r="AP188" s="9"/>
      <c r="AQ188" s="9"/>
      <c r="AR188" s="9"/>
      <c r="AS188" s="9"/>
      <c r="AT188" s="9"/>
      <c r="AU188" s="106"/>
      <c r="AV188" s="12" t="s">
        <v>1018</v>
      </c>
      <c r="AW188" s="12" t="s">
        <v>1053</v>
      </c>
      <c r="AX188" s="12" t="s">
        <v>855</v>
      </c>
      <c r="AY188" s="29" t="s">
        <v>94</v>
      </c>
      <c r="AZ188" s="12"/>
      <c r="BA188" s="12" t="s">
        <v>338</v>
      </c>
      <c r="BB188" s="9"/>
      <c r="BC188" s="9"/>
      <c r="BD188" s="12" t="s">
        <v>1054</v>
      </c>
      <c r="BE188" s="12" t="s">
        <v>1055</v>
      </c>
      <c r="BG188" s="14" t="s">
        <v>1056</v>
      </c>
      <c r="BH188" s="12"/>
      <c r="BI188" s="12"/>
      <c r="BJ188" s="12"/>
      <c r="BK188" s="12"/>
      <c r="BL188" s="12"/>
      <c r="BM188" s="12"/>
      <c r="BN188" s="12"/>
      <c r="BO188" s="12"/>
      <c r="BP188" s="12"/>
    </row>
    <row r="189">
      <c r="A189" s="7" t="s">
        <v>648</v>
      </c>
      <c r="B189" s="8"/>
      <c r="C189" s="8">
        <v>2003.0</v>
      </c>
      <c r="D189" s="8">
        <v>1.0</v>
      </c>
      <c r="E189" s="8">
        <v>15.0</v>
      </c>
      <c r="F189" s="9"/>
      <c r="G189" s="9"/>
      <c r="H189" s="9"/>
      <c r="I189" s="12" t="s">
        <v>248</v>
      </c>
      <c r="J189" s="12" t="s">
        <v>248</v>
      </c>
      <c r="K189" s="105"/>
      <c r="L189" s="9"/>
      <c r="M189" s="9"/>
      <c r="N189" s="12" t="s">
        <v>76</v>
      </c>
      <c r="O189" s="9"/>
      <c r="P189" s="9"/>
      <c r="Q189" s="12" t="s">
        <v>77</v>
      </c>
      <c r="R189" s="12" t="s">
        <v>1048</v>
      </c>
      <c r="U189" s="12" t="s">
        <v>1049</v>
      </c>
      <c r="V189" s="12" t="s">
        <v>348</v>
      </c>
      <c r="W189" s="9"/>
      <c r="X189" s="9"/>
      <c r="Y189" s="12" t="s">
        <v>122</v>
      </c>
      <c r="Z189" s="12" t="s">
        <v>1050</v>
      </c>
      <c r="AA189" s="9"/>
      <c r="AB189" s="9"/>
      <c r="AC189" s="9"/>
      <c r="AD189" s="9"/>
      <c r="AE189" s="9"/>
      <c r="AF189" s="12" t="s">
        <v>1051</v>
      </c>
      <c r="AG189" s="12" t="s">
        <v>1052</v>
      </c>
      <c r="AH189" s="9"/>
      <c r="AI189" s="12" t="s">
        <v>110</v>
      </c>
      <c r="AJ189" s="12" t="s">
        <v>110</v>
      </c>
      <c r="AK189" s="12" t="s">
        <v>111</v>
      </c>
      <c r="AL189" s="12" t="s">
        <v>110</v>
      </c>
      <c r="AM189" s="13" t="str">
        <f t="shared" si="4"/>
        <v>Oruro Oruro Cercado Oruro Bolivia</v>
      </c>
      <c r="AN189" s="9"/>
      <c r="AO189" s="12" t="s">
        <v>251</v>
      </c>
      <c r="AP189" s="9"/>
      <c r="AQ189" s="9"/>
      <c r="AR189" s="9"/>
      <c r="AS189" s="9"/>
      <c r="AT189" s="9"/>
      <c r="AU189" s="9"/>
      <c r="AV189" s="12" t="s">
        <v>1018</v>
      </c>
      <c r="AW189" s="12" t="s">
        <v>1053</v>
      </c>
      <c r="AX189" s="12" t="s">
        <v>855</v>
      </c>
      <c r="AY189" s="29" t="s">
        <v>94</v>
      </c>
      <c r="AZ189" s="12"/>
      <c r="BA189" s="12" t="s">
        <v>338</v>
      </c>
      <c r="BB189" s="106"/>
      <c r="BC189" s="106"/>
      <c r="BD189" s="12" t="s">
        <v>1054</v>
      </c>
      <c r="BE189" s="12" t="s">
        <v>1055</v>
      </c>
      <c r="BG189" s="14" t="s">
        <v>1062</v>
      </c>
      <c r="BH189" s="12"/>
      <c r="BI189" s="12"/>
      <c r="BJ189" s="12"/>
      <c r="BK189" s="12"/>
      <c r="BL189" s="12"/>
      <c r="BM189" s="12"/>
      <c r="BN189" s="12"/>
      <c r="BO189" s="12"/>
      <c r="BP189" s="12"/>
    </row>
    <row r="190">
      <c r="A190" s="91" t="s">
        <v>526</v>
      </c>
      <c r="B190" s="122"/>
      <c r="C190" s="122">
        <v>2003.0</v>
      </c>
      <c r="D190" s="122">
        <v>1.0</v>
      </c>
      <c r="E190" s="29">
        <v>14.0</v>
      </c>
      <c r="F190" s="123"/>
      <c r="G190" s="123"/>
      <c r="H190" s="123"/>
      <c r="I190" s="29" t="s">
        <v>1071</v>
      </c>
      <c r="J190" s="29" t="s">
        <v>1072</v>
      </c>
      <c r="K190" s="128">
        <v>22.0</v>
      </c>
      <c r="L190" s="29">
        <v>21.0</v>
      </c>
      <c r="M190" s="29"/>
      <c r="N190" s="29" t="s">
        <v>76</v>
      </c>
      <c r="O190" s="29"/>
      <c r="P190" s="123"/>
      <c r="Q190" s="29" t="s">
        <v>77</v>
      </c>
      <c r="R190" s="29" t="s">
        <v>640</v>
      </c>
      <c r="S190" s="123"/>
      <c r="T190" s="123"/>
      <c r="U190" s="29" t="s">
        <v>81</v>
      </c>
      <c r="V190" s="29" t="s">
        <v>82</v>
      </c>
      <c r="W190" s="29" t="s">
        <v>308</v>
      </c>
      <c r="X190" s="29" t="s">
        <v>405</v>
      </c>
      <c r="Y190" s="29" t="s">
        <v>122</v>
      </c>
      <c r="Z190" s="29" t="s">
        <v>1073</v>
      </c>
      <c r="AB190" s="123"/>
      <c r="AC190" s="123"/>
      <c r="AD190" s="123"/>
      <c r="AE190" s="123"/>
      <c r="AF190" s="29" t="s">
        <v>1051</v>
      </c>
      <c r="AG190" s="29" t="s">
        <v>88</v>
      </c>
      <c r="AH190" s="123"/>
      <c r="AI190" s="29" t="s">
        <v>1074</v>
      </c>
      <c r="AJ190" s="29" t="s">
        <v>166</v>
      </c>
      <c r="AK190" s="29" t="s">
        <v>109</v>
      </c>
      <c r="AL190" s="29" t="s">
        <v>107</v>
      </c>
      <c r="AM190" s="120" t="str">
        <f t="shared" si="4"/>
        <v>Kayarani Colomi Chapare Cochabamba Bolivia</v>
      </c>
      <c r="AN190" s="123"/>
      <c r="AO190" s="29" t="s">
        <v>248</v>
      </c>
      <c r="AP190" s="123"/>
      <c r="AQ190" s="123"/>
      <c r="AR190" s="123"/>
      <c r="AS190" s="123"/>
      <c r="AT190" s="123"/>
      <c r="AU190" s="123"/>
      <c r="AV190" s="29" t="s">
        <v>1018</v>
      </c>
      <c r="AW190" s="29" t="s">
        <v>1076</v>
      </c>
      <c r="AX190" s="29" t="s">
        <v>222</v>
      </c>
      <c r="AY190" s="29" t="s">
        <v>94</v>
      </c>
      <c r="AZ190" s="29" t="s">
        <v>82</v>
      </c>
      <c r="BA190" s="29" t="s">
        <v>223</v>
      </c>
      <c r="BB190" s="125"/>
      <c r="BC190" s="125"/>
      <c r="BD190" s="125"/>
      <c r="BE190" s="29" t="s">
        <v>1077</v>
      </c>
      <c r="BF190" s="28" t="s">
        <v>1078</v>
      </c>
      <c r="BG190" s="29" t="s">
        <v>1079</v>
      </c>
      <c r="BH190" s="29">
        <v>93.0</v>
      </c>
      <c r="BI190" s="29"/>
      <c r="BJ190" s="29"/>
      <c r="BK190" s="29"/>
      <c r="BL190" s="29"/>
      <c r="BM190" s="29"/>
      <c r="BN190" s="29"/>
      <c r="BO190" s="29"/>
      <c r="BP190" s="29"/>
    </row>
    <row r="191">
      <c r="A191" s="91" t="s">
        <v>1080</v>
      </c>
      <c r="B191" s="122"/>
      <c r="C191" s="122">
        <v>2003.0</v>
      </c>
      <c r="D191" s="122">
        <v>1.0</v>
      </c>
      <c r="E191" s="29">
        <v>14.0</v>
      </c>
      <c r="F191" s="123"/>
      <c r="G191" s="123"/>
      <c r="H191" s="123"/>
      <c r="I191" s="29" t="s">
        <v>1081</v>
      </c>
      <c r="J191" s="29" t="s">
        <v>1082</v>
      </c>
      <c r="K191" s="129">
        <v>22.0</v>
      </c>
      <c r="L191" s="29" t="s">
        <v>1083</v>
      </c>
      <c r="M191" s="29"/>
      <c r="N191" s="29" t="s">
        <v>76</v>
      </c>
      <c r="O191" s="29"/>
      <c r="P191" s="123"/>
      <c r="Q191" s="29" t="s">
        <v>77</v>
      </c>
      <c r="R191" s="29" t="s">
        <v>640</v>
      </c>
      <c r="S191" s="123"/>
      <c r="T191" s="123"/>
      <c r="U191" s="29" t="s">
        <v>81</v>
      </c>
      <c r="V191" s="29" t="s">
        <v>82</v>
      </c>
      <c r="W191" s="29" t="s">
        <v>308</v>
      </c>
      <c r="X191" s="29" t="s">
        <v>405</v>
      </c>
      <c r="Y191" s="29" t="s">
        <v>122</v>
      </c>
      <c r="Z191" s="29" t="s">
        <v>1073</v>
      </c>
      <c r="AB191" s="123"/>
      <c r="AC191" s="123"/>
      <c r="AD191" s="123"/>
      <c r="AE191" s="123"/>
      <c r="AF191" s="29" t="s">
        <v>1051</v>
      </c>
      <c r="AG191" s="29" t="s">
        <v>88</v>
      </c>
      <c r="AH191" s="123"/>
      <c r="AI191" s="29" t="s">
        <v>142</v>
      </c>
      <c r="AJ191" s="12" t="s">
        <v>142</v>
      </c>
      <c r="AK191" s="12" t="s">
        <v>145</v>
      </c>
      <c r="AL191" s="29" t="s">
        <v>107</v>
      </c>
      <c r="AM191" s="120" t="str">
        <f t="shared" si="4"/>
        <v>Shinahota Shinahota Tiraque Cochabamba Bolivia</v>
      </c>
      <c r="AN191" s="29" t="s">
        <v>1084</v>
      </c>
      <c r="AO191" s="29" t="s">
        <v>251</v>
      </c>
      <c r="AP191" s="125"/>
      <c r="AQ191" s="125"/>
      <c r="AR191" s="123"/>
      <c r="AS191" s="123"/>
      <c r="AT191" s="123"/>
      <c r="AU191" s="123"/>
      <c r="AV191" s="29" t="s">
        <v>1018</v>
      </c>
      <c r="AW191" s="29" t="s">
        <v>1076</v>
      </c>
      <c r="AX191" s="29" t="s">
        <v>222</v>
      </c>
      <c r="AY191" s="29" t="s">
        <v>94</v>
      </c>
      <c r="AZ191" s="29" t="s">
        <v>82</v>
      </c>
      <c r="BA191" s="29" t="s">
        <v>223</v>
      </c>
      <c r="BB191" s="123"/>
      <c r="BC191" s="123"/>
      <c r="BD191" s="123"/>
      <c r="BE191" s="130" t="s">
        <v>1085</v>
      </c>
      <c r="BF191" s="29" t="s">
        <v>1086</v>
      </c>
      <c r="BG191" s="29"/>
      <c r="BH191" s="29">
        <v>94.0</v>
      </c>
      <c r="BI191" s="29"/>
      <c r="BJ191" s="29"/>
      <c r="BK191" s="29"/>
      <c r="BL191" s="29"/>
      <c r="BM191" s="29"/>
      <c r="BN191" s="29"/>
      <c r="BO191" s="29"/>
      <c r="BP191" s="29"/>
    </row>
    <row r="192">
      <c r="A192" s="91" t="s">
        <v>526</v>
      </c>
      <c r="B192" s="122"/>
      <c r="C192" s="122">
        <v>2003.0</v>
      </c>
      <c r="D192" s="122">
        <v>1.0</v>
      </c>
      <c r="E192" s="29">
        <v>14.0</v>
      </c>
      <c r="F192" s="29">
        <v>2003.0</v>
      </c>
      <c r="G192" s="29">
        <v>1.0</v>
      </c>
      <c r="H192" s="29">
        <v>16.0</v>
      </c>
      <c r="I192" s="29" t="s">
        <v>1087</v>
      </c>
      <c r="J192" s="29" t="s">
        <v>1088</v>
      </c>
      <c r="K192" s="128">
        <v>35.0</v>
      </c>
      <c r="L192" s="29"/>
      <c r="M192" s="29"/>
      <c r="N192" s="29" t="s">
        <v>76</v>
      </c>
      <c r="O192" s="29"/>
      <c r="P192" s="123"/>
      <c r="Q192" s="29" t="s">
        <v>77</v>
      </c>
      <c r="R192" s="29" t="s">
        <v>640</v>
      </c>
      <c r="S192" s="123"/>
      <c r="T192" s="123"/>
      <c r="U192" s="29" t="s">
        <v>81</v>
      </c>
      <c r="V192" s="29" t="s">
        <v>489</v>
      </c>
      <c r="W192" s="29" t="s">
        <v>308</v>
      </c>
      <c r="X192" s="29" t="s">
        <v>405</v>
      </c>
      <c r="Y192" s="29" t="s">
        <v>122</v>
      </c>
      <c r="Z192" s="29" t="s">
        <v>1073</v>
      </c>
      <c r="AB192" s="123"/>
      <c r="AC192" s="123"/>
      <c r="AD192" s="123"/>
      <c r="AE192" s="123"/>
      <c r="AF192" s="29" t="s">
        <v>1051</v>
      </c>
      <c r="AG192" s="29" t="s">
        <v>88</v>
      </c>
      <c r="AH192" s="123"/>
      <c r="AI192" s="29" t="s">
        <v>220</v>
      </c>
      <c r="AJ192" s="29" t="s">
        <v>135</v>
      </c>
      <c r="AK192" s="29" t="s">
        <v>134</v>
      </c>
      <c r="AL192" s="29" t="s">
        <v>107</v>
      </c>
      <c r="AM192" s="120" t="str">
        <f t="shared" si="4"/>
        <v>Parotani Sipe Sipe Quillacollo Cochabamba Bolivia</v>
      </c>
      <c r="AN192" s="123"/>
      <c r="AO192" s="29" t="s">
        <v>248</v>
      </c>
      <c r="AP192" s="123"/>
      <c r="AQ192" s="123"/>
      <c r="AR192" s="123"/>
      <c r="AS192" s="123"/>
      <c r="AT192" s="123"/>
      <c r="AU192" s="123"/>
      <c r="AV192" s="29" t="s">
        <v>1018</v>
      </c>
      <c r="AW192" s="29" t="s">
        <v>1076</v>
      </c>
      <c r="AX192" s="29" t="s">
        <v>222</v>
      </c>
      <c r="AY192" s="29" t="s">
        <v>94</v>
      </c>
      <c r="AZ192" s="29" t="s">
        <v>82</v>
      </c>
      <c r="BA192" s="29" t="s">
        <v>223</v>
      </c>
      <c r="BB192" s="123"/>
      <c r="BC192" s="123"/>
      <c r="BD192" s="123"/>
      <c r="BE192" s="29" t="s">
        <v>1089</v>
      </c>
      <c r="BG192" s="29"/>
      <c r="BH192" s="29">
        <v>96.0</v>
      </c>
      <c r="BI192" s="29"/>
      <c r="BJ192" s="29"/>
      <c r="BK192" s="29"/>
      <c r="BL192" s="29"/>
      <c r="BM192" s="29"/>
      <c r="BN192" s="29"/>
      <c r="BO192" s="29"/>
      <c r="BP192" s="29"/>
    </row>
    <row r="193">
      <c r="A193" s="91" t="s">
        <v>526</v>
      </c>
      <c r="B193" s="122"/>
      <c r="C193" s="122">
        <v>2003.0</v>
      </c>
      <c r="D193" s="122">
        <v>1.0</v>
      </c>
      <c r="E193" s="29" t="s">
        <v>1090</v>
      </c>
      <c r="F193" s="123"/>
      <c r="G193" s="123"/>
      <c r="H193" s="123"/>
      <c r="I193" s="29" t="s">
        <v>567</v>
      </c>
      <c r="J193" s="29" t="s">
        <v>1091</v>
      </c>
      <c r="K193" s="124"/>
      <c r="L193" s="125"/>
      <c r="M193" s="125"/>
      <c r="N193" s="29" t="s">
        <v>76</v>
      </c>
      <c r="O193" s="29"/>
      <c r="P193" s="123"/>
      <c r="Q193" s="29" t="s">
        <v>77</v>
      </c>
      <c r="R193" s="29" t="s">
        <v>640</v>
      </c>
      <c r="S193" s="123"/>
      <c r="T193" s="125"/>
      <c r="U193" s="29" t="s">
        <v>576</v>
      </c>
      <c r="V193" s="29" t="s">
        <v>405</v>
      </c>
      <c r="W193" s="29" t="s">
        <v>576</v>
      </c>
      <c r="X193" s="29" t="s">
        <v>405</v>
      </c>
      <c r="Y193" s="29" t="s">
        <v>122</v>
      </c>
      <c r="Z193" s="29" t="s">
        <v>1073</v>
      </c>
      <c r="AB193" s="123"/>
      <c r="AC193" s="123"/>
      <c r="AD193" s="123"/>
      <c r="AE193" s="123"/>
      <c r="AF193" s="29" t="s">
        <v>1051</v>
      </c>
      <c r="AG193" s="29" t="s">
        <v>88</v>
      </c>
      <c r="AH193" s="125"/>
      <c r="AI193" s="29" t="s">
        <v>1092</v>
      </c>
      <c r="AJ193" s="125"/>
      <c r="AK193" s="29" t="s">
        <v>109</v>
      </c>
      <c r="AL193" s="29" t="s">
        <v>107</v>
      </c>
      <c r="AM193" s="120" t="str">
        <f t="shared" si="4"/>
        <v>Aguirre  Chapare Cochabamba Bolivia</v>
      </c>
      <c r="AN193" s="123"/>
      <c r="AO193" s="29" t="s">
        <v>279</v>
      </c>
      <c r="AP193" s="125"/>
      <c r="AQ193" s="125"/>
      <c r="AR193" s="123"/>
      <c r="AS193" s="123"/>
      <c r="AT193" s="123"/>
      <c r="AU193" s="125"/>
      <c r="AV193" s="29" t="s">
        <v>1018</v>
      </c>
      <c r="AW193" s="29" t="s">
        <v>1076</v>
      </c>
      <c r="AX193" s="29" t="s">
        <v>222</v>
      </c>
      <c r="AY193" s="29" t="s">
        <v>94</v>
      </c>
      <c r="AZ193" s="29" t="s">
        <v>82</v>
      </c>
      <c r="BA193" s="29" t="s">
        <v>223</v>
      </c>
      <c r="BB193" s="123"/>
      <c r="BC193" s="123"/>
      <c r="BD193" s="123"/>
      <c r="BE193" s="130" t="s">
        <v>1093</v>
      </c>
      <c r="BF193" s="29" t="s">
        <v>1094</v>
      </c>
      <c r="BG193" s="29"/>
      <c r="BH193" s="29">
        <v>95.0</v>
      </c>
      <c r="BI193" s="29"/>
      <c r="BJ193" s="29"/>
      <c r="BK193" s="29"/>
      <c r="BL193" s="29"/>
      <c r="BM193" s="29"/>
      <c r="BN193" s="29"/>
      <c r="BO193" s="29"/>
      <c r="BP193" s="29"/>
    </row>
    <row r="194">
      <c r="A194" s="91" t="s">
        <v>526</v>
      </c>
      <c r="B194" s="122"/>
      <c r="C194" s="122">
        <v>2003.0</v>
      </c>
      <c r="D194" s="122">
        <v>1.0</v>
      </c>
      <c r="E194" s="29">
        <v>15.0</v>
      </c>
      <c r="F194" s="123"/>
      <c r="G194" s="123"/>
      <c r="H194" s="123"/>
      <c r="I194" s="29" t="s">
        <v>567</v>
      </c>
      <c r="J194" s="29" t="s">
        <v>1095</v>
      </c>
      <c r="K194" s="124"/>
      <c r="L194" s="123"/>
      <c r="M194" s="123"/>
      <c r="N194" s="29" t="s">
        <v>76</v>
      </c>
      <c r="O194" s="29"/>
      <c r="P194" s="123"/>
      <c r="Q194" s="29" t="s">
        <v>77</v>
      </c>
      <c r="R194" s="29" t="s">
        <v>640</v>
      </c>
      <c r="S194" s="123"/>
      <c r="T194" s="123"/>
      <c r="U194" s="29" t="s">
        <v>81</v>
      </c>
      <c r="V194" s="29" t="s">
        <v>82</v>
      </c>
      <c r="W194" s="29" t="s">
        <v>308</v>
      </c>
      <c r="X194" s="29" t="s">
        <v>405</v>
      </c>
      <c r="Y194" s="29" t="s">
        <v>122</v>
      </c>
      <c r="Z194" s="29" t="s">
        <v>1073</v>
      </c>
      <c r="AB194" s="123"/>
      <c r="AC194" s="123"/>
      <c r="AD194" s="123"/>
      <c r="AE194" s="123"/>
      <c r="AF194" s="29" t="s">
        <v>1051</v>
      </c>
      <c r="AG194" s="29" t="s">
        <v>88</v>
      </c>
      <c r="AH194" s="123"/>
      <c r="AI194" s="29" t="s">
        <v>107</v>
      </c>
      <c r="AJ194" s="29" t="s">
        <v>107</v>
      </c>
      <c r="AK194" s="29" t="s">
        <v>109</v>
      </c>
      <c r="AL194" s="29" t="s">
        <v>107</v>
      </c>
      <c r="AM194" s="120" t="str">
        <f t="shared" si="4"/>
        <v>Cochabamba Cochabamba Chapare Cochabamba Bolivia</v>
      </c>
      <c r="AN194" s="123"/>
      <c r="AO194" s="29" t="s">
        <v>248</v>
      </c>
      <c r="AP194" s="123"/>
      <c r="AQ194" s="123"/>
      <c r="AR194" s="123"/>
      <c r="AS194" s="123"/>
      <c r="AT194" s="123"/>
      <c r="AU194" s="123"/>
      <c r="AV194" s="29" t="s">
        <v>1018</v>
      </c>
      <c r="AW194" s="29" t="s">
        <v>1076</v>
      </c>
      <c r="AX194" s="29" t="s">
        <v>222</v>
      </c>
      <c r="AY194" s="29" t="s">
        <v>94</v>
      </c>
      <c r="AZ194" s="29" t="s">
        <v>82</v>
      </c>
      <c r="BA194" s="29" t="s">
        <v>223</v>
      </c>
      <c r="BB194" s="29"/>
      <c r="BC194" s="125"/>
      <c r="BD194" s="125"/>
      <c r="BE194" s="29" t="s">
        <v>1096</v>
      </c>
      <c r="BG194" s="131" t="s">
        <v>1079</v>
      </c>
      <c r="BH194" s="29"/>
      <c r="BI194" s="29"/>
      <c r="BJ194" s="29"/>
      <c r="BK194" s="29"/>
      <c r="BL194" s="29"/>
      <c r="BM194" s="29"/>
      <c r="BN194" s="29"/>
      <c r="BO194" s="29"/>
      <c r="BP194" s="29"/>
    </row>
    <row r="195">
      <c r="A195" s="91" t="s">
        <v>526</v>
      </c>
      <c r="B195" s="122"/>
      <c r="C195" s="122">
        <v>2003.0</v>
      </c>
      <c r="D195" s="122">
        <v>1.0</v>
      </c>
      <c r="E195" s="29">
        <v>16.0</v>
      </c>
      <c r="F195" s="123"/>
      <c r="G195" s="123"/>
      <c r="H195" s="123"/>
      <c r="I195" s="29" t="s">
        <v>1097</v>
      </c>
      <c r="J195" s="29" t="s">
        <v>1098</v>
      </c>
      <c r="K195" s="124"/>
      <c r="L195" s="123"/>
      <c r="M195" s="123"/>
      <c r="N195" s="29" t="s">
        <v>76</v>
      </c>
      <c r="O195" s="29"/>
      <c r="P195" s="123"/>
      <c r="Q195" s="29" t="s">
        <v>77</v>
      </c>
      <c r="R195" s="29" t="s">
        <v>640</v>
      </c>
      <c r="S195" s="123"/>
      <c r="T195" s="123"/>
      <c r="U195" s="29" t="s">
        <v>81</v>
      </c>
      <c r="V195" s="29" t="s">
        <v>1099</v>
      </c>
      <c r="W195" s="29" t="s">
        <v>308</v>
      </c>
      <c r="X195" s="123"/>
      <c r="Y195" s="29" t="s">
        <v>122</v>
      </c>
      <c r="Z195" s="29" t="s">
        <v>1073</v>
      </c>
      <c r="AB195" s="123"/>
      <c r="AC195" s="123"/>
      <c r="AD195" s="123"/>
      <c r="AE195" s="123"/>
      <c r="AF195" s="29" t="s">
        <v>1051</v>
      </c>
      <c r="AG195" s="29" t="s">
        <v>88</v>
      </c>
      <c r="AH195" s="123"/>
      <c r="AI195" s="29" t="s">
        <v>1100</v>
      </c>
      <c r="AJ195" s="29" t="s">
        <v>193</v>
      </c>
      <c r="AK195" s="29" t="s">
        <v>109</v>
      </c>
      <c r="AL195" s="29" t="s">
        <v>107</v>
      </c>
      <c r="AM195" s="120" t="str">
        <f t="shared" si="4"/>
        <v>San Julian Ñuflo de Chavez  Chapare Cochabamba Bolivia</v>
      </c>
      <c r="AN195" s="123"/>
      <c r="AO195" s="29" t="s">
        <v>248</v>
      </c>
      <c r="AP195" s="123"/>
      <c r="AQ195" s="123"/>
      <c r="AR195" s="123"/>
      <c r="AS195" s="123"/>
      <c r="AT195" s="123"/>
      <c r="AU195" s="123"/>
      <c r="AV195" s="29" t="s">
        <v>1018</v>
      </c>
      <c r="AW195" s="29" t="s">
        <v>1076</v>
      </c>
      <c r="AX195" s="29" t="s">
        <v>222</v>
      </c>
      <c r="AY195" s="29" t="s">
        <v>94</v>
      </c>
      <c r="AZ195" s="29" t="s">
        <v>82</v>
      </c>
      <c r="BA195" s="29" t="s">
        <v>223</v>
      </c>
      <c r="BB195" s="123"/>
      <c r="BC195" s="123"/>
      <c r="BD195" s="123"/>
      <c r="BE195" s="29" t="s">
        <v>1089</v>
      </c>
      <c r="BG195" s="131" t="s">
        <v>1101</v>
      </c>
      <c r="BH195" s="29">
        <v>103.0</v>
      </c>
      <c r="BI195" s="29"/>
      <c r="BJ195" s="29"/>
      <c r="BK195" s="29"/>
      <c r="BL195" s="29"/>
      <c r="BM195" s="29"/>
      <c r="BN195" s="29"/>
      <c r="BO195" s="29"/>
      <c r="BP195" s="29"/>
    </row>
    <row r="196">
      <c r="A196" s="91" t="s">
        <v>526</v>
      </c>
      <c r="B196" s="122"/>
      <c r="C196" s="122">
        <v>2003.0</v>
      </c>
      <c r="D196" s="122">
        <v>1.0</v>
      </c>
      <c r="E196" s="29">
        <v>21.0</v>
      </c>
      <c r="F196" s="123"/>
      <c r="G196" s="123"/>
      <c r="H196" s="123"/>
      <c r="I196" s="29" t="s">
        <v>258</v>
      </c>
      <c r="J196" s="29" t="s">
        <v>1103</v>
      </c>
      <c r="K196" s="124"/>
      <c r="L196" s="123"/>
      <c r="M196" s="123"/>
      <c r="N196" s="29" t="s">
        <v>76</v>
      </c>
      <c r="O196" s="123"/>
      <c r="P196" s="123"/>
      <c r="Q196" s="29" t="s">
        <v>77</v>
      </c>
      <c r="R196" s="29" t="s">
        <v>533</v>
      </c>
      <c r="S196" s="123"/>
      <c r="T196" s="123"/>
      <c r="U196" s="29" t="s">
        <v>81</v>
      </c>
      <c r="V196" s="29" t="s">
        <v>489</v>
      </c>
      <c r="W196" s="29" t="s">
        <v>83</v>
      </c>
      <c r="X196" s="123"/>
      <c r="Y196" s="29" t="s">
        <v>122</v>
      </c>
      <c r="Z196" s="29" t="s">
        <v>1104</v>
      </c>
      <c r="AA196" s="123"/>
      <c r="AB196" s="123"/>
      <c r="AC196" s="123"/>
      <c r="AD196" s="123"/>
      <c r="AE196" s="123"/>
      <c r="AF196" s="29" t="s">
        <v>248</v>
      </c>
      <c r="AG196" s="29" t="s">
        <v>88</v>
      </c>
      <c r="AH196" s="123"/>
      <c r="AI196" s="29" t="s">
        <v>1105</v>
      </c>
      <c r="AJ196" s="29" t="s">
        <v>107</v>
      </c>
      <c r="AK196" s="29" t="s">
        <v>111</v>
      </c>
      <c r="AL196" s="29" t="s">
        <v>107</v>
      </c>
      <c r="AM196" s="120" t="str">
        <f t="shared" si="4"/>
        <v>Siete Curvas Cochabamba Cercado Cochabamba Bolivia</v>
      </c>
      <c r="AN196" s="123"/>
      <c r="AO196" s="29" t="s">
        <v>248</v>
      </c>
      <c r="AP196" s="123"/>
      <c r="AQ196" s="123"/>
      <c r="AR196" s="123"/>
      <c r="AS196" s="123"/>
      <c r="AT196" s="123"/>
      <c r="AU196" s="123"/>
      <c r="AV196" s="29" t="s">
        <v>1018</v>
      </c>
      <c r="AW196" s="29" t="s">
        <v>1076</v>
      </c>
      <c r="AX196" s="29" t="s">
        <v>222</v>
      </c>
      <c r="AY196" s="29" t="s">
        <v>94</v>
      </c>
      <c r="AZ196" s="29" t="s">
        <v>94</v>
      </c>
      <c r="BA196" s="29" t="s">
        <v>216</v>
      </c>
      <c r="BB196" s="125"/>
      <c r="BC196" s="125"/>
      <c r="BD196" s="125"/>
      <c r="BE196" s="131" t="s">
        <v>1106</v>
      </c>
      <c r="BF196" s="123"/>
      <c r="BG196" s="123"/>
      <c r="BH196" s="29">
        <v>215.0</v>
      </c>
      <c r="BI196" s="123"/>
      <c r="BJ196" s="123"/>
      <c r="BK196" s="123"/>
      <c r="BL196" s="123"/>
      <c r="BM196" s="123"/>
      <c r="BN196" s="123"/>
      <c r="BO196" s="123"/>
      <c r="BP196" s="123"/>
    </row>
    <row r="197">
      <c r="A197" s="91" t="s">
        <v>647</v>
      </c>
      <c r="B197" s="122"/>
      <c r="C197" s="122">
        <v>2003.0</v>
      </c>
      <c r="D197" s="122">
        <v>1.0</v>
      </c>
      <c r="E197" s="122">
        <v>23.0</v>
      </c>
      <c r="F197" s="123"/>
      <c r="G197" s="123"/>
      <c r="H197" s="123"/>
      <c r="I197" s="29" t="s">
        <v>1107</v>
      </c>
      <c r="J197" s="29" t="s">
        <v>1108</v>
      </c>
      <c r="K197" s="124"/>
      <c r="L197" s="123"/>
      <c r="M197" s="123"/>
      <c r="N197" s="29" t="s">
        <v>76</v>
      </c>
      <c r="O197" s="29"/>
      <c r="P197" s="123"/>
      <c r="Q197" s="29" t="s">
        <v>77</v>
      </c>
      <c r="R197" s="29" t="s">
        <v>640</v>
      </c>
      <c r="S197" s="123"/>
      <c r="T197" s="123"/>
      <c r="U197" s="29" t="s">
        <v>81</v>
      </c>
      <c r="V197" s="123"/>
      <c r="W197" s="123"/>
      <c r="X197" s="123"/>
      <c r="Y197" s="29" t="s">
        <v>122</v>
      </c>
      <c r="Z197" s="29" t="s">
        <v>1051</v>
      </c>
      <c r="AA197" s="123"/>
      <c r="AB197" s="123"/>
      <c r="AC197" s="123"/>
      <c r="AD197" s="123"/>
      <c r="AE197" s="123"/>
      <c r="AF197" s="29" t="s">
        <v>1051</v>
      </c>
      <c r="AG197" s="29" t="s">
        <v>88</v>
      </c>
      <c r="AH197" s="29" t="s">
        <v>1109</v>
      </c>
      <c r="AI197" s="29" t="s">
        <v>1110</v>
      </c>
      <c r="AJ197" s="29"/>
      <c r="AK197" s="29" t="s">
        <v>148</v>
      </c>
      <c r="AL197" s="29" t="s">
        <v>121</v>
      </c>
      <c r="AM197" s="120" t="str">
        <f t="shared" si="4"/>
        <v>Lonk'on region  Oropeza Chuquisaca Bolivia</v>
      </c>
      <c r="AN197" s="123"/>
      <c r="AO197" s="29" t="s">
        <v>248</v>
      </c>
      <c r="AP197" s="123"/>
      <c r="AQ197" s="123"/>
      <c r="AR197" s="123"/>
      <c r="AS197" s="123"/>
      <c r="AT197" s="123"/>
      <c r="AU197" s="123"/>
      <c r="AV197" s="29" t="s">
        <v>1018</v>
      </c>
      <c r="AW197" s="29" t="s">
        <v>1111</v>
      </c>
      <c r="AX197" s="29" t="s">
        <v>823</v>
      </c>
      <c r="AY197" s="29" t="s">
        <v>94</v>
      </c>
      <c r="AZ197" s="29" t="s">
        <v>82</v>
      </c>
      <c r="BA197" s="29" t="s">
        <v>223</v>
      </c>
      <c r="BB197" s="125"/>
      <c r="BC197" s="125"/>
      <c r="BD197" s="125"/>
      <c r="BE197" s="30" t="s">
        <v>1112</v>
      </c>
      <c r="BF197" s="29"/>
      <c r="BG197" s="132" t="s">
        <v>1113</v>
      </c>
      <c r="BH197" s="29">
        <v>105.0</v>
      </c>
      <c r="BI197" s="29"/>
      <c r="BJ197" s="29"/>
      <c r="BK197" s="29"/>
      <c r="BL197" s="29"/>
      <c r="BM197" s="29"/>
      <c r="BN197" s="29"/>
      <c r="BO197" s="29"/>
      <c r="BP197" s="29"/>
    </row>
    <row r="198">
      <c r="A198" s="91" t="s">
        <v>647</v>
      </c>
      <c r="B198" s="122"/>
      <c r="C198" s="122">
        <v>2003.0</v>
      </c>
      <c r="D198" s="122">
        <v>1.0</v>
      </c>
      <c r="E198" s="122">
        <v>25.0</v>
      </c>
      <c r="F198" s="123"/>
      <c r="G198" s="123"/>
      <c r="H198" s="123"/>
      <c r="I198" s="29" t="s">
        <v>401</v>
      </c>
      <c r="J198" s="29" t="s">
        <v>1115</v>
      </c>
      <c r="K198" s="124"/>
      <c r="L198" s="123"/>
      <c r="M198" s="123"/>
      <c r="N198" s="29" t="s">
        <v>76</v>
      </c>
      <c r="O198" s="29"/>
      <c r="P198" s="123"/>
      <c r="Q198" s="29" t="s">
        <v>77</v>
      </c>
      <c r="R198" s="29" t="s">
        <v>1116</v>
      </c>
      <c r="S198" s="123"/>
      <c r="T198" s="123"/>
      <c r="U198" s="29" t="s">
        <v>248</v>
      </c>
      <c r="V198" s="123"/>
      <c r="W198" s="123"/>
      <c r="X198" s="123"/>
      <c r="Y198" s="29" t="s">
        <v>122</v>
      </c>
      <c r="Z198" s="29" t="s">
        <v>1051</v>
      </c>
      <c r="AA198" s="123"/>
      <c r="AB198" s="123"/>
      <c r="AC198" s="123"/>
      <c r="AD198" s="123"/>
      <c r="AE198" s="123"/>
      <c r="AF198" s="29" t="s">
        <v>1051</v>
      </c>
      <c r="AG198" s="29" t="s">
        <v>88</v>
      </c>
      <c r="AH198" s="29" t="s">
        <v>1117</v>
      </c>
      <c r="AI198" s="29" t="s">
        <v>1118</v>
      </c>
      <c r="AJ198" s="123"/>
      <c r="AK198" s="123"/>
      <c r="AL198" s="123"/>
      <c r="AM198" s="120" t="str">
        <f t="shared" si="4"/>
        <v>Sacramento    Bolivia</v>
      </c>
      <c r="AN198" s="123"/>
      <c r="AO198" s="29" t="s">
        <v>248</v>
      </c>
      <c r="AP198" s="123"/>
      <c r="AQ198" s="123"/>
      <c r="AR198" s="123"/>
      <c r="AS198" s="123"/>
      <c r="AT198" s="123"/>
      <c r="AU198" s="123"/>
      <c r="AV198" s="29" t="s">
        <v>1018</v>
      </c>
      <c r="AW198" s="29" t="s">
        <v>1111</v>
      </c>
      <c r="AX198" s="29" t="s">
        <v>823</v>
      </c>
      <c r="AY198" s="29" t="s">
        <v>94</v>
      </c>
      <c r="AZ198" s="29" t="s">
        <v>82</v>
      </c>
      <c r="BA198" s="29" t="s">
        <v>223</v>
      </c>
      <c r="BB198" s="125"/>
      <c r="BC198" s="125"/>
      <c r="BD198" s="125"/>
      <c r="BE198" s="29" t="s">
        <v>1089</v>
      </c>
      <c r="BG198" s="127" t="s">
        <v>1062</v>
      </c>
      <c r="BH198" s="29">
        <v>106.0</v>
      </c>
      <c r="BI198" s="29"/>
      <c r="BJ198" s="29"/>
      <c r="BK198" s="29"/>
      <c r="BL198" s="29"/>
      <c r="BM198" s="29"/>
      <c r="BN198" s="29"/>
      <c r="BO198" s="29"/>
      <c r="BP198" s="29"/>
    </row>
    <row r="199">
      <c r="A199" s="91" t="s">
        <v>647</v>
      </c>
      <c r="B199" s="122"/>
      <c r="C199" s="122">
        <v>2003.0</v>
      </c>
      <c r="D199" s="122">
        <v>1.0</v>
      </c>
      <c r="E199" s="29">
        <v>25.0</v>
      </c>
      <c r="F199" s="123"/>
      <c r="G199" s="123"/>
      <c r="H199" s="123"/>
      <c r="I199" s="29" t="s">
        <v>567</v>
      </c>
      <c r="J199" s="29" t="s">
        <v>1119</v>
      </c>
      <c r="K199" s="133">
        <v>34.0</v>
      </c>
      <c r="L199" s="122"/>
      <c r="M199" s="122"/>
      <c r="N199" s="29" t="s">
        <v>76</v>
      </c>
      <c r="O199" s="29"/>
      <c r="P199" s="123"/>
      <c r="Q199" s="29" t="s">
        <v>77</v>
      </c>
      <c r="R199" s="29" t="s">
        <v>793</v>
      </c>
      <c r="S199" s="123"/>
      <c r="T199" s="123"/>
      <c r="U199" s="29" t="s">
        <v>248</v>
      </c>
      <c r="V199" s="123"/>
      <c r="W199" s="123"/>
      <c r="X199" s="123"/>
      <c r="Y199" s="29" t="s">
        <v>122</v>
      </c>
      <c r="Z199" s="29" t="s">
        <v>1104</v>
      </c>
      <c r="AA199" s="123"/>
      <c r="AB199" s="123"/>
      <c r="AC199" s="123"/>
      <c r="AD199" s="123"/>
      <c r="AE199" s="123"/>
      <c r="AF199" s="29" t="s">
        <v>248</v>
      </c>
      <c r="AG199" s="29" t="s">
        <v>88</v>
      </c>
      <c r="AH199" s="123"/>
      <c r="AI199" s="29" t="s">
        <v>152</v>
      </c>
      <c r="AJ199" s="29" t="s">
        <v>152</v>
      </c>
      <c r="AK199" s="29" t="s">
        <v>148</v>
      </c>
      <c r="AL199" s="29" t="s">
        <v>121</v>
      </c>
      <c r="AM199" s="120" t="str">
        <f t="shared" si="4"/>
        <v>Sucre Sucre Oropeza Chuquisaca Bolivia</v>
      </c>
      <c r="AN199" s="123"/>
      <c r="AO199" s="123"/>
      <c r="AP199" s="123"/>
      <c r="AQ199" s="123"/>
      <c r="AR199" s="123"/>
      <c r="AS199" s="123"/>
      <c r="AT199" s="123"/>
      <c r="AU199" s="123"/>
      <c r="AV199" s="29" t="s">
        <v>1018</v>
      </c>
      <c r="AW199" s="29" t="s">
        <v>1111</v>
      </c>
      <c r="AX199" s="29" t="s">
        <v>1120</v>
      </c>
      <c r="AY199" s="29" t="s">
        <v>94</v>
      </c>
      <c r="AZ199" s="29" t="s">
        <v>94</v>
      </c>
      <c r="BA199" s="29" t="s">
        <v>216</v>
      </c>
      <c r="BB199" s="125"/>
      <c r="BC199" s="125"/>
      <c r="BD199" s="125"/>
      <c r="BE199" s="29" t="s">
        <v>1121</v>
      </c>
      <c r="BF199" s="131" t="s">
        <v>1122</v>
      </c>
      <c r="BG199" s="123"/>
      <c r="BH199" s="29">
        <v>108.0</v>
      </c>
      <c r="BI199" s="123"/>
      <c r="BJ199" s="123"/>
      <c r="BK199" s="123"/>
      <c r="BL199" s="123"/>
      <c r="BM199" s="123"/>
      <c r="BN199" s="123"/>
      <c r="BO199" s="123"/>
      <c r="BP199" s="123"/>
    </row>
    <row r="200">
      <c r="A200" s="91" t="s">
        <v>526</v>
      </c>
      <c r="B200" s="122"/>
      <c r="C200" s="122">
        <v>2003.0</v>
      </c>
      <c r="D200" s="122">
        <v>1.0</v>
      </c>
      <c r="E200" s="29">
        <v>27.0</v>
      </c>
      <c r="F200" s="123"/>
      <c r="G200" s="123"/>
      <c r="H200" s="123"/>
      <c r="I200" s="132" t="s">
        <v>1124</v>
      </c>
      <c r="J200" s="30" t="s">
        <v>1125</v>
      </c>
      <c r="K200" s="124"/>
      <c r="L200" s="123"/>
      <c r="M200" s="123"/>
      <c r="N200" s="29" t="s">
        <v>76</v>
      </c>
      <c r="O200" s="29"/>
      <c r="P200" s="123"/>
      <c r="Q200" s="29" t="s">
        <v>77</v>
      </c>
      <c r="R200" s="29" t="s">
        <v>473</v>
      </c>
      <c r="S200" s="123"/>
      <c r="T200" s="123"/>
      <c r="U200" s="29" t="s">
        <v>81</v>
      </c>
      <c r="V200" s="29" t="s">
        <v>489</v>
      </c>
      <c r="W200" s="29" t="s">
        <v>83</v>
      </c>
      <c r="X200" s="123"/>
      <c r="Y200" s="29" t="s">
        <v>122</v>
      </c>
      <c r="Z200" s="29" t="s">
        <v>1073</v>
      </c>
      <c r="AB200" s="123"/>
      <c r="AC200" s="123"/>
      <c r="AD200" s="123"/>
      <c r="AE200" s="123"/>
      <c r="AF200" s="29" t="s">
        <v>1051</v>
      </c>
      <c r="AG200" s="29" t="s">
        <v>88</v>
      </c>
      <c r="AH200" s="123"/>
      <c r="AI200" s="29" t="s">
        <v>1126</v>
      </c>
      <c r="AJ200" s="125"/>
      <c r="AK200" s="29" t="s">
        <v>111</v>
      </c>
      <c r="AL200" s="29" t="s">
        <v>110</v>
      </c>
      <c r="AM200" s="120" t="str">
        <f t="shared" si="4"/>
        <v>Machacamarquita  Cercado Oruro Bolivia</v>
      </c>
      <c r="AN200" s="123"/>
      <c r="AO200" s="29" t="s">
        <v>248</v>
      </c>
      <c r="AP200" s="123"/>
      <c r="AQ200" s="123"/>
      <c r="AR200" s="123"/>
      <c r="AS200" s="123"/>
      <c r="AT200" s="123"/>
      <c r="AU200" s="125"/>
      <c r="AV200" s="29" t="s">
        <v>1018</v>
      </c>
      <c r="AW200" s="29" t="s">
        <v>1076</v>
      </c>
      <c r="AX200" s="29" t="s">
        <v>1120</v>
      </c>
      <c r="AY200" s="29" t="s">
        <v>94</v>
      </c>
      <c r="AZ200" s="29" t="s">
        <v>82</v>
      </c>
      <c r="BA200" s="29" t="s">
        <v>223</v>
      </c>
      <c r="BB200" s="123"/>
      <c r="BC200" s="123"/>
      <c r="BD200" s="123"/>
      <c r="BE200" s="29" t="s">
        <v>1089</v>
      </c>
      <c r="BG200" s="131" t="s">
        <v>1101</v>
      </c>
      <c r="BH200" s="29">
        <v>104.0</v>
      </c>
      <c r="BI200" s="29"/>
      <c r="BJ200" s="29"/>
      <c r="BK200" s="29"/>
      <c r="BL200" s="29"/>
      <c r="BM200" s="29"/>
      <c r="BN200" s="29"/>
      <c r="BO200" s="29"/>
      <c r="BP200" s="29"/>
    </row>
    <row r="201">
      <c r="A201" s="91" t="s">
        <v>526</v>
      </c>
      <c r="B201" s="122"/>
      <c r="C201" s="122">
        <v>2003.0</v>
      </c>
      <c r="D201" s="122">
        <v>1.0</v>
      </c>
      <c r="E201" s="29">
        <v>26.0</v>
      </c>
      <c r="F201" s="123"/>
      <c r="G201" s="123"/>
      <c r="H201" s="123"/>
      <c r="I201" s="29" t="s">
        <v>401</v>
      </c>
      <c r="J201" s="29" t="s">
        <v>1127</v>
      </c>
      <c r="K201" s="128"/>
      <c r="L201" s="29"/>
      <c r="M201" s="29"/>
      <c r="N201" s="29" t="s">
        <v>76</v>
      </c>
      <c r="O201" s="29"/>
      <c r="P201" s="123"/>
      <c r="Q201" s="29" t="s">
        <v>77</v>
      </c>
      <c r="R201" s="29" t="s">
        <v>249</v>
      </c>
      <c r="S201" s="123"/>
      <c r="T201" s="123"/>
      <c r="U201" s="29" t="s">
        <v>81</v>
      </c>
      <c r="V201" s="29" t="s">
        <v>82</v>
      </c>
      <c r="W201" s="29" t="s">
        <v>83</v>
      </c>
      <c r="X201" s="29"/>
      <c r="Y201" s="29" t="s">
        <v>122</v>
      </c>
      <c r="Z201" s="29" t="s">
        <v>1017</v>
      </c>
      <c r="AA201" s="29"/>
      <c r="AB201" s="123"/>
      <c r="AC201" s="123"/>
      <c r="AD201" s="123"/>
      <c r="AE201" s="123"/>
      <c r="AF201" s="29" t="s">
        <v>1128</v>
      </c>
      <c r="AG201" s="29" t="s">
        <v>88</v>
      </c>
      <c r="AH201" s="123"/>
      <c r="AI201" s="29" t="s">
        <v>1129</v>
      </c>
      <c r="AJ201" s="29" t="s">
        <v>195</v>
      </c>
      <c r="AK201" s="29" t="s">
        <v>109</v>
      </c>
      <c r="AL201" s="29" t="s">
        <v>107</v>
      </c>
      <c r="AM201" s="120" t="str">
        <f t="shared" si="4"/>
        <v>Matamojo Eterazama Chapare Cochabamba Bolivia</v>
      </c>
      <c r="AN201" s="123"/>
      <c r="AO201" s="29" t="s">
        <v>279</v>
      </c>
      <c r="AP201" s="123"/>
      <c r="AQ201" s="123"/>
      <c r="AR201" s="123"/>
      <c r="AS201" s="123"/>
      <c r="AT201" s="123"/>
      <c r="AU201" s="123"/>
      <c r="AV201" s="29" t="s">
        <v>1018</v>
      </c>
      <c r="AW201" s="29" t="s">
        <v>1076</v>
      </c>
      <c r="AX201" s="29" t="s">
        <v>222</v>
      </c>
      <c r="AY201" s="29" t="s">
        <v>94</v>
      </c>
      <c r="AZ201" s="29" t="s">
        <v>82</v>
      </c>
      <c r="BA201" s="29" t="s">
        <v>223</v>
      </c>
      <c r="BB201" s="125"/>
      <c r="BC201" s="125"/>
      <c r="BD201" s="125"/>
      <c r="BE201" s="29" t="s">
        <v>1130</v>
      </c>
      <c r="BF201" s="132" t="s">
        <v>1131</v>
      </c>
      <c r="BG201" s="29"/>
      <c r="BH201" s="29">
        <v>107.0</v>
      </c>
      <c r="BI201" s="29"/>
      <c r="BJ201" s="29"/>
      <c r="BK201" s="29"/>
      <c r="BL201" s="29"/>
      <c r="BM201" s="29"/>
      <c r="BN201" s="29"/>
      <c r="BO201" s="29"/>
      <c r="BP201" s="29"/>
    </row>
    <row r="202">
      <c r="A202" s="91" t="s">
        <v>328</v>
      </c>
      <c r="B202" s="122"/>
      <c r="C202" s="122">
        <v>2003.0</v>
      </c>
      <c r="D202" s="122">
        <v>2.0</v>
      </c>
      <c r="E202" s="122">
        <v>12.0</v>
      </c>
      <c r="F202" s="123"/>
      <c r="G202" s="123"/>
      <c r="H202" s="123"/>
      <c r="I202" s="113" t="s">
        <v>205</v>
      </c>
      <c r="J202" s="101" t="s">
        <v>1132</v>
      </c>
      <c r="K202" s="134"/>
      <c r="L202" s="135"/>
      <c r="M202" s="135"/>
      <c r="N202" s="136"/>
      <c r="O202" s="136"/>
      <c r="P202" s="136"/>
      <c r="Q202" s="136" t="s">
        <v>77</v>
      </c>
      <c r="R202" s="136" t="s">
        <v>817</v>
      </c>
      <c r="S202" s="136"/>
      <c r="T202" s="138"/>
      <c r="U202" s="136" t="s">
        <v>81</v>
      </c>
      <c r="V202" s="139" t="s">
        <v>82</v>
      </c>
      <c r="W202" s="136" t="s">
        <v>83</v>
      </c>
      <c r="X202" s="136"/>
      <c r="Y202" s="136"/>
      <c r="Z202" s="136"/>
      <c r="AA202" s="136"/>
      <c r="AB202" s="136"/>
      <c r="AC202" s="140"/>
      <c r="AD202" s="140"/>
      <c r="AE202" s="136"/>
      <c r="AF202" s="136" t="s">
        <v>1133</v>
      </c>
      <c r="AG202" s="101" t="s">
        <v>88</v>
      </c>
      <c r="AH202" s="101" t="s">
        <v>1134</v>
      </c>
      <c r="AI202" s="136"/>
      <c r="AJ202" s="136" t="s">
        <v>92</v>
      </c>
      <c r="AK202" s="29" t="s">
        <v>227</v>
      </c>
      <c r="AL202" s="136" t="s">
        <v>92</v>
      </c>
      <c r="AM202" s="120" t="str">
        <f t="shared" si="4"/>
        <v> La Paz Murillo La Paz Bolivia</v>
      </c>
      <c r="AN202" s="138"/>
      <c r="AO202" s="29" t="s">
        <v>279</v>
      </c>
      <c r="AP202" s="136"/>
      <c r="AQ202" s="136"/>
      <c r="AR202" s="136"/>
      <c r="AS202" s="136"/>
      <c r="AT202" s="136"/>
      <c r="AU202" s="136"/>
      <c r="AV202" s="29" t="s">
        <v>1018</v>
      </c>
      <c r="AW202" s="101" t="s">
        <v>1135</v>
      </c>
      <c r="AX202" s="101" t="s">
        <v>1136</v>
      </c>
      <c r="AY202" s="29" t="s">
        <v>94</v>
      </c>
      <c r="AZ202" s="136" t="s">
        <v>82</v>
      </c>
      <c r="BA202" s="101" t="s">
        <v>223</v>
      </c>
      <c r="BB202" s="125"/>
      <c r="BC202" s="125"/>
      <c r="BD202" s="125"/>
      <c r="BE202" s="29" t="s">
        <v>1137</v>
      </c>
      <c r="BG202" s="29" t="s">
        <v>1138</v>
      </c>
      <c r="BH202" s="29">
        <v>124.0</v>
      </c>
      <c r="BI202" s="29"/>
      <c r="BJ202" s="29"/>
      <c r="BK202" s="29"/>
      <c r="BL202" s="29"/>
      <c r="BM202" s="29"/>
      <c r="BN202" s="29"/>
      <c r="BO202" s="29"/>
      <c r="BP202" s="29"/>
    </row>
    <row r="203">
      <c r="A203" s="91" t="s">
        <v>328</v>
      </c>
      <c r="B203" s="122"/>
      <c r="C203" s="122">
        <v>2003.0</v>
      </c>
      <c r="D203" s="122">
        <v>2.0</v>
      </c>
      <c r="E203" s="122">
        <v>12.0</v>
      </c>
      <c r="F203" s="123"/>
      <c r="G203" s="123"/>
      <c r="H203" s="123"/>
      <c r="I203" s="29" t="s">
        <v>1139</v>
      </c>
      <c r="J203" s="29" t="s">
        <v>1140</v>
      </c>
      <c r="K203" s="134">
        <v>22.0</v>
      </c>
      <c r="L203" s="135"/>
      <c r="M203" s="135"/>
      <c r="N203" s="136" t="s">
        <v>76</v>
      </c>
      <c r="O203" s="136"/>
      <c r="P203" s="136"/>
      <c r="Q203" s="136" t="s">
        <v>77</v>
      </c>
      <c r="R203" s="136" t="s">
        <v>817</v>
      </c>
      <c r="S203" s="136"/>
      <c r="T203" s="138"/>
      <c r="U203" s="136" t="s">
        <v>81</v>
      </c>
      <c r="V203" s="139" t="s">
        <v>82</v>
      </c>
      <c r="W203" s="136" t="s">
        <v>83</v>
      </c>
      <c r="X203" s="136"/>
      <c r="Y203" s="136"/>
      <c r="Z203" s="136"/>
      <c r="AA203" s="136"/>
      <c r="AB203" s="136"/>
      <c r="AC203" s="140"/>
      <c r="AD203" s="140"/>
      <c r="AE203" s="136"/>
      <c r="AF203" s="136" t="s">
        <v>1133</v>
      </c>
      <c r="AG203" s="101" t="s">
        <v>88</v>
      </c>
      <c r="AH203" s="141" t="s">
        <v>1141</v>
      </c>
      <c r="AI203" s="136"/>
      <c r="AJ203" s="136" t="s">
        <v>92</v>
      </c>
      <c r="AK203" s="29" t="s">
        <v>227</v>
      </c>
      <c r="AL203" s="136" t="s">
        <v>92</v>
      </c>
      <c r="AM203" s="120" t="str">
        <f t="shared" si="4"/>
        <v> La Paz Murillo La Paz Bolivia</v>
      </c>
      <c r="AN203" s="138"/>
      <c r="AO203" s="29" t="s">
        <v>279</v>
      </c>
      <c r="AP203" s="136"/>
      <c r="AQ203" s="136"/>
      <c r="AR203" s="136"/>
      <c r="AS203" s="136"/>
      <c r="AT203" s="136"/>
      <c r="AU203" s="136"/>
      <c r="AV203" s="29" t="s">
        <v>1018</v>
      </c>
      <c r="AW203" s="101" t="s">
        <v>1135</v>
      </c>
      <c r="AX203" s="101" t="s">
        <v>1136</v>
      </c>
      <c r="AY203" s="29" t="s">
        <v>94</v>
      </c>
      <c r="AZ203" s="136" t="s">
        <v>82</v>
      </c>
      <c r="BA203" s="101" t="s">
        <v>223</v>
      </c>
      <c r="BB203" s="125"/>
      <c r="BC203" s="125"/>
      <c r="BD203" s="125"/>
      <c r="BE203" s="29" t="s">
        <v>1137</v>
      </c>
      <c r="BG203" s="29" t="s">
        <v>1138</v>
      </c>
      <c r="BH203" s="29">
        <v>126.0</v>
      </c>
      <c r="BI203" s="29"/>
      <c r="BJ203" s="29"/>
      <c r="BK203" s="29"/>
      <c r="BL203" s="29"/>
      <c r="BM203" s="29"/>
      <c r="BN203" s="29"/>
      <c r="BO203" s="29"/>
      <c r="BP203" s="29"/>
    </row>
    <row r="204">
      <c r="A204" s="91" t="s">
        <v>328</v>
      </c>
      <c r="B204" s="122"/>
      <c r="C204" s="122">
        <v>2003.0</v>
      </c>
      <c r="D204" s="122">
        <v>2.0</v>
      </c>
      <c r="E204" s="122">
        <v>12.0</v>
      </c>
      <c r="F204" s="123"/>
      <c r="G204" s="123"/>
      <c r="H204" s="123"/>
      <c r="I204" s="29" t="s">
        <v>1143</v>
      </c>
      <c r="J204" s="29" t="s">
        <v>1144</v>
      </c>
      <c r="K204" s="134">
        <v>16.0</v>
      </c>
      <c r="L204" s="135"/>
      <c r="M204" s="135"/>
      <c r="N204" s="136" t="s">
        <v>76</v>
      </c>
      <c r="O204" s="136"/>
      <c r="P204" s="136"/>
      <c r="Q204" s="136" t="s">
        <v>77</v>
      </c>
      <c r="R204" s="136" t="s">
        <v>241</v>
      </c>
      <c r="S204" s="140" t="s">
        <v>1145</v>
      </c>
      <c r="T204" s="138"/>
      <c r="U204" s="136" t="s">
        <v>81</v>
      </c>
      <c r="V204" s="139" t="s">
        <v>82</v>
      </c>
      <c r="W204" s="136" t="s">
        <v>83</v>
      </c>
      <c r="X204" s="136"/>
      <c r="Y204" s="136"/>
      <c r="Z204" s="136"/>
      <c r="AA204" s="136"/>
      <c r="AB204" s="136"/>
      <c r="AC204" s="140"/>
      <c r="AD204" s="140"/>
      <c r="AE204" s="136"/>
      <c r="AF204" s="136" t="s">
        <v>1133</v>
      </c>
      <c r="AG204" s="101" t="s">
        <v>88</v>
      </c>
      <c r="AH204" s="141" t="s">
        <v>1141</v>
      </c>
      <c r="AI204" s="136"/>
      <c r="AJ204" s="136" t="s">
        <v>92</v>
      </c>
      <c r="AK204" s="29" t="s">
        <v>227</v>
      </c>
      <c r="AL204" s="136" t="s">
        <v>92</v>
      </c>
      <c r="AM204" s="120" t="str">
        <f t="shared" si="4"/>
        <v> La Paz Murillo La Paz Bolivia</v>
      </c>
      <c r="AN204" s="138"/>
      <c r="AO204" s="29" t="s">
        <v>279</v>
      </c>
      <c r="AP204" s="136"/>
      <c r="AQ204" s="136"/>
      <c r="AR204" s="136"/>
      <c r="AS204" s="136"/>
      <c r="AT204" s="136"/>
      <c r="AU204" s="136"/>
      <c r="AV204" s="29" t="s">
        <v>1018</v>
      </c>
      <c r="AW204" s="101" t="s">
        <v>1135</v>
      </c>
      <c r="AX204" s="101" t="s">
        <v>1136</v>
      </c>
      <c r="AY204" s="29" t="s">
        <v>94</v>
      </c>
      <c r="AZ204" s="136" t="s">
        <v>82</v>
      </c>
      <c r="BA204" s="101" t="s">
        <v>223</v>
      </c>
      <c r="BB204" s="125"/>
      <c r="BC204" s="125"/>
      <c r="BD204" s="125"/>
      <c r="BE204" s="29" t="s">
        <v>1137</v>
      </c>
      <c r="BG204" s="29" t="s">
        <v>1138</v>
      </c>
      <c r="BH204" s="29">
        <v>123.0</v>
      </c>
      <c r="BI204" s="29"/>
      <c r="BJ204" s="29"/>
      <c r="BK204" s="29"/>
      <c r="BL204" s="29"/>
      <c r="BM204" s="29"/>
      <c r="BN204" s="29"/>
      <c r="BO204" s="29"/>
      <c r="BP204" s="29"/>
    </row>
    <row r="205">
      <c r="A205" s="91" t="s">
        <v>328</v>
      </c>
      <c r="B205" s="122"/>
      <c r="C205" s="122">
        <v>2003.0</v>
      </c>
      <c r="D205" s="122">
        <v>2.0</v>
      </c>
      <c r="E205" s="122">
        <v>12.0</v>
      </c>
      <c r="F205" s="123"/>
      <c r="G205" s="123"/>
      <c r="H205" s="123"/>
      <c r="I205" s="29" t="s">
        <v>1147</v>
      </c>
      <c r="J205" s="29" t="s">
        <v>1068</v>
      </c>
      <c r="K205" s="128">
        <v>18.0</v>
      </c>
      <c r="L205" s="29"/>
      <c r="M205" s="29"/>
      <c r="N205" s="29" t="s">
        <v>76</v>
      </c>
      <c r="O205" s="29"/>
      <c r="P205" s="29"/>
      <c r="Q205" s="29" t="s">
        <v>77</v>
      </c>
      <c r="R205" s="29" t="s">
        <v>817</v>
      </c>
      <c r="S205" s="125"/>
      <c r="T205" s="123"/>
      <c r="U205" s="136" t="s">
        <v>81</v>
      </c>
      <c r="V205" s="139" t="s">
        <v>82</v>
      </c>
      <c r="W205" s="136" t="s">
        <v>83</v>
      </c>
      <c r="X205" s="29" t="s">
        <v>248</v>
      </c>
      <c r="Y205" s="29" t="s">
        <v>122</v>
      </c>
      <c r="Z205" s="29" t="s">
        <v>248</v>
      </c>
      <c r="AA205" s="29" t="s">
        <v>248</v>
      </c>
      <c r="AB205" s="29" t="s">
        <v>248</v>
      </c>
      <c r="AC205" s="125"/>
      <c r="AD205" s="125"/>
      <c r="AE205" s="29" t="s">
        <v>248</v>
      </c>
      <c r="AF205" s="29" t="s">
        <v>1133</v>
      </c>
      <c r="AG205" s="29" t="s">
        <v>88</v>
      </c>
      <c r="AH205" s="29" t="s">
        <v>1141</v>
      </c>
      <c r="AI205" s="29"/>
      <c r="AJ205" s="29" t="s">
        <v>92</v>
      </c>
      <c r="AK205" s="29" t="s">
        <v>227</v>
      </c>
      <c r="AL205" s="29" t="s">
        <v>92</v>
      </c>
      <c r="AM205" s="120" t="str">
        <f t="shared" si="4"/>
        <v> La Paz Murillo La Paz Bolivia</v>
      </c>
      <c r="AN205" s="123"/>
      <c r="AO205" s="29" t="s">
        <v>279</v>
      </c>
      <c r="AP205" s="29"/>
      <c r="AQ205" s="29"/>
      <c r="AR205" s="29"/>
      <c r="AS205" s="29"/>
      <c r="AT205" s="29"/>
      <c r="AU205" s="29"/>
      <c r="AV205" s="29" t="s">
        <v>1018</v>
      </c>
      <c r="AW205" s="101" t="s">
        <v>1135</v>
      </c>
      <c r="AX205" s="101" t="s">
        <v>1136</v>
      </c>
      <c r="AY205" s="29" t="s">
        <v>94</v>
      </c>
      <c r="AZ205" s="29" t="s">
        <v>82</v>
      </c>
      <c r="BA205" s="29" t="s">
        <v>223</v>
      </c>
      <c r="BB205" s="123"/>
      <c r="BC205" s="123"/>
      <c r="BD205" s="123"/>
      <c r="BE205" s="29" t="s">
        <v>1137</v>
      </c>
      <c r="BG205" s="29" t="s">
        <v>1138</v>
      </c>
      <c r="BH205" s="29">
        <v>127.0</v>
      </c>
      <c r="BI205" s="29"/>
      <c r="BJ205" s="29"/>
      <c r="BK205" s="29"/>
      <c r="BL205" s="29"/>
      <c r="BM205" s="29"/>
      <c r="BN205" s="29"/>
      <c r="BO205" s="29"/>
      <c r="BP205" s="29"/>
    </row>
    <row r="206">
      <c r="A206" s="91" t="s">
        <v>328</v>
      </c>
      <c r="B206" s="122"/>
      <c r="C206" s="122">
        <v>2003.0</v>
      </c>
      <c r="D206" s="122">
        <v>2.0</v>
      </c>
      <c r="E206" s="122">
        <v>12.0</v>
      </c>
      <c r="F206" s="123"/>
      <c r="G206" s="123"/>
      <c r="H206" s="123"/>
      <c r="I206" s="29" t="s">
        <v>1148</v>
      </c>
      <c r="J206" s="29" t="s">
        <v>1149</v>
      </c>
      <c r="K206" s="128">
        <v>25.0</v>
      </c>
      <c r="L206" s="29"/>
      <c r="M206" s="29"/>
      <c r="N206" s="29" t="s">
        <v>76</v>
      </c>
      <c r="O206" s="29"/>
      <c r="P206" s="29"/>
      <c r="Q206" s="29" t="s">
        <v>77</v>
      </c>
      <c r="R206" s="29" t="s">
        <v>817</v>
      </c>
      <c r="S206" s="123"/>
      <c r="T206" s="123"/>
      <c r="U206" s="136" t="s">
        <v>81</v>
      </c>
      <c r="V206" s="139" t="s">
        <v>82</v>
      </c>
      <c r="W206" s="136" t="s">
        <v>83</v>
      </c>
      <c r="X206" s="29" t="s">
        <v>248</v>
      </c>
      <c r="Y206" s="29" t="s">
        <v>122</v>
      </c>
      <c r="Z206" s="29" t="s">
        <v>248</v>
      </c>
      <c r="AA206" s="29" t="s">
        <v>248</v>
      </c>
      <c r="AB206" s="29" t="s">
        <v>248</v>
      </c>
      <c r="AC206" s="125"/>
      <c r="AD206" s="125"/>
      <c r="AE206" s="29" t="s">
        <v>248</v>
      </c>
      <c r="AF206" s="29" t="s">
        <v>1133</v>
      </c>
      <c r="AG206" s="29" t="s">
        <v>88</v>
      </c>
      <c r="AH206" s="141" t="s">
        <v>1141</v>
      </c>
      <c r="AI206" s="29"/>
      <c r="AJ206" s="29" t="s">
        <v>92</v>
      </c>
      <c r="AK206" s="29" t="s">
        <v>227</v>
      </c>
      <c r="AL206" s="29" t="s">
        <v>92</v>
      </c>
      <c r="AM206" s="120" t="str">
        <f t="shared" si="4"/>
        <v> La Paz Murillo La Paz Bolivia</v>
      </c>
      <c r="AN206" s="123"/>
      <c r="AO206" s="29" t="s">
        <v>279</v>
      </c>
      <c r="AP206" s="29"/>
      <c r="AQ206" s="29"/>
      <c r="AR206" s="29"/>
      <c r="AS206" s="29"/>
      <c r="AT206" s="29"/>
      <c r="AU206" s="29"/>
      <c r="AV206" s="29" t="s">
        <v>1018</v>
      </c>
      <c r="AW206" s="101" t="s">
        <v>1135</v>
      </c>
      <c r="AX206" s="101" t="s">
        <v>1136</v>
      </c>
      <c r="AY206" s="29" t="s">
        <v>94</v>
      </c>
      <c r="AZ206" s="29" t="s">
        <v>82</v>
      </c>
      <c r="BA206" s="29" t="s">
        <v>223</v>
      </c>
      <c r="BB206" s="123"/>
      <c r="BC206" s="123"/>
      <c r="BD206" s="123"/>
      <c r="BE206" s="29" t="s">
        <v>1137</v>
      </c>
      <c r="BG206" s="29" t="s">
        <v>1138</v>
      </c>
      <c r="BH206" s="29">
        <v>118.0</v>
      </c>
      <c r="BI206" s="29"/>
      <c r="BJ206" s="29"/>
      <c r="BK206" s="29"/>
      <c r="BL206" s="29"/>
      <c r="BM206" s="29"/>
      <c r="BN206" s="29"/>
      <c r="BO206" s="29"/>
      <c r="BP206" s="29"/>
    </row>
    <row r="207">
      <c r="A207" s="91" t="s">
        <v>328</v>
      </c>
      <c r="B207" s="122"/>
      <c r="C207" s="122">
        <v>2003.0</v>
      </c>
      <c r="D207" s="122">
        <v>2.0</v>
      </c>
      <c r="E207" s="122">
        <v>12.0</v>
      </c>
      <c r="F207" s="123"/>
      <c r="G207" s="123"/>
      <c r="H207" s="123"/>
      <c r="I207" s="29" t="s">
        <v>258</v>
      </c>
      <c r="J207" s="29" t="s">
        <v>1151</v>
      </c>
      <c r="K207" s="128">
        <v>40.0</v>
      </c>
      <c r="L207" s="29"/>
      <c r="M207" s="29"/>
      <c r="N207" s="29" t="s">
        <v>76</v>
      </c>
      <c r="O207" s="29"/>
      <c r="P207" s="29"/>
      <c r="Q207" s="29" t="s">
        <v>77</v>
      </c>
      <c r="R207" s="29" t="s">
        <v>817</v>
      </c>
      <c r="S207" s="123"/>
      <c r="T207" s="123"/>
      <c r="U207" s="136" t="s">
        <v>81</v>
      </c>
      <c r="V207" s="139" t="s">
        <v>82</v>
      </c>
      <c r="W207" s="136" t="s">
        <v>83</v>
      </c>
      <c r="X207" s="29" t="s">
        <v>248</v>
      </c>
      <c r="Y207" s="29" t="s">
        <v>122</v>
      </c>
      <c r="Z207" s="29" t="s">
        <v>248</v>
      </c>
      <c r="AA207" s="29" t="s">
        <v>248</v>
      </c>
      <c r="AB207" s="29" t="s">
        <v>248</v>
      </c>
      <c r="AC207" s="125"/>
      <c r="AD207" s="125"/>
      <c r="AE207" s="29" t="s">
        <v>248</v>
      </c>
      <c r="AF207" s="29" t="s">
        <v>1133</v>
      </c>
      <c r="AG207" s="29" t="s">
        <v>88</v>
      </c>
      <c r="AH207" s="141" t="s">
        <v>1141</v>
      </c>
      <c r="AI207" s="29"/>
      <c r="AJ207" s="29" t="s">
        <v>92</v>
      </c>
      <c r="AK207" s="29" t="s">
        <v>227</v>
      </c>
      <c r="AL207" s="29" t="s">
        <v>92</v>
      </c>
      <c r="AM207" s="120" t="str">
        <f t="shared" si="4"/>
        <v> La Paz Murillo La Paz Bolivia</v>
      </c>
      <c r="AN207" s="123"/>
      <c r="AO207" s="29" t="s">
        <v>279</v>
      </c>
      <c r="AP207" s="29"/>
      <c r="AQ207" s="29"/>
      <c r="AR207" s="29"/>
      <c r="AS207" s="29"/>
      <c r="AT207" s="29"/>
      <c r="AU207" s="29"/>
      <c r="AV207" s="29" t="s">
        <v>1018</v>
      </c>
      <c r="AW207" s="101" t="s">
        <v>1135</v>
      </c>
      <c r="AX207" s="101" t="s">
        <v>1136</v>
      </c>
      <c r="AY207" s="29" t="s">
        <v>94</v>
      </c>
      <c r="AZ207" s="29" t="s">
        <v>82</v>
      </c>
      <c r="BA207" s="29" t="s">
        <v>223</v>
      </c>
      <c r="BB207" s="123"/>
      <c r="BC207" s="123"/>
      <c r="BD207" s="123"/>
      <c r="BE207" s="29" t="s">
        <v>1137</v>
      </c>
      <c r="BF207" s="125"/>
      <c r="BG207" s="29" t="s">
        <v>1138</v>
      </c>
      <c r="BH207" s="125"/>
      <c r="BI207" s="125"/>
      <c r="BJ207" s="125"/>
      <c r="BK207" s="125"/>
      <c r="BL207" s="125"/>
      <c r="BM207" s="125"/>
      <c r="BN207" s="125"/>
      <c r="BO207" s="125"/>
      <c r="BP207" s="125"/>
    </row>
    <row r="208">
      <c r="A208" s="91" t="s">
        <v>328</v>
      </c>
      <c r="B208" s="122"/>
      <c r="C208" s="122">
        <v>2003.0</v>
      </c>
      <c r="D208" s="122">
        <v>2.0</v>
      </c>
      <c r="E208" s="122">
        <v>12.0</v>
      </c>
      <c r="F208" s="123"/>
      <c r="G208" s="123"/>
      <c r="H208" s="123"/>
      <c r="I208" s="29" t="s">
        <v>1152</v>
      </c>
      <c r="J208" s="29" t="s">
        <v>1153</v>
      </c>
      <c r="K208" s="128">
        <v>35.0</v>
      </c>
      <c r="L208" s="29"/>
      <c r="M208" s="29"/>
      <c r="N208" s="29" t="s">
        <v>76</v>
      </c>
      <c r="O208" s="123"/>
      <c r="P208" s="125"/>
      <c r="Q208" s="29" t="s">
        <v>77</v>
      </c>
      <c r="R208" s="29" t="s">
        <v>242</v>
      </c>
      <c r="S208" s="123"/>
      <c r="T208" s="123"/>
      <c r="U208" s="136" t="s">
        <v>81</v>
      </c>
      <c r="V208" s="139" t="s">
        <v>82</v>
      </c>
      <c r="W208" s="136" t="s">
        <v>83</v>
      </c>
      <c r="X208" s="29" t="s">
        <v>82</v>
      </c>
      <c r="Y208" s="29"/>
      <c r="Z208" s="29"/>
      <c r="AA208" s="125"/>
      <c r="AB208" s="125"/>
      <c r="AC208" s="125"/>
      <c r="AD208" s="125"/>
      <c r="AE208" s="125"/>
      <c r="AF208" s="29"/>
      <c r="AG208" s="29"/>
      <c r="AH208" s="101" t="s">
        <v>1141</v>
      </c>
      <c r="AI208" s="142"/>
      <c r="AJ208" s="136" t="s">
        <v>92</v>
      </c>
      <c r="AK208" s="29" t="s">
        <v>227</v>
      </c>
      <c r="AL208" s="136" t="s">
        <v>92</v>
      </c>
      <c r="AM208" s="120" t="str">
        <f t="shared" ref="AM208:AM209" si="5">CONCATENATE(AH208," ",AJ208," ",AK208," ",AL208," ","Bolivia")</f>
        <v>Plaza Murillo La Paz Murillo La Paz Bolivia</v>
      </c>
      <c r="AN208" s="138"/>
      <c r="AO208" s="29" t="s">
        <v>279</v>
      </c>
      <c r="AP208" s="136"/>
      <c r="AQ208" s="136"/>
      <c r="AR208" s="136"/>
      <c r="AS208" s="136"/>
      <c r="AT208" s="136"/>
      <c r="AU208" s="136"/>
      <c r="AV208" s="29" t="s">
        <v>1018</v>
      </c>
      <c r="AW208" s="101" t="s">
        <v>1135</v>
      </c>
      <c r="AX208" s="101" t="s">
        <v>1136</v>
      </c>
      <c r="AY208" s="29" t="s">
        <v>94</v>
      </c>
      <c r="AZ208" s="136" t="s">
        <v>82</v>
      </c>
      <c r="BA208" s="101" t="s">
        <v>1154</v>
      </c>
      <c r="BB208" s="125"/>
      <c r="BC208" s="125"/>
      <c r="BD208" s="125"/>
      <c r="BE208" s="29" t="s">
        <v>1137</v>
      </c>
      <c r="BG208" s="29" t="s">
        <v>1138</v>
      </c>
      <c r="BH208" s="29">
        <v>112.0</v>
      </c>
      <c r="BI208" s="125"/>
      <c r="BJ208" s="125"/>
      <c r="BK208" s="125"/>
      <c r="BL208" s="125"/>
      <c r="BM208" s="125"/>
      <c r="BN208" s="125"/>
      <c r="BO208" s="125"/>
      <c r="BP208" s="125"/>
    </row>
    <row r="209">
      <c r="A209" s="91" t="s">
        <v>328</v>
      </c>
      <c r="B209" s="122"/>
      <c r="C209" s="122">
        <v>2003.0</v>
      </c>
      <c r="D209" s="122">
        <v>2.0</v>
      </c>
      <c r="E209" s="122">
        <v>12.0</v>
      </c>
      <c r="F209" s="123"/>
      <c r="G209" s="123"/>
      <c r="H209" s="123"/>
      <c r="I209" s="29" t="s">
        <v>1155</v>
      </c>
      <c r="J209" s="29" t="s">
        <v>1156</v>
      </c>
      <c r="K209" s="128">
        <v>29.0</v>
      </c>
      <c r="L209" s="29"/>
      <c r="M209" s="29"/>
      <c r="N209" s="29" t="s">
        <v>76</v>
      </c>
      <c r="O209" s="123"/>
      <c r="P209" s="125"/>
      <c r="Q209" s="29" t="s">
        <v>77</v>
      </c>
      <c r="R209" s="29" t="s">
        <v>242</v>
      </c>
      <c r="S209" s="123"/>
      <c r="T209" s="123"/>
      <c r="U209" s="136" t="s">
        <v>81</v>
      </c>
      <c r="V209" s="139" t="s">
        <v>82</v>
      </c>
      <c r="W209" s="136" t="s">
        <v>83</v>
      </c>
      <c r="X209" s="29" t="s">
        <v>82</v>
      </c>
      <c r="Y209" s="29"/>
      <c r="Z209" s="29"/>
      <c r="AA209" s="125"/>
      <c r="AB209" s="125"/>
      <c r="AC209" s="125"/>
      <c r="AD209" s="125"/>
      <c r="AE209" s="125"/>
      <c r="AF209" s="29"/>
      <c r="AG209" s="29"/>
      <c r="AH209" s="141" t="s">
        <v>1141</v>
      </c>
      <c r="AI209" s="142"/>
      <c r="AJ209" s="136" t="s">
        <v>92</v>
      </c>
      <c r="AK209" s="29" t="s">
        <v>227</v>
      </c>
      <c r="AL209" s="136" t="s">
        <v>92</v>
      </c>
      <c r="AM209" s="120" t="str">
        <f t="shared" si="5"/>
        <v>Plaza Murillo La Paz Murillo La Paz Bolivia</v>
      </c>
      <c r="AN209" s="138"/>
      <c r="AO209" s="29" t="s">
        <v>279</v>
      </c>
      <c r="AP209" s="136"/>
      <c r="AQ209" s="136"/>
      <c r="AR209" s="136"/>
      <c r="AS209" s="136"/>
      <c r="AT209" s="136"/>
      <c r="AU209" s="136"/>
      <c r="AV209" s="29" t="s">
        <v>1018</v>
      </c>
      <c r="AW209" s="101" t="s">
        <v>1135</v>
      </c>
      <c r="AX209" s="101" t="s">
        <v>1136</v>
      </c>
      <c r="AY209" s="29" t="s">
        <v>94</v>
      </c>
      <c r="AZ209" s="136" t="s">
        <v>82</v>
      </c>
      <c r="BA209" s="101" t="s">
        <v>1154</v>
      </c>
      <c r="BB209" s="125"/>
      <c r="BC209" s="125"/>
      <c r="BD209" s="125"/>
      <c r="BE209" s="29" t="s">
        <v>1137</v>
      </c>
      <c r="BG209" s="29" t="s">
        <v>1138</v>
      </c>
      <c r="BH209" s="29">
        <v>113.0</v>
      </c>
      <c r="BI209" s="125"/>
      <c r="BJ209" s="125"/>
      <c r="BK209" s="125"/>
      <c r="BL209" s="125"/>
      <c r="BM209" s="125"/>
      <c r="BN209" s="125"/>
      <c r="BO209" s="125"/>
      <c r="BP209" s="125"/>
    </row>
    <row r="210">
      <c r="A210" s="91" t="s">
        <v>328</v>
      </c>
      <c r="B210" s="122"/>
      <c r="C210" s="122">
        <v>2003.0</v>
      </c>
      <c r="D210" s="122">
        <v>2.0</v>
      </c>
      <c r="E210" s="122">
        <v>12.0</v>
      </c>
      <c r="F210" s="123"/>
      <c r="G210" s="123"/>
      <c r="H210" s="123"/>
      <c r="I210" s="29" t="s">
        <v>1157</v>
      </c>
      <c r="J210" s="29" t="s">
        <v>1158</v>
      </c>
      <c r="K210" s="128">
        <v>25.0</v>
      </c>
      <c r="L210" s="29"/>
      <c r="M210" s="29"/>
      <c r="N210" s="29" t="s">
        <v>76</v>
      </c>
      <c r="O210" s="123"/>
      <c r="P210" s="125"/>
      <c r="Q210" s="29" t="s">
        <v>77</v>
      </c>
      <c r="R210" s="29" t="s">
        <v>242</v>
      </c>
      <c r="S210" s="123"/>
      <c r="T210" s="123"/>
      <c r="U210" s="136" t="s">
        <v>81</v>
      </c>
      <c r="V210" s="139" t="s">
        <v>82</v>
      </c>
      <c r="W210" s="136" t="s">
        <v>83</v>
      </c>
      <c r="X210" s="29" t="s">
        <v>82</v>
      </c>
      <c r="Y210" s="29"/>
      <c r="Z210" s="29"/>
      <c r="AA210" s="125"/>
      <c r="AB210" s="125"/>
      <c r="AC210" s="125"/>
      <c r="AD210" s="125"/>
      <c r="AE210" s="125"/>
      <c r="AF210" s="29"/>
      <c r="AG210" s="29"/>
      <c r="AH210" s="141" t="s">
        <v>1141</v>
      </c>
      <c r="AI210" s="136"/>
      <c r="AJ210" s="136" t="s">
        <v>92</v>
      </c>
      <c r="AK210" s="29" t="s">
        <v>227</v>
      </c>
      <c r="AL210" s="136" t="s">
        <v>92</v>
      </c>
      <c r="AM210" s="120" t="str">
        <f t="shared" ref="AM210:AM312" si="6">CONCATENATE(AI210," ",AJ210," ",AK210," ",AL210," ","Bolivia")</f>
        <v> La Paz Murillo La Paz Bolivia</v>
      </c>
      <c r="AN210" s="138"/>
      <c r="AO210" s="29" t="s">
        <v>279</v>
      </c>
      <c r="AP210" s="136"/>
      <c r="AQ210" s="136"/>
      <c r="AR210" s="136"/>
      <c r="AS210" s="136"/>
      <c r="AT210" s="136"/>
      <c r="AU210" s="136"/>
      <c r="AV210" s="29" t="s">
        <v>1018</v>
      </c>
      <c r="AW210" s="101" t="s">
        <v>1135</v>
      </c>
      <c r="AX210" s="101" t="s">
        <v>1136</v>
      </c>
      <c r="AY210" s="29" t="s">
        <v>94</v>
      </c>
      <c r="AZ210" s="136" t="s">
        <v>82</v>
      </c>
      <c r="BA210" s="101" t="s">
        <v>1154</v>
      </c>
      <c r="BB210" s="125"/>
      <c r="BC210" s="125"/>
      <c r="BD210" s="125"/>
      <c r="BE210" s="29" t="s">
        <v>1137</v>
      </c>
      <c r="BG210" s="29" t="s">
        <v>1138</v>
      </c>
      <c r="BH210" s="29">
        <v>109.0</v>
      </c>
      <c r="BI210" s="125"/>
      <c r="BJ210" s="125"/>
      <c r="BK210" s="125"/>
      <c r="BL210" s="125"/>
      <c r="BM210" s="125"/>
      <c r="BN210" s="125"/>
      <c r="BO210" s="125"/>
      <c r="BP210" s="125"/>
    </row>
    <row r="211">
      <c r="A211" s="91" t="s">
        <v>328</v>
      </c>
      <c r="B211" s="122"/>
      <c r="C211" s="122">
        <v>2003.0</v>
      </c>
      <c r="D211" s="122">
        <v>2.0</v>
      </c>
      <c r="E211" s="122">
        <v>12.0</v>
      </c>
      <c r="F211" s="123"/>
      <c r="G211" s="123"/>
      <c r="H211" s="123"/>
      <c r="I211" s="29" t="s">
        <v>1159</v>
      </c>
      <c r="J211" s="29" t="s">
        <v>1160</v>
      </c>
      <c r="K211" s="128">
        <v>27.0</v>
      </c>
      <c r="L211" s="29"/>
      <c r="M211" s="29"/>
      <c r="N211" s="29" t="s">
        <v>76</v>
      </c>
      <c r="O211" s="123"/>
      <c r="P211" s="125"/>
      <c r="Q211" s="29" t="s">
        <v>77</v>
      </c>
      <c r="R211" s="29" t="s">
        <v>242</v>
      </c>
      <c r="S211" s="123"/>
      <c r="T211" s="123"/>
      <c r="U211" s="136" t="s">
        <v>81</v>
      </c>
      <c r="V211" s="139" t="s">
        <v>82</v>
      </c>
      <c r="W211" s="136" t="s">
        <v>83</v>
      </c>
      <c r="X211" s="29" t="s">
        <v>82</v>
      </c>
      <c r="Y211" s="29"/>
      <c r="Z211" s="29"/>
      <c r="AA211" s="125"/>
      <c r="AB211" s="125"/>
      <c r="AC211" s="125"/>
      <c r="AD211" s="125"/>
      <c r="AE211" s="125"/>
      <c r="AF211" s="29"/>
      <c r="AG211" s="29"/>
      <c r="AH211" s="141" t="s">
        <v>1141</v>
      </c>
      <c r="AI211" s="136"/>
      <c r="AJ211" s="136" t="s">
        <v>92</v>
      </c>
      <c r="AK211" s="29" t="s">
        <v>227</v>
      </c>
      <c r="AL211" s="136" t="s">
        <v>92</v>
      </c>
      <c r="AM211" s="120" t="str">
        <f t="shared" si="6"/>
        <v> La Paz Murillo La Paz Bolivia</v>
      </c>
      <c r="AN211" s="138"/>
      <c r="AO211" s="29" t="s">
        <v>279</v>
      </c>
      <c r="AP211" s="136"/>
      <c r="AQ211" s="136"/>
      <c r="AR211" s="136"/>
      <c r="AS211" s="136"/>
      <c r="AT211" s="136"/>
      <c r="AU211" s="136"/>
      <c r="AV211" s="29" t="s">
        <v>1018</v>
      </c>
      <c r="AW211" s="101" t="s">
        <v>1135</v>
      </c>
      <c r="AX211" s="101" t="s">
        <v>1136</v>
      </c>
      <c r="AY211" s="29" t="s">
        <v>94</v>
      </c>
      <c r="AZ211" s="136" t="s">
        <v>82</v>
      </c>
      <c r="BA211" s="101" t="s">
        <v>1154</v>
      </c>
      <c r="BB211" s="125"/>
      <c r="BC211" s="125"/>
      <c r="BD211" s="125"/>
      <c r="BE211" s="29" t="s">
        <v>1137</v>
      </c>
      <c r="BG211" s="29" t="s">
        <v>1138</v>
      </c>
      <c r="BH211" s="29">
        <v>116.0</v>
      </c>
      <c r="BI211" s="125"/>
      <c r="BJ211" s="125"/>
      <c r="BK211" s="125"/>
      <c r="BL211" s="125"/>
      <c r="BM211" s="125"/>
      <c r="BN211" s="125"/>
      <c r="BO211" s="125"/>
      <c r="BP211" s="125"/>
    </row>
    <row r="212">
      <c r="A212" s="91" t="s">
        <v>328</v>
      </c>
      <c r="B212" s="122"/>
      <c r="C212" s="122">
        <v>2003.0</v>
      </c>
      <c r="D212" s="122">
        <v>2.0</v>
      </c>
      <c r="E212" s="122">
        <v>12.0</v>
      </c>
      <c r="F212" s="123"/>
      <c r="G212" s="123"/>
      <c r="H212" s="123"/>
      <c r="I212" s="29" t="s">
        <v>1161</v>
      </c>
      <c r="J212" s="29" t="s">
        <v>1162</v>
      </c>
      <c r="K212" s="128">
        <v>22.0</v>
      </c>
      <c r="L212" s="29"/>
      <c r="M212" s="29"/>
      <c r="N212" s="29" t="s">
        <v>76</v>
      </c>
      <c r="O212" s="123"/>
      <c r="P212" s="125"/>
      <c r="Q212" s="29" t="s">
        <v>77</v>
      </c>
      <c r="R212" s="29" t="s">
        <v>242</v>
      </c>
      <c r="S212" s="123"/>
      <c r="T212" s="123"/>
      <c r="U212" s="136" t="s">
        <v>81</v>
      </c>
      <c r="V212" s="139" t="s">
        <v>82</v>
      </c>
      <c r="W212" s="136" t="s">
        <v>83</v>
      </c>
      <c r="X212" s="29" t="s">
        <v>82</v>
      </c>
      <c r="Y212" s="29"/>
      <c r="Z212" s="29"/>
      <c r="AA212" s="125"/>
      <c r="AB212" s="125"/>
      <c r="AC212" s="125"/>
      <c r="AD212" s="125"/>
      <c r="AE212" s="125"/>
      <c r="AF212" s="29"/>
      <c r="AG212" s="29"/>
      <c r="AH212" s="141" t="s">
        <v>1141</v>
      </c>
      <c r="AI212" s="141" t="s">
        <v>1141</v>
      </c>
      <c r="AJ212" s="136" t="s">
        <v>92</v>
      </c>
      <c r="AK212" s="29" t="s">
        <v>227</v>
      </c>
      <c r="AL212" s="136" t="s">
        <v>92</v>
      </c>
      <c r="AM212" s="120" t="str">
        <f t="shared" si="6"/>
        <v>Plaza Murillo La Paz Murillo La Paz Bolivia</v>
      </c>
      <c r="AN212" s="138"/>
      <c r="AO212" s="29" t="s">
        <v>279</v>
      </c>
      <c r="AP212" s="136"/>
      <c r="AQ212" s="136"/>
      <c r="AR212" s="136"/>
      <c r="AS212" s="136"/>
      <c r="AT212" s="136"/>
      <c r="AU212" s="136"/>
      <c r="AV212" s="29" t="s">
        <v>1018</v>
      </c>
      <c r="AW212" s="101" t="s">
        <v>1135</v>
      </c>
      <c r="AX212" s="101" t="s">
        <v>1136</v>
      </c>
      <c r="AY212" s="29" t="s">
        <v>94</v>
      </c>
      <c r="AZ212" s="136" t="s">
        <v>82</v>
      </c>
      <c r="BA212" s="101" t="s">
        <v>1154</v>
      </c>
      <c r="BB212" s="125"/>
      <c r="BC212" s="125"/>
      <c r="BD212" s="125"/>
      <c r="BE212" s="29" t="s">
        <v>1137</v>
      </c>
      <c r="BG212" s="29" t="s">
        <v>1138</v>
      </c>
      <c r="BH212" s="29">
        <v>111.0</v>
      </c>
      <c r="BI212" s="125"/>
      <c r="BJ212" s="125"/>
      <c r="BK212" s="125"/>
      <c r="BL212" s="125"/>
      <c r="BM212" s="125"/>
      <c r="BN212" s="125"/>
      <c r="BO212" s="125"/>
      <c r="BP212" s="125"/>
    </row>
    <row r="213">
      <c r="A213" s="91" t="s">
        <v>328</v>
      </c>
      <c r="B213" s="122"/>
      <c r="C213" s="122">
        <v>2003.0</v>
      </c>
      <c r="D213" s="122">
        <v>2.0</v>
      </c>
      <c r="E213" s="122">
        <v>12.0</v>
      </c>
      <c r="F213" s="123"/>
      <c r="G213" s="123"/>
      <c r="H213" s="123"/>
      <c r="I213" s="29" t="s">
        <v>663</v>
      </c>
      <c r="J213" s="29" t="s">
        <v>1163</v>
      </c>
      <c r="K213" s="128">
        <v>25.0</v>
      </c>
      <c r="L213" s="29"/>
      <c r="M213" s="29"/>
      <c r="N213" s="29" t="s">
        <v>76</v>
      </c>
      <c r="O213" s="123"/>
      <c r="P213" s="125"/>
      <c r="Q213" s="29" t="s">
        <v>77</v>
      </c>
      <c r="R213" s="29" t="s">
        <v>242</v>
      </c>
      <c r="S213" s="123"/>
      <c r="T213" s="123"/>
      <c r="U213" s="136" t="s">
        <v>81</v>
      </c>
      <c r="V213" s="139" t="s">
        <v>82</v>
      </c>
      <c r="W213" s="136" t="s">
        <v>83</v>
      </c>
      <c r="X213" s="29" t="s">
        <v>82</v>
      </c>
      <c r="Y213" s="29"/>
      <c r="Z213" s="29"/>
      <c r="AA213" s="125"/>
      <c r="AB213" s="125"/>
      <c r="AC213" s="125"/>
      <c r="AD213" s="125"/>
      <c r="AE213" s="125"/>
      <c r="AF213" s="29"/>
      <c r="AG213" s="29"/>
      <c r="AH213" s="141" t="s">
        <v>1141</v>
      </c>
      <c r="AI213" s="136"/>
      <c r="AJ213" s="136" t="s">
        <v>92</v>
      </c>
      <c r="AK213" s="29" t="s">
        <v>227</v>
      </c>
      <c r="AL213" s="136" t="s">
        <v>92</v>
      </c>
      <c r="AM213" s="120" t="str">
        <f t="shared" si="6"/>
        <v> La Paz Murillo La Paz Bolivia</v>
      </c>
      <c r="AN213" s="138"/>
      <c r="AO213" s="29" t="s">
        <v>279</v>
      </c>
      <c r="AP213" s="136"/>
      <c r="AQ213" s="136"/>
      <c r="AR213" s="136"/>
      <c r="AS213" s="136"/>
      <c r="AT213" s="136"/>
      <c r="AU213" s="136"/>
      <c r="AV213" s="29" t="s">
        <v>1018</v>
      </c>
      <c r="AW213" s="101" t="s">
        <v>1135</v>
      </c>
      <c r="AX213" s="101" t="s">
        <v>1136</v>
      </c>
      <c r="AY213" s="29" t="s">
        <v>94</v>
      </c>
      <c r="AZ213" s="136" t="s">
        <v>82</v>
      </c>
      <c r="BA213" s="101" t="s">
        <v>1154</v>
      </c>
      <c r="BB213" s="125"/>
      <c r="BC213" s="125"/>
      <c r="BD213" s="125"/>
      <c r="BE213" s="29" t="s">
        <v>1137</v>
      </c>
      <c r="BG213" s="29" t="s">
        <v>1138</v>
      </c>
      <c r="BH213" s="29">
        <v>114.0</v>
      </c>
      <c r="BI213" s="125"/>
      <c r="BJ213" s="125"/>
      <c r="BK213" s="125"/>
      <c r="BL213" s="125"/>
      <c r="BM213" s="125"/>
      <c r="BN213" s="125"/>
      <c r="BO213" s="125"/>
      <c r="BP213" s="125"/>
    </row>
    <row r="214">
      <c r="A214" s="91" t="s">
        <v>328</v>
      </c>
      <c r="B214" s="122"/>
      <c r="C214" s="122">
        <v>2003.0</v>
      </c>
      <c r="D214" s="122">
        <v>2.0</v>
      </c>
      <c r="E214" s="122">
        <v>12.0</v>
      </c>
      <c r="F214" s="123"/>
      <c r="G214" s="123"/>
      <c r="H214" s="123"/>
      <c r="I214" s="29" t="s">
        <v>316</v>
      </c>
      <c r="J214" s="29" t="s">
        <v>1164</v>
      </c>
      <c r="K214" s="128">
        <v>26.0</v>
      </c>
      <c r="L214" s="29"/>
      <c r="M214" s="29"/>
      <c r="N214" s="29" t="s">
        <v>76</v>
      </c>
      <c r="O214" s="123"/>
      <c r="P214" s="125"/>
      <c r="Q214" s="29" t="s">
        <v>77</v>
      </c>
      <c r="R214" s="29" t="s">
        <v>242</v>
      </c>
      <c r="S214" s="123"/>
      <c r="T214" s="123"/>
      <c r="U214" s="136" t="s">
        <v>81</v>
      </c>
      <c r="V214" s="139" t="s">
        <v>82</v>
      </c>
      <c r="W214" s="136" t="s">
        <v>83</v>
      </c>
      <c r="X214" s="29" t="s">
        <v>82</v>
      </c>
      <c r="Y214" s="29"/>
      <c r="Z214" s="29"/>
      <c r="AA214" s="125"/>
      <c r="AB214" s="125"/>
      <c r="AC214" s="125"/>
      <c r="AD214" s="125"/>
      <c r="AE214" s="125"/>
      <c r="AF214" s="29"/>
      <c r="AG214" s="29"/>
      <c r="AH214" s="141" t="s">
        <v>1141</v>
      </c>
      <c r="AI214" s="136"/>
      <c r="AJ214" s="136" t="s">
        <v>92</v>
      </c>
      <c r="AK214" s="29" t="s">
        <v>227</v>
      </c>
      <c r="AL214" s="136" t="s">
        <v>92</v>
      </c>
      <c r="AM214" s="120" t="str">
        <f t="shared" si="6"/>
        <v> La Paz Murillo La Paz Bolivia</v>
      </c>
      <c r="AN214" s="138"/>
      <c r="AO214" s="29" t="s">
        <v>279</v>
      </c>
      <c r="AP214" s="136"/>
      <c r="AQ214" s="136"/>
      <c r="AR214" s="136"/>
      <c r="AS214" s="136"/>
      <c r="AT214" s="136"/>
      <c r="AU214" s="136"/>
      <c r="AV214" s="29" t="s">
        <v>1018</v>
      </c>
      <c r="AW214" s="101" t="s">
        <v>1135</v>
      </c>
      <c r="AX214" s="101" t="s">
        <v>1136</v>
      </c>
      <c r="AY214" s="29" t="s">
        <v>94</v>
      </c>
      <c r="AZ214" s="136" t="s">
        <v>82</v>
      </c>
      <c r="BA214" s="101" t="s">
        <v>1154</v>
      </c>
      <c r="BB214" s="125"/>
      <c r="BC214" s="125"/>
      <c r="BD214" s="125"/>
      <c r="BE214" s="29" t="s">
        <v>1137</v>
      </c>
      <c r="BG214" s="29" t="s">
        <v>1138</v>
      </c>
      <c r="BH214" s="29">
        <v>117.0</v>
      </c>
      <c r="BI214" s="125"/>
      <c r="BJ214" s="125"/>
      <c r="BK214" s="125"/>
      <c r="BL214" s="125"/>
      <c r="BM214" s="125"/>
      <c r="BN214" s="125"/>
      <c r="BO214" s="125"/>
      <c r="BP214" s="125"/>
    </row>
    <row r="215">
      <c r="A215" s="91" t="s">
        <v>328</v>
      </c>
      <c r="B215" s="122"/>
      <c r="C215" s="122">
        <v>2003.0</v>
      </c>
      <c r="D215" s="122">
        <v>2.0</v>
      </c>
      <c r="E215" s="122">
        <v>12.0</v>
      </c>
      <c r="F215" s="123"/>
      <c r="G215" s="123"/>
      <c r="H215" s="123"/>
      <c r="I215" s="29" t="s">
        <v>1165</v>
      </c>
      <c r="J215" s="29" t="s">
        <v>1166</v>
      </c>
      <c r="K215" s="128">
        <v>22.0</v>
      </c>
      <c r="L215" s="29"/>
      <c r="M215" s="29"/>
      <c r="N215" s="29" t="s">
        <v>76</v>
      </c>
      <c r="O215" s="123"/>
      <c r="P215" s="125"/>
      <c r="Q215" s="29" t="s">
        <v>77</v>
      </c>
      <c r="R215" s="29" t="s">
        <v>242</v>
      </c>
      <c r="S215" s="123"/>
      <c r="T215" s="123"/>
      <c r="U215" s="136" t="s">
        <v>81</v>
      </c>
      <c r="V215" s="139" t="s">
        <v>82</v>
      </c>
      <c r="W215" s="136" t="s">
        <v>83</v>
      </c>
      <c r="X215" s="29" t="s">
        <v>82</v>
      </c>
      <c r="Y215" s="29"/>
      <c r="Z215" s="29"/>
      <c r="AA215" s="125"/>
      <c r="AB215" s="125"/>
      <c r="AC215" s="125"/>
      <c r="AD215" s="125"/>
      <c r="AE215" s="125"/>
      <c r="AF215" s="29"/>
      <c r="AG215" s="29"/>
      <c r="AH215" s="141" t="s">
        <v>1141</v>
      </c>
      <c r="AI215" s="136"/>
      <c r="AJ215" s="136" t="s">
        <v>92</v>
      </c>
      <c r="AK215" s="29" t="s">
        <v>227</v>
      </c>
      <c r="AL215" s="136" t="s">
        <v>92</v>
      </c>
      <c r="AM215" s="120" t="str">
        <f t="shared" si="6"/>
        <v> La Paz Murillo La Paz Bolivia</v>
      </c>
      <c r="AN215" s="138"/>
      <c r="AO215" s="29" t="s">
        <v>279</v>
      </c>
      <c r="AP215" s="136"/>
      <c r="AQ215" s="136"/>
      <c r="AR215" s="136"/>
      <c r="AS215" s="136"/>
      <c r="AT215" s="136"/>
      <c r="AU215" s="136"/>
      <c r="AV215" s="29" t="s">
        <v>1018</v>
      </c>
      <c r="AW215" s="101" t="s">
        <v>1135</v>
      </c>
      <c r="AX215" s="101" t="s">
        <v>1136</v>
      </c>
      <c r="AY215" s="29" t="s">
        <v>94</v>
      </c>
      <c r="AZ215" s="136" t="s">
        <v>82</v>
      </c>
      <c r="BA215" s="101" t="s">
        <v>1154</v>
      </c>
      <c r="BB215" s="125"/>
      <c r="BC215" s="125"/>
      <c r="BD215" s="125"/>
      <c r="BE215" s="29" t="s">
        <v>1137</v>
      </c>
      <c r="BG215" s="29" t="s">
        <v>1138</v>
      </c>
      <c r="BH215" s="29">
        <v>115.0</v>
      </c>
      <c r="BI215" s="125"/>
      <c r="BJ215" s="125"/>
      <c r="BK215" s="125"/>
      <c r="BL215" s="125"/>
      <c r="BM215" s="125"/>
      <c r="BN215" s="125"/>
      <c r="BO215" s="125"/>
      <c r="BP215" s="125"/>
    </row>
    <row r="216">
      <c r="A216" s="91" t="s">
        <v>328</v>
      </c>
      <c r="B216" s="122"/>
      <c r="C216" s="122">
        <v>2003.0</v>
      </c>
      <c r="D216" s="122">
        <v>2.0</v>
      </c>
      <c r="E216" s="122">
        <v>12.0</v>
      </c>
      <c r="F216" s="123"/>
      <c r="G216" s="123"/>
      <c r="H216" s="123"/>
      <c r="I216" s="29" t="s">
        <v>1168</v>
      </c>
      <c r="J216" s="29" t="s">
        <v>1169</v>
      </c>
      <c r="K216" s="128">
        <v>20.0</v>
      </c>
      <c r="L216" s="29"/>
      <c r="M216" s="29"/>
      <c r="N216" s="29" t="s">
        <v>76</v>
      </c>
      <c r="O216" s="123"/>
      <c r="P216" s="125"/>
      <c r="Q216" s="29" t="s">
        <v>77</v>
      </c>
      <c r="R216" s="29" t="s">
        <v>242</v>
      </c>
      <c r="S216" s="123"/>
      <c r="T216" s="123"/>
      <c r="U216" s="136" t="s">
        <v>81</v>
      </c>
      <c r="V216" s="139" t="s">
        <v>82</v>
      </c>
      <c r="W216" s="136" t="s">
        <v>83</v>
      </c>
      <c r="X216" s="29" t="s">
        <v>82</v>
      </c>
      <c r="Y216" s="29"/>
      <c r="Z216" s="29"/>
      <c r="AA216" s="125"/>
      <c r="AB216" s="125"/>
      <c r="AC216" s="125"/>
      <c r="AD216" s="125"/>
      <c r="AE216" s="125"/>
      <c r="AF216" s="29"/>
      <c r="AG216" s="29"/>
      <c r="AH216" s="141" t="s">
        <v>1141</v>
      </c>
      <c r="AI216" s="141" t="s">
        <v>1141</v>
      </c>
      <c r="AJ216" s="136" t="s">
        <v>92</v>
      </c>
      <c r="AK216" s="29" t="s">
        <v>227</v>
      </c>
      <c r="AL216" s="136" t="s">
        <v>92</v>
      </c>
      <c r="AM216" s="120" t="str">
        <f t="shared" si="6"/>
        <v>Plaza Murillo La Paz Murillo La Paz Bolivia</v>
      </c>
      <c r="AN216" s="138"/>
      <c r="AO216" s="29" t="s">
        <v>279</v>
      </c>
      <c r="AP216" s="136"/>
      <c r="AQ216" s="136"/>
      <c r="AR216" s="136"/>
      <c r="AS216" s="136"/>
      <c r="AT216" s="136"/>
      <c r="AU216" s="136"/>
      <c r="AV216" s="29" t="s">
        <v>1018</v>
      </c>
      <c r="AW216" s="101" t="s">
        <v>1135</v>
      </c>
      <c r="AX216" s="101" t="s">
        <v>1136</v>
      </c>
      <c r="AY216" s="29" t="s">
        <v>94</v>
      </c>
      <c r="AZ216" s="136" t="s">
        <v>82</v>
      </c>
      <c r="BA216" s="101" t="s">
        <v>1154</v>
      </c>
      <c r="BB216" s="125"/>
      <c r="BC216" s="125"/>
      <c r="BD216" s="125"/>
      <c r="BE216" s="29" t="s">
        <v>1137</v>
      </c>
      <c r="BG216" s="29" t="s">
        <v>1138</v>
      </c>
      <c r="BH216" s="29">
        <v>110.0</v>
      </c>
      <c r="BI216" s="125"/>
      <c r="BJ216" s="125"/>
      <c r="BK216" s="125"/>
      <c r="BL216" s="125"/>
      <c r="BM216" s="125"/>
      <c r="BN216" s="125"/>
      <c r="BO216" s="125"/>
      <c r="BP216" s="125"/>
    </row>
    <row r="217">
      <c r="A217" s="91" t="s">
        <v>328</v>
      </c>
      <c r="B217" s="122"/>
      <c r="C217" s="122">
        <v>2003.0</v>
      </c>
      <c r="D217" s="122">
        <v>2.0</v>
      </c>
      <c r="E217" s="122">
        <v>12.0</v>
      </c>
      <c r="F217" s="123"/>
      <c r="G217" s="123"/>
      <c r="H217" s="123"/>
      <c r="I217" s="29" t="s">
        <v>538</v>
      </c>
      <c r="J217" s="29" t="s">
        <v>1170</v>
      </c>
      <c r="K217" s="128">
        <v>30.0</v>
      </c>
      <c r="L217" s="29"/>
      <c r="M217" s="29"/>
      <c r="N217" s="29" t="s">
        <v>76</v>
      </c>
      <c r="O217" s="123"/>
      <c r="P217" s="125"/>
      <c r="Q217" s="29" t="s">
        <v>77</v>
      </c>
      <c r="R217" s="29" t="s">
        <v>1171</v>
      </c>
      <c r="S217" s="123"/>
      <c r="T217" s="123"/>
      <c r="U217" s="136" t="s">
        <v>81</v>
      </c>
      <c r="V217" s="139" t="s">
        <v>82</v>
      </c>
      <c r="W217" s="136" t="s">
        <v>83</v>
      </c>
      <c r="X217" s="29" t="s">
        <v>82</v>
      </c>
      <c r="Y217" s="29"/>
      <c r="Z217" s="29"/>
      <c r="AA217" s="125"/>
      <c r="AB217" s="125"/>
      <c r="AC217" s="125"/>
      <c r="AD217" s="125"/>
      <c r="AE217" s="125"/>
      <c r="AF217" s="29"/>
      <c r="AG217" s="29"/>
      <c r="AH217" s="101" t="s">
        <v>1141</v>
      </c>
      <c r="AI217" s="136"/>
      <c r="AJ217" s="136" t="s">
        <v>92</v>
      </c>
      <c r="AK217" s="29" t="s">
        <v>227</v>
      </c>
      <c r="AL217" s="136" t="s">
        <v>92</v>
      </c>
      <c r="AM217" s="120" t="str">
        <f t="shared" si="6"/>
        <v> La Paz Murillo La Paz Bolivia</v>
      </c>
      <c r="AN217" s="138"/>
      <c r="AO217" s="29" t="s">
        <v>279</v>
      </c>
      <c r="AP217" s="136"/>
      <c r="AQ217" s="136"/>
      <c r="AR217" s="136"/>
      <c r="AS217" s="136"/>
      <c r="AT217" s="136"/>
      <c r="AU217" s="136"/>
      <c r="AV217" s="29" t="s">
        <v>1018</v>
      </c>
      <c r="AW217" s="101" t="s">
        <v>1135</v>
      </c>
      <c r="AX217" s="101" t="s">
        <v>1136</v>
      </c>
      <c r="AY217" s="29" t="s">
        <v>94</v>
      </c>
      <c r="AZ217" s="136" t="s">
        <v>82</v>
      </c>
      <c r="BA217" s="101" t="s">
        <v>1154</v>
      </c>
      <c r="BB217" s="125"/>
      <c r="BC217" s="125"/>
      <c r="BD217" s="125"/>
      <c r="BE217" s="29" t="s">
        <v>1137</v>
      </c>
      <c r="BG217" s="29" t="s">
        <v>1138</v>
      </c>
      <c r="BH217" s="29">
        <v>122.0</v>
      </c>
      <c r="BI217" s="125"/>
      <c r="BJ217" s="125"/>
      <c r="BK217" s="125"/>
      <c r="BL217" s="125"/>
      <c r="BM217" s="125"/>
      <c r="BN217" s="125"/>
      <c r="BO217" s="125"/>
      <c r="BP217" s="125"/>
    </row>
    <row r="218">
      <c r="A218" s="91" t="s">
        <v>328</v>
      </c>
      <c r="B218" s="122"/>
      <c r="C218" s="122">
        <v>2003.0</v>
      </c>
      <c r="D218" s="122">
        <v>2.0</v>
      </c>
      <c r="E218" s="122">
        <v>12.0</v>
      </c>
      <c r="F218" s="123"/>
      <c r="G218" s="123"/>
      <c r="H218" s="123"/>
      <c r="I218" s="29" t="s">
        <v>1173</v>
      </c>
      <c r="J218" s="29" t="s">
        <v>1174</v>
      </c>
      <c r="K218" s="128">
        <v>20.0</v>
      </c>
      <c r="L218" s="29"/>
      <c r="M218" s="29"/>
      <c r="N218" s="29" t="s">
        <v>76</v>
      </c>
      <c r="O218" s="123"/>
      <c r="P218" s="125"/>
      <c r="Q218" s="29" t="s">
        <v>77</v>
      </c>
      <c r="R218" s="29" t="s">
        <v>1171</v>
      </c>
      <c r="S218" s="123"/>
      <c r="T218" s="123"/>
      <c r="U218" s="136" t="s">
        <v>81</v>
      </c>
      <c r="V218" s="139" t="s">
        <v>82</v>
      </c>
      <c r="W218" s="136" t="s">
        <v>83</v>
      </c>
      <c r="X218" s="29" t="s">
        <v>82</v>
      </c>
      <c r="Y218" s="29"/>
      <c r="Z218" s="29"/>
      <c r="AA218" s="125"/>
      <c r="AB218" s="125"/>
      <c r="AC218" s="125"/>
      <c r="AD218" s="125"/>
      <c r="AE218" s="125"/>
      <c r="AF218" s="29"/>
      <c r="AG218" s="29"/>
      <c r="AH218" s="141" t="s">
        <v>1141</v>
      </c>
      <c r="AI218" s="136"/>
      <c r="AJ218" s="136" t="s">
        <v>92</v>
      </c>
      <c r="AK218" s="29" t="s">
        <v>227</v>
      </c>
      <c r="AL218" s="136" t="s">
        <v>92</v>
      </c>
      <c r="AM218" s="120" t="str">
        <f t="shared" si="6"/>
        <v> La Paz Murillo La Paz Bolivia</v>
      </c>
      <c r="AN218" s="138"/>
      <c r="AO218" s="29" t="s">
        <v>279</v>
      </c>
      <c r="AP218" s="136"/>
      <c r="AQ218" s="136"/>
      <c r="AR218" s="136"/>
      <c r="AS218" s="136"/>
      <c r="AT218" s="136"/>
      <c r="AU218" s="136"/>
      <c r="AV218" s="29" t="s">
        <v>1018</v>
      </c>
      <c r="AW218" s="101" t="s">
        <v>1135</v>
      </c>
      <c r="AX218" s="101" t="s">
        <v>1136</v>
      </c>
      <c r="AY218" s="29" t="s">
        <v>94</v>
      </c>
      <c r="AZ218" s="136" t="s">
        <v>82</v>
      </c>
      <c r="BA218" s="101" t="s">
        <v>1154</v>
      </c>
      <c r="BB218" s="125"/>
      <c r="BC218" s="125"/>
      <c r="BD218" s="125"/>
      <c r="BE218" s="29" t="s">
        <v>1137</v>
      </c>
      <c r="BG218" s="29" t="s">
        <v>1138</v>
      </c>
      <c r="BH218" s="29">
        <v>119.0</v>
      </c>
      <c r="BI218" s="125"/>
      <c r="BJ218" s="125"/>
      <c r="BK218" s="125"/>
      <c r="BL218" s="125"/>
      <c r="BM218" s="125"/>
      <c r="BN218" s="125"/>
      <c r="BO218" s="125"/>
      <c r="BP218" s="125"/>
    </row>
    <row r="219">
      <c r="A219" s="91" t="s">
        <v>328</v>
      </c>
      <c r="B219" s="122"/>
      <c r="C219" s="122">
        <v>2003.0</v>
      </c>
      <c r="D219" s="122">
        <v>2.0</v>
      </c>
      <c r="E219" s="122">
        <v>12.0</v>
      </c>
      <c r="F219" s="123"/>
      <c r="G219" s="123"/>
      <c r="H219" s="123"/>
      <c r="I219" s="29" t="s">
        <v>1175</v>
      </c>
      <c r="J219" s="29" t="s">
        <v>1176</v>
      </c>
      <c r="K219" s="128">
        <v>20.0</v>
      </c>
      <c r="L219" s="29"/>
      <c r="M219" s="29"/>
      <c r="N219" s="29" t="s">
        <v>76</v>
      </c>
      <c r="O219" s="123"/>
      <c r="P219" s="125"/>
      <c r="Q219" s="29" t="s">
        <v>77</v>
      </c>
      <c r="R219" s="29" t="s">
        <v>1171</v>
      </c>
      <c r="S219" s="123"/>
      <c r="T219" s="123"/>
      <c r="U219" s="136" t="s">
        <v>81</v>
      </c>
      <c r="V219" s="139" t="s">
        <v>82</v>
      </c>
      <c r="W219" s="136" t="s">
        <v>83</v>
      </c>
      <c r="X219" s="29" t="s">
        <v>82</v>
      </c>
      <c r="Y219" s="29"/>
      <c r="Z219" s="29"/>
      <c r="AA219" s="125"/>
      <c r="AB219" s="125"/>
      <c r="AC219" s="125"/>
      <c r="AD219" s="125"/>
      <c r="AE219" s="125"/>
      <c r="AF219" s="29"/>
      <c r="AG219" s="29"/>
      <c r="AH219" s="141" t="s">
        <v>1141</v>
      </c>
      <c r="AI219" s="136"/>
      <c r="AJ219" s="136" t="s">
        <v>92</v>
      </c>
      <c r="AK219" s="29" t="s">
        <v>227</v>
      </c>
      <c r="AL219" s="136" t="s">
        <v>92</v>
      </c>
      <c r="AM219" s="120" t="str">
        <f t="shared" si="6"/>
        <v> La Paz Murillo La Paz Bolivia</v>
      </c>
      <c r="AN219" s="138"/>
      <c r="AO219" s="29" t="s">
        <v>279</v>
      </c>
      <c r="AP219" s="136"/>
      <c r="AQ219" s="136"/>
      <c r="AR219" s="136"/>
      <c r="AS219" s="136"/>
      <c r="AT219" s="136"/>
      <c r="AU219" s="136"/>
      <c r="AV219" s="29" t="s">
        <v>1018</v>
      </c>
      <c r="AW219" s="101" t="s">
        <v>1135</v>
      </c>
      <c r="AX219" s="101" t="s">
        <v>1136</v>
      </c>
      <c r="AY219" s="29" t="s">
        <v>94</v>
      </c>
      <c r="AZ219" s="136" t="s">
        <v>82</v>
      </c>
      <c r="BA219" s="101" t="s">
        <v>1154</v>
      </c>
      <c r="BB219" s="125"/>
      <c r="BC219" s="125"/>
      <c r="BD219" s="125"/>
      <c r="BE219" s="29" t="s">
        <v>1137</v>
      </c>
      <c r="BG219" s="29" t="s">
        <v>1138</v>
      </c>
      <c r="BH219" s="29">
        <v>120.0</v>
      </c>
      <c r="BI219" s="125"/>
      <c r="BJ219" s="125"/>
      <c r="BK219" s="125"/>
      <c r="BL219" s="125"/>
      <c r="BM219" s="125"/>
      <c r="BN219" s="125"/>
      <c r="BO219" s="125"/>
      <c r="BP219" s="125"/>
    </row>
    <row r="220">
      <c r="A220" s="91" t="s">
        <v>328</v>
      </c>
      <c r="B220" s="122"/>
      <c r="C220" s="122">
        <v>2003.0</v>
      </c>
      <c r="D220" s="122">
        <v>2.0</v>
      </c>
      <c r="E220" s="122">
        <v>12.0</v>
      </c>
      <c r="F220" s="123"/>
      <c r="G220" s="123"/>
      <c r="H220" s="123"/>
      <c r="I220" s="29" t="s">
        <v>1177</v>
      </c>
      <c r="J220" s="29" t="s">
        <v>1178</v>
      </c>
      <c r="K220" s="128">
        <v>20.0</v>
      </c>
      <c r="L220" s="29"/>
      <c r="M220" s="29"/>
      <c r="N220" s="29" t="s">
        <v>76</v>
      </c>
      <c r="O220" s="123"/>
      <c r="P220" s="125"/>
      <c r="Q220" s="29" t="s">
        <v>77</v>
      </c>
      <c r="R220" s="29" t="s">
        <v>1171</v>
      </c>
      <c r="S220" s="123"/>
      <c r="T220" s="123"/>
      <c r="U220" s="136" t="s">
        <v>81</v>
      </c>
      <c r="V220" s="139" t="s">
        <v>82</v>
      </c>
      <c r="W220" s="136" t="s">
        <v>83</v>
      </c>
      <c r="X220" s="29" t="s">
        <v>82</v>
      </c>
      <c r="Y220" s="29"/>
      <c r="Z220" s="29"/>
      <c r="AA220" s="125"/>
      <c r="AB220" s="125"/>
      <c r="AC220" s="125"/>
      <c r="AD220" s="125"/>
      <c r="AE220" s="125"/>
      <c r="AF220" s="29"/>
      <c r="AG220" s="29"/>
      <c r="AH220" s="141" t="s">
        <v>1141</v>
      </c>
      <c r="AI220" s="136"/>
      <c r="AJ220" s="136" t="s">
        <v>92</v>
      </c>
      <c r="AK220" s="29" t="s">
        <v>227</v>
      </c>
      <c r="AL220" s="136" t="s">
        <v>92</v>
      </c>
      <c r="AM220" s="120" t="str">
        <f t="shared" si="6"/>
        <v> La Paz Murillo La Paz Bolivia</v>
      </c>
      <c r="AN220" s="138"/>
      <c r="AO220" s="29" t="s">
        <v>279</v>
      </c>
      <c r="AP220" s="136"/>
      <c r="AQ220" s="136"/>
      <c r="AR220" s="136"/>
      <c r="AS220" s="136"/>
      <c r="AT220" s="136"/>
      <c r="AU220" s="136"/>
      <c r="AV220" s="29" t="s">
        <v>1018</v>
      </c>
      <c r="AW220" s="101" t="s">
        <v>1135</v>
      </c>
      <c r="AX220" s="101" t="s">
        <v>1136</v>
      </c>
      <c r="AY220" s="29" t="s">
        <v>94</v>
      </c>
      <c r="AZ220" s="136" t="s">
        <v>82</v>
      </c>
      <c r="BA220" s="101" t="s">
        <v>1154</v>
      </c>
      <c r="BB220" s="125"/>
      <c r="BC220" s="125"/>
      <c r="BD220" s="125"/>
      <c r="BE220" s="29" t="s">
        <v>1137</v>
      </c>
      <c r="BG220" s="29" t="s">
        <v>1138</v>
      </c>
      <c r="BH220" s="29">
        <v>121.0</v>
      </c>
      <c r="BI220" s="125"/>
      <c r="BJ220" s="125"/>
      <c r="BK220" s="125"/>
      <c r="BL220" s="125"/>
      <c r="BM220" s="125"/>
      <c r="BN220" s="125"/>
      <c r="BO220" s="125"/>
      <c r="BP220" s="125"/>
    </row>
    <row r="221">
      <c r="A221" s="91" t="s">
        <v>328</v>
      </c>
      <c r="B221" s="122"/>
      <c r="C221" s="122">
        <v>2003.0</v>
      </c>
      <c r="D221" s="122">
        <v>2.0</v>
      </c>
      <c r="E221" s="122">
        <v>12.0</v>
      </c>
      <c r="F221" s="123"/>
      <c r="G221" s="123"/>
      <c r="H221" s="123"/>
      <c r="I221" s="29" t="s">
        <v>1180</v>
      </c>
      <c r="J221" s="29" t="s">
        <v>1181</v>
      </c>
      <c r="K221" s="128">
        <v>20.0</v>
      </c>
      <c r="L221" s="29"/>
      <c r="M221" s="29"/>
      <c r="N221" s="29" t="s">
        <v>76</v>
      </c>
      <c r="O221" s="123"/>
      <c r="P221" s="125"/>
      <c r="Q221" s="29" t="s">
        <v>77</v>
      </c>
      <c r="R221" s="29" t="s">
        <v>1171</v>
      </c>
      <c r="S221" s="123"/>
      <c r="T221" s="123"/>
      <c r="U221" s="136" t="s">
        <v>81</v>
      </c>
      <c r="V221" s="139" t="s">
        <v>82</v>
      </c>
      <c r="W221" s="136" t="s">
        <v>83</v>
      </c>
      <c r="X221" s="29" t="s">
        <v>82</v>
      </c>
      <c r="Y221" s="29"/>
      <c r="Z221" s="29"/>
      <c r="AA221" s="125"/>
      <c r="AB221" s="125"/>
      <c r="AC221" s="125"/>
      <c r="AD221" s="125"/>
      <c r="AE221" s="125"/>
      <c r="AF221" s="29"/>
      <c r="AG221" s="29"/>
      <c r="AH221" s="141" t="s">
        <v>1141</v>
      </c>
      <c r="AI221" s="136"/>
      <c r="AJ221" s="136" t="s">
        <v>92</v>
      </c>
      <c r="AK221" s="29" t="s">
        <v>227</v>
      </c>
      <c r="AL221" s="136" t="s">
        <v>92</v>
      </c>
      <c r="AM221" s="120" t="str">
        <f t="shared" si="6"/>
        <v> La Paz Murillo La Paz Bolivia</v>
      </c>
      <c r="AN221" s="138"/>
      <c r="AO221" s="29" t="s">
        <v>279</v>
      </c>
      <c r="AP221" s="136"/>
      <c r="AQ221" s="136"/>
      <c r="AR221" s="136"/>
      <c r="AS221" s="136"/>
      <c r="AT221" s="136"/>
      <c r="AU221" s="136"/>
      <c r="AV221" s="29" t="s">
        <v>1018</v>
      </c>
      <c r="AW221" s="101" t="s">
        <v>1135</v>
      </c>
      <c r="AX221" s="101" t="s">
        <v>1136</v>
      </c>
      <c r="AY221" s="29" t="s">
        <v>94</v>
      </c>
      <c r="AZ221" s="136" t="s">
        <v>82</v>
      </c>
      <c r="BA221" s="101" t="s">
        <v>1154</v>
      </c>
      <c r="BB221" s="125"/>
      <c r="BC221" s="125"/>
      <c r="BD221" s="125"/>
      <c r="BE221" s="29" t="s">
        <v>1137</v>
      </c>
      <c r="BG221" s="29" t="s">
        <v>1138</v>
      </c>
      <c r="BH221" s="125"/>
      <c r="BI221" s="125"/>
      <c r="BJ221" s="125"/>
      <c r="BK221" s="125"/>
      <c r="BL221" s="125"/>
      <c r="BM221" s="125"/>
      <c r="BN221" s="125"/>
      <c r="BO221" s="125"/>
      <c r="BP221" s="125"/>
    </row>
    <row r="222" ht="18.75" customHeight="1">
      <c r="A222" s="91" t="s">
        <v>328</v>
      </c>
      <c r="B222" s="122"/>
      <c r="C222" s="122">
        <v>2003.0</v>
      </c>
      <c r="D222" s="122">
        <v>2.0</v>
      </c>
      <c r="E222" s="122">
        <v>13.0</v>
      </c>
      <c r="F222" s="123"/>
      <c r="G222" s="123"/>
      <c r="H222" s="123"/>
      <c r="I222" s="29" t="s">
        <v>1182</v>
      </c>
      <c r="J222" s="29" t="s">
        <v>1183</v>
      </c>
      <c r="K222" s="128">
        <v>24.0</v>
      </c>
      <c r="L222" s="29"/>
      <c r="M222" s="29"/>
      <c r="N222" s="29" t="s">
        <v>456</v>
      </c>
      <c r="O222" s="29"/>
      <c r="P222" s="29"/>
      <c r="Q222" s="136" t="s">
        <v>77</v>
      </c>
      <c r="R222" s="136" t="s">
        <v>1184</v>
      </c>
      <c r="S222" s="139" t="s">
        <v>1185</v>
      </c>
      <c r="T222" s="139" t="s">
        <v>1186</v>
      </c>
      <c r="U222" s="136" t="s">
        <v>81</v>
      </c>
      <c r="V222" s="136" t="s">
        <v>82</v>
      </c>
      <c r="W222" s="136" t="s">
        <v>83</v>
      </c>
      <c r="X222" s="136" t="s">
        <v>405</v>
      </c>
      <c r="Y222" s="136" t="s">
        <v>122</v>
      </c>
      <c r="Z222" s="101" t="s">
        <v>533</v>
      </c>
      <c r="AA222" s="136"/>
      <c r="AB222" s="136"/>
      <c r="AC222" s="140"/>
      <c r="AD222" s="140"/>
      <c r="AE222" s="136" t="s">
        <v>248</v>
      </c>
      <c r="AF222" s="136" t="s">
        <v>1133</v>
      </c>
      <c r="AG222" s="101" t="s">
        <v>467</v>
      </c>
      <c r="AH222" s="101" t="s">
        <v>1187</v>
      </c>
      <c r="AI222" s="136"/>
      <c r="AJ222" s="136" t="s">
        <v>92</v>
      </c>
      <c r="AK222" s="29" t="s">
        <v>227</v>
      </c>
      <c r="AL222" s="136" t="s">
        <v>92</v>
      </c>
      <c r="AM222" s="120" t="str">
        <f t="shared" si="6"/>
        <v> La Paz Murillo La Paz Bolivia</v>
      </c>
      <c r="AN222" s="113" t="s">
        <v>1188</v>
      </c>
      <c r="AO222" s="136" t="s">
        <v>1189</v>
      </c>
      <c r="AP222" s="136" t="s">
        <v>248</v>
      </c>
      <c r="AQ222" s="136" t="s">
        <v>248</v>
      </c>
      <c r="AR222" s="136" t="s">
        <v>1190</v>
      </c>
      <c r="AS222" s="136" t="s">
        <v>850</v>
      </c>
      <c r="AT222" s="136" t="s">
        <v>1191</v>
      </c>
      <c r="AU222" s="136" t="s">
        <v>248</v>
      </c>
      <c r="AV222" s="29" t="s">
        <v>1018</v>
      </c>
      <c r="AW222" s="101" t="s">
        <v>1135</v>
      </c>
      <c r="AX222" s="101" t="s">
        <v>1136</v>
      </c>
      <c r="AY222" s="29" t="s">
        <v>94</v>
      </c>
      <c r="AZ222" s="136" t="s">
        <v>82</v>
      </c>
      <c r="BA222" s="101" t="s">
        <v>223</v>
      </c>
      <c r="BB222" s="138"/>
      <c r="BC222" s="138"/>
      <c r="BD222" s="138"/>
      <c r="BE222" s="101" t="s">
        <v>1192</v>
      </c>
      <c r="BG222" s="29" t="s">
        <v>1138</v>
      </c>
      <c r="BH222" s="29">
        <v>128.0</v>
      </c>
      <c r="BI222" s="29"/>
      <c r="BJ222" s="29"/>
      <c r="BK222" s="29"/>
      <c r="BL222" s="29"/>
      <c r="BM222" s="29"/>
      <c r="BN222" s="29"/>
      <c r="BO222" s="29"/>
      <c r="BP222" s="29"/>
    </row>
    <row r="223">
      <c r="A223" s="91" t="s">
        <v>328</v>
      </c>
      <c r="B223" s="122"/>
      <c r="C223" s="122">
        <v>2003.0</v>
      </c>
      <c r="D223" s="122">
        <v>2.0</v>
      </c>
      <c r="E223" s="122">
        <v>13.0</v>
      </c>
      <c r="F223" s="123"/>
      <c r="G223" s="123"/>
      <c r="H223" s="123"/>
      <c r="I223" s="29" t="s">
        <v>1193</v>
      </c>
      <c r="J223" s="29" t="s">
        <v>1194</v>
      </c>
      <c r="K223" s="128">
        <v>23.0</v>
      </c>
      <c r="L223" s="29"/>
      <c r="M223" s="29"/>
      <c r="N223" s="29" t="s">
        <v>76</v>
      </c>
      <c r="O223" s="29"/>
      <c r="P223" s="29"/>
      <c r="Q223" s="136" t="s">
        <v>77</v>
      </c>
      <c r="R223" s="139" t="s">
        <v>1195</v>
      </c>
      <c r="T223" s="138"/>
      <c r="U223" s="136" t="s">
        <v>81</v>
      </c>
      <c r="V223" s="101" t="s">
        <v>82</v>
      </c>
      <c r="W223" s="136" t="s">
        <v>83</v>
      </c>
      <c r="X223" s="136" t="s">
        <v>405</v>
      </c>
      <c r="Y223" s="136" t="s">
        <v>122</v>
      </c>
      <c r="Z223" s="101" t="s">
        <v>533</v>
      </c>
      <c r="AA223" s="136"/>
      <c r="AB223" s="136"/>
      <c r="AC223" s="140"/>
      <c r="AD223" s="140"/>
      <c r="AE223" s="136" t="s">
        <v>248</v>
      </c>
      <c r="AF223" s="136" t="s">
        <v>1133</v>
      </c>
      <c r="AG223" s="101" t="s">
        <v>467</v>
      </c>
      <c r="AH223" s="101" t="s">
        <v>1187</v>
      </c>
      <c r="AI223" s="136"/>
      <c r="AJ223" s="136" t="s">
        <v>92</v>
      </c>
      <c r="AK223" s="29" t="s">
        <v>227</v>
      </c>
      <c r="AL223" s="136" t="s">
        <v>92</v>
      </c>
      <c r="AM223" s="120" t="str">
        <f t="shared" si="6"/>
        <v> La Paz Murillo La Paz Bolivia</v>
      </c>
      <c r="AN223" s="113" t="s">
        <v>1188</v>
      </c>
      <c r="AO223" s="136" t="s">
        <v>1189</v>
      </c>
      <c r="AP223" s="136" t="s">
        <v>248</v>
      </c>
      <c r="AQ223" s="136" t="s">
        <v>248</v>
      </c>
      <c r="AR223" s="136" t="s">
        <v>1190</v>
      </c>
      <c r="AS223" s="136" t="s">
        <v>850</v>
      </c>
      <c r="AT223" s="136" t="s">
        <v>1191</v>
      </c>
      <c r="AU223" s="136" t="s">
        <v>248</v>
      </c>
      <c r="AV223" s="29" t="s">
        <v>1018</v>
      </c>
      <c r="AW223" s="101" t="s">
        <v>1135</v>
      </c>
      <c r="AX223" s="101" t="s">
        <v>1136</v>
      </c>
      <c r="AY223" s="29" t="s">
        <v>94</v>
      </c>
      <c r="AZ223" s="136" t="s">
        <v>82</v>
      </c>
      <c r="BA223" s="101" t="s">
        <v>223</v>
      </c>
      <c r="BB223" s="138"/>
      <c r="BC223" s="138"/>
      <c r="BD223" s="138"/>
      <c r="BE223" s="101" t="s">
        <v>1196</v>
      </c>
      <c r="BG223" s="29" t="s">
        <v>1138</v>
      </c>
      <c r="BH223" s="29">
        <v>129.0</v>
      </c>
      <c r="BI223" s="29"/>
      <c r="BJ223" s="29"/>
      <c r="BK223" s="29"/>
      <c r="BL223" s="29"/>
      <c r="BM223" s="29"/>
      <c r="BN223" s="29"/>
      <c r="BO223" s="29"/>
      <c r="BP223" s="29"/>
    </row>
    <row r="224">
      <c r="A224" s="91" t="s">
        <v>328</v>
      </c>
      <c r="B224" s="122"/>
      <c r="C224" s="122">
        <v>2003.0</v>
      </c>
      <c r="D224" s="122">
        <v>2.0</v>
      </c>
      <c r="E224" s="122">
        <v>13.0</v>
      </c>
      <c r="F224" s="123"/>
      <c r="G224" s="123"/>
      <c r="H224" s="123"/>
      <c r="I224" s="29" t="s">
        <v>1180</v>
      </c>
      <c r="J224" s="29" t="s">
        <v>1197</v>
      </c>
      <c r="K224" s="128">
        <v>21.0</v>
      </c>
      <c r="L224" s="29"/>
      <c r="M224" s="29"/>
      <c r="N224" s="29" t="s">
        <v>76</v>
      </c>
      <c r="O224" s="29"/>
      <c r="P224" s="29"/>
      <c r="Q224" s="29" t="s">
        <v>77</v>
      </c>
      <c r="R224" s="29" t="s">
        <v>817</v>
      </c>
      <c r="S224" s="125"/>
      <c r="T224" s="123"/>
      <c r="U224" s="136" t="s">
        <v>81</v>
      </c>
      <c r="V224" s="139" t="s">
        <v>82</v>
      </c>
      <c r="W224" s="136" t="s">
        <v>83</v>
      </c>
      <c r="X224" s="29"/>
      <c r="Y224" s="29"/>
      <c r="Z224" s="29"/>
      <c r="AA224" s="29"/>
      <c r="AB224" s="29"/>
      <c r="AC224" s="125"/>
      <c r="AD224" s="125"/>
      <c r="AE224" s="29"/>
      <c r="AF224" s="29"/>
      <c r="AG224" s="29"/>
      <c r="AH224" s="141" t="s">
        <v>1141</v>
      </c>
      <c r="AI224" s="136"/>
      <c r="AJ224" s="136" t="s">
        <v>92</v>
      </c>
      <c r="AK224" s="29" t="s">
        <v>227</v>
      </c>
      <c r="AL224" s="136" t="s">
        <v>92</v>
      </c>
      <c r="AM224" s="120" t="str">
        <f t="shared" si="6"/>
        <v> La Paz Murillo La Paz Bolivia</v>
      </c>
      <c r="AN224" s="138"/>
      <c r="AO224" s="101" t="s">
        <v>279</v>
      </c>
      <c r="AP224" s="136"/>
      <c r="AQ224" s="136"/>
      <c r="AR224" s="136"/>
      <c r="AS224" s="136"/>
      <c r="AT224" s="136"/>
      <c r="AU224" s="136"/>
      <c r="AV224" s="29" t="s">
        <v>1018</v>
      </c>
      <c r="AW224" s="101" t="s">
        <v>1135</v>
      </c>
      <c r="AX224" s="101" t="s">
        <v>1136</v>
      </c>
      <c r="AY224" s="29" t="s">
        <v>94</v>
      </c>
      <c r="AZ224" s="136" t="s">
        <v>82</v>
      </c>
      <c r="BA224" s="101" t="s">
        <v>223</v>
      </c>
      <c r="BB224" s="125"/>
      <c r="BC224" s="125"/>
      <c r="BD224" s="125"/>
      <c r="BE224" s="29" t="s">
        <v>1137</v>
      </c>
      <c r="BG224" s="29" t="s">
        <v>1138</v>
      </c>
      <c r="BH224" s="29"/>
      <c r="BI224" s="29"/>
      <c r="BJ224" s="29"/>
      <c r="BK224" s="29"/>
      <c r="BL224" s="29"/>
      <c r="BM224" s="29"/>
      <c r="BN224" s="29"/>
      <c r="BO224" s="29"/>
      <c r="BP224" s="29"/>
    </row>
    <row r="225">
      <c r="A225" s="91" t="s">
        <v>328</v>
      </c>
      <c r="B225" s="122"/>
      <c r="C225" s="122">
        <v>2003.0</v>
      </c>
      <c r="D225" s="122">
        <v>2.0</v>
      </c>
      <c r="E225" s="122">
        <v>13.0</v>
      </c>
      <c r="F225" s="123"/>
      <c r="G225" s="123"/>
      <c r="H225" s="123"/>
      <c r="I225" s="29" t="s">
        <v>1198</v>
      </c>
      <c r="J225" s="29" t="s">
        <v>1199</v>
      </c>
      <c r="K225" s="128">
        <v>45.0</v>
      </c>
      <c r="L225" s="29"/>
      <c r="M225" s="29"/>
      <c r="N225" s="29" t="s">
        <v>76</v>
      </c>
      <c r="O225" s="29"/>
      <c r="P225" s="29"/>
      <c r="Q225" s="29" t="s">
        <v>77</v>
      </c>
      <c r="R225" s="29" t="s">
        <v>817</v>
      </c>
      <c r="S225" s="125"/>
      <c r="T225" s="123"/>
      <c r="U225" s="136" t="s">
        <v>81</v>
      </c>
      <c r="V225" s="139" t="s">
        <v>82</v>
      </c>
      <c r="W225" s="136" t="s">
        <v>83</v>
      </c>
      <c r="X225" s="29"/>
      <c r="Y225" s="29"/>
      <c r="Z225" s="29"/>
      <c r="AA225" s="29"/>
      <c r="AB225" s="29"/>
      <c r="AC225" s="125"/>
      <c r="AD225" s="125"/>
      <c r="AE225" s="29"/>
      <c r="AF225" s="29"/>
      <c r="AG225" s="29"/>
      <c r="AH225" s="141" t="s">
        <v>1141</v>
      </c>
      <c r="AI225" s="136"/>
      <c r="AJ225" s="136" t="s">
        <v>92</v>
      </c>
      <c r="AK225" s="29" t="s">
        <v>227</v>
      </c>
      <c r="AL225" s="136" t="s">
        <v>92</v>
      </c>
      <c r="AM225" s="120" t="str">
        <f t="shared" si="6"/>
        <v> La Paz Murillo La Paz Bolivia</v>
      </c>
      <c r="AN225" s="138"/>
      <c r="AO225" s="101" t="s">
        <v>279</v>
      </c>
      <c r="AP225" s="136"/>
      <c r="AQ225" s="136"/>
      <c r="AR225" s="136"/>
      <c r="AS225" s="136"/>
      <c r="AT225" s="136"/>
      <c r="AU225" s="136"/>
      <c r="AV225" s="29" t="s">
        <v>1018</v>
      </c>
      <c r="AW225" s="101" t="s">
        <v>1135</v>
      </c>
      <c r="AX225" s="101" t="s">
        <v>1136</v>
      </c>
      <c r="AY225" s="29" t="s">
        <v>94</v>
      </c>
      <c r="AZ225" s="136" t="s">
        <v>82</v>
      </c>
      <c r="BA225" s="101" t="s">
        <v>223</v>
      </c>
      <c r="BB225" s="125"/>
      <c r="BC225" s="125"/>
      <c r="BD225" s="125"/>
      <c r="BE225" s="29" t="s">
        <v>1137</v>
      </c>
      <c r="BG225" s="29" t="s">
        <v>1138</v>
      </c>
      <c r="BH225" s="29">
        <v>140.0</v>
      </c>
      <c r="BI225" s="29"/>
      <c r="BJ225" s="29"/>
      <c r="BK225" s="29"/>
      <c r="BL225" s="29"/>
      <c r="BM225" s="29"/>
      <c r="BN225" s="29"/>
      <c r="BO225" s="29"/>
      <c r="BP225" s="29"/>
    </row>
    <row r="226">
      <c r="A226" s="91" t="s">
        <v>328</v>
      </c>
      <c r="B226" s="122"/>
      <c r="C226" s="122">
        <v>2003.0</v>
      </c>
      <c r="D226" s="122">
        <v>2.0</v>
      </c>
      <c r="E226" s="122">
        <v>13.0</v>
      </c>
      <c r="F226" s="123"/>
      <c r="G226" s="123"/>
      <c r="H226" s="123"/>
      <c r="I226" s="29" t="s">
        <v>815</v>
      </c>
      <c r="J226" s="29" t="s">
        <v>1200</v>
      </c>
      <c r="K226" s="128"/>
      <c r="L226" s="29"/>
      <c r="M226" s="29"/>
      <c r="N226" s="29" t="s">
        <v>76</v>
      </c>
      <c r="O226" s="123"/>
      <c r="P226" s="125"/>
      <c r="Q226" s="29" t="s">
        <v>77</v>
      </c>
      <c r="R226" s="29" t="s">
        <v>817</v>
      </c>
      <c r="S226" s="123"/>
      <c r="T226" s="123"/>
      <c r="U226" s="136"/>
      <c r="V226" s="139"/>
      <c r="W226" s="136"/>
      <c r="X226" s="29"/>
      <c r="Y226" s="29"/>
      <c r="Z226" s="29"/>
      <c r="AA226" s="125"/>
      <c r="AB226" s="125"/>
      <c r="AC226" s="125"/>
      <c r="AD226" s="125"/>
      <c r="AE226" s="125"/>
      <c r="AF226" s="29"/>
      <c r="AG226" s="29"/>
      <c r="AH226" s="141" t="s">
        <v>1141</v>
      </c>
      <c r="AI226" s="136"/>
      <c r="AJ226" s="136" t="s">
        <v>92</v>
      </c>
      <c r="AK226" s="29" t="s">
        <v>227</v>
      </c>
      <c r="AL226" s="136" t="s">
        <v>92</v>
      </c>
      <c r="AM226" s="120" t="str">
        <f t="shared" si="6"/>
        <v> La Paz Murillo La Paz Bolivia</v>
      </c>
      <c r="AN226" s="138"/>
      <c r="AO226" s="101" t="s">
        <v>279</v>
      </c>
      <c r="AP226" s="136"/>
      <c r="AQ226" s="136"/>
      <c r="AR226" s="136"/>
      <c r="AS226" s="136"/>
      <c r="AT226" s="136"/>
      <c r="AU226" s="136"/>
      <c r="AV226" s="29" t="s">
        <v>1018</v>
      </c>
      <c r="AW226" s="101" t="s">
        <v>1135</v>
      </c>
      <c r="AX226" s="101" t="s">
        <v>1136</v>
      </c>
      <c r="AY226" s="29" t="s">
        <v>94</v>
      </c>
      <c r="AZ226" s="101" t="s">
        <v>82</v>
      </c>
      <c r="BA226" s="101" t="s">
        <v>223</v>
      </c>
      <c r="BB226" s="125"/>
      <c r="BC226" s="125"/>
      <c r="BD226" s="125"/>
      <c r="BE226" s="29" t="s">
        <v>1201</v>
      </c>
      <c r="BF226" s="131" t="s">
        <v>1202</v>
      </c>
      <c r="BG226" s="29"/>
      <c r="BH226" s="29">
        <v>141.0</v>
      </c>
      <c r="BI226" s="125"/>
      <c r="BJ226" s="125"/>
      <c r="BK226" s="125"/>
      <c r="BL226" s="125"/>
      <c r="BM226" s="125"/>
      <c r="BN226" s="125"/>
      <c r="BO226" s="125"/>
      <c r="BP226" s="125"/>
    </row>
    <row r="227">
      <c r="A227" s="91" t="s">
        <v>328</v>
      </c>
      <c r="B227" s="122"/>
      <c r="C227" s="122">
        <v>2003.0</v>
      </c>
      <c r="D227" s="122">
        <v>2.0</v>
      </c>
      <c r="E227" s="122">
        <v>13.0</v>
      </c>
      <c r="F227" s="29">
        <v>2003.0</v>
      </c>
      <c r="G227" s="29">
        <v>2.0</v>
      </c>
      <c r="H227" s="29">
        <v>17.0</v>
      </c>
      <c r="I227" s="29" t="s">
        <v>977</v>
      </c>
      <c r="J227" s="29" t="s">
        <v>1203</v>
      </c>
      <c r="K227" s="128">
        <v>36.0</v>
      </c>
      <c r="L227" s="29"/>
      <c r="M227" s="29"/>
      <c r="N227" s="29" t="s">
        <v>76</v>
      </c>
      <c r="O227" s="123"/>
      <c r="P227" s="125"/>
      <c r="Q227" s="29" t="s">
        <v>77</v>
      </c>
      <c r="R227" s="29" t="s">
        <v>242</v>
      </c>
      <c r="S227" s="123"/>
      <c r="T227" s="123"/>
      <c r="U227" s="136" t="s">
        <v>81</v>
      </c>
      <c r="V227" s="139" t="s">
        <v>82</v>
      </c>
      <c r="W227" s="136" t="s">
        <v>83</v>
      </c>
      <c r="X227" s="29" t="s">
        <v>82</v>
      </c>
      <c r="Y227" s="29"/>
      <c r="Z227" s="29"/>
      <c r="AA227" s="125"/>
      <c r="AB227" s="125"/>
      <c r="AC227" s="125"/>
      <c r="AD227" s="125"/>
      <c r="AE227" s="125"/>
      <c r="AF227" s="29"/>
      <c r="AG227" s="29"/>
      <c r="AH227" s="141" t="s">
        <v>1141</v>
      </c>
      <c r="AI227" s="136"/>
      <c r="AJ227" s="136" t="s">
        <v>92</v>
      </c>
      <c r="AK227" s="29" t="s">
        <v>227</v>
      </c>
      <c r="AL227" s="136" t="s">
        <v>92</v>
      </c>
      <c r="AM227" s="120" t="str">
        <f t="shared" si="6"/>
        <v> La Paz Murillo La Paz Bolivia</v>
      </c>
      <c r="AN227" s="138"/>
      <c r="AO227" s="101" t="s">
        <v>279</v>
      </c>
      <c r="AP227" s="136"/>
      <c r="AQ227" s="136"/>
      <c r="AR227" s="136"/>
      <c r="AS227" s="136"/>
      <c r="AT227" s="136"/>
      <c r="AU227" s="136"/>
      <c r="AV227" s="29" t="s">
        <v>1018</v>
      </c>
      <c r="AW227" s="101" t="s">
        <v>1135</v>
      </c>
      <c r="AX227" s="101" t="s">
        <v>1136</v>
      </c>
      <c r="AY227" s="29" t="s">
        <v>94</v>
      </c>
      <c r="AZ227" s="136" t="s">
        <v>82</v>
      </c>
      <c r="BA227" s="101" t="s">
        <v>1154</v>
      </c>
      <c r="BB227" s="125"/>
      <c r="BC227" s="125"/>
      <c r="BD227" s="29" t="s">
        <v>1204</v>
      </c>
      <c r="BE227" s="29" t="s">
        <v>1137</v>
      </c>
      <c r="BG227" s="29" t="s">
        <v>1205</v>
      </c>
      <c r="BH227" s="29">
        <v>139.0</v>
      </c>
      <c r="BI227" s="125"/>
      <c r="BJ227" s="125"/>
      <c r="BK227" s="125"/>
      <c r="BL227" s="125"/>
      <c r="BM227" s="125"/>
      <c r="BN227" s="125"/>
      <c r="BO227" s="125"/>
      <c r="BP227" s="125"/>
    </row>
    <row r="228">
      <c r="A228" s="91" t="s">
        <v>328</v>
      </c>
      <c r="B228" s="122"/>
      <c r="C228" s="122">
        <v>2003.0</v>
      </c>
      <c r="D228" s="122">
        <v>2.0</v>
      </c>
      <c r="E228" s="122">
        <v>13.0</v>
      </c>
      <c r="F228" s="125"/>
      <c r="G228" s="125"/>
      <c r="H228" s="125"/>
      <c r="I228" s="29" t="s">
        <v>1206</v>
      </c>
      <c r="J228" s="29" t="s">
        <v>1207</v>
      </c>
      <c r="K228" s="128">
        <v>20.0</v>
      </c>
      <c r="L228" s="29"/>
      <c r="M228" s="29"/>
      <c r="N228" s="29" t="s">
        <v>76</v>
      </c>
      <c r="O228" s="29"/>
      <c r="P228" s="29"/>
      <c r="Q228" s="29" t="s">
        <v>77</v>
      </c>
      <c r="R228" s="29" t="s">
        <v>817</v>
      </c>
      <c r="S228" s="123"/>
      <c r="T228" s="123"/>
      <c r="U228" s="136" t="s">
        <v>81</v>
      </c>
      <c r="V228" s="139" t="s">
        <v>82</v>
      </c>
      <c r="W228" s="136" t="s">
        <v>83</v>
      </c>
      <c r="X228" s="29" t="s">
        <v>248</v>
      </c>
      <c r="Y228" s="29" t="s">
        <v>122</v>
      </c>
      <c r="Z228" s="29" t="s">
        <v>248</v>
      </c>
      <c r="AA228" s="29" t="s">
        <v>248</v>
      </c>
      <c r="AB228" s="29" t="s">
        <v>248</v>
      </c>
      <c r="AC228" s="125"/>
      <c r="AD228" s="125"/>
      <c r="AE228" s="29" t="s">
        <v>248</v>
      </c>
      <c r="AF228" s="29" t="s">
        <v>1133</v>
      </c>
      <c r="AG228" s="29" t="s">
        <v>88</v>
      </c>
      <c r="AH228" s="141"/>
      <c r="AI228" s="29"/>
      <c r="AJ228" s="29" t="s">
        <v>254</v>
      </c>
      <c r="AK228" s="29" t="s">
        <v>227</v>
      </c>
      <c r="AL228" s="29" t="s">
        <v>92</v>
      </c>
      <c r="AM228" s="120" t="str">
        <f t="shared" si="6"/>
        <v> El Alto Murillo La Paz Bolivia</v>
      </c>
      <c r="AN228" s="123"/>
      <c r="AO228" s="29" t="s">
        <v>279</v>
      </c>
      <c r="AP228" s="29"/>
      <c r="AQ228" s="29"/>
      <c r="AR228" s="29"/>
      <c r="AS228" s="29"/>
      <c r="AT228" s="29"/>
      <c r="AU228" s="29"/>
      <c r="AV228" s="29" t="s">
        <v>1018</v>
      </c>
      <c r="AW228" s="101" t="s">
        <v>1135</v>
      </c>
      <c r="AX228" s="101" t="s">
        <v>1136</v>
      </c>
      <c r="AY228" s="29" t="s">
        <v>94</v>
      </c>
      <c r="AZ228" s="29" t="s">
        <v>82</v>
      </c>
      <c r="BA228" s="29" t="s">
        <v>223</v>
      </c>
      <c r="BB228" s="123"/>
      <c r="BC228" s="123"/>
      <c r="BD228" s="123"/>
      <c r="BE228" s="29" t="s">
        <v>1137</v>
      </c>
      <c r="BG228" s="29" t="s">
        <v>1138</v>
      </c>
      <c r="BH228" s="29">
        <v>133.0</v>
      </c>
      <c r="BI228" s="29"/>
      <c r="BJ228" s="29"/>
      <c r="BK228" s="29"/>
      <c r="BL228" s="29"/>
      <c r="BM228" s="29"/>
      <c r="BN228" s="29"/>
      <c r="BO228" s="29"/>
      <c r="BP228" s="29"/>
    </row>
    <row r="229">
      <c r="A229" s="91" t="s">
        <v>328</v>
      </c>
      <c r="B229" s="122"/>
      <c r="C229" s="122">
        <v>2003.0</v>
      </c>
      <c r="D229" s="122">
        <v>2.0</v>
      </c>
      <c r="E229" s="122">
        <v>13.0</v>
      </c>
      <c r="F229" s="123"/>
      <c r="G229" s="123"/>
      <c r="H229" s="123"/>
      <c r="I229" s="29" t="s">
        <v>1208</v>
      </c>
      <c r="J229" s="29" t="s">
        <v>1209</v>
      </c>
      <c r="K229" s="128">
        <v>15.0</v>
      </c>
      <c r="L229" s="29"/>
      <c r="M229" s="29"/>
      <c r="N229" s="29" t="s">
        <v>76</v>
      </c>
      <c r="O229" s="29"/>
      <c r="P229" s="29"/>
      <c r="Q229" s="29" t="s">
        <v>77</v>
      </c>
      <c r="R229" s="29" t="s">
        <v>817</v>
      </c>
      <c r="S229" s="125"/>
      <c r="T229" s="123"/>
      <c r="U229" s="136" t="s">
        <v>81</v>
      </c>
      <c r="V229" s="139" t="s">
        <v>82</v>
      </c>
      <c r="W229" s="136" t="s">
        <v>83</v>
      </c>
      <c r="X229" s="29" t="s">
        <v>248</v>
      </c>
      <c r="Y229" s="29" t="s">
        <v>122</v>
      </c>
      <c r="Z229" s="29" t="s">
        <v>248</v>
      </c>
      <c r="AA229" s="29" t="s">
        <v>248</v>
      </c>
      <c r="AB229" s="29" t="s">
        <v>248</v>
      </c>
      <c r="AC229" s="125"/>
      <c r="AD229" s="125"/>
      <c r="AE229" s="29" t="s">
        <v>248</v>
      </c>
      <c r="AF229" s="29" t="s">
        <v>1133</v>
      </c>
      <c r="AG229" s="29" t="s">
        <v>88</v>
      </c>
      <c r="AH229" s="141"/>
      <c r="AI229" s="29"/>
      <c r="AJ229" s="29" t="s">
        <v>254</v>
      </c>
      <c r="AK229" s="29" t="s">
        <v>227</v>
      </c>
      <c r="AL229" s="29" t="s">
        <v>92</v>
      </c>
      <c r="AM229" s="120" t="str">
        <f t="shared" si="6"/>
        <v> El Alto Murillo La Paz Bolivia</v>
      </c>
      <c r="AN229" s="123"/>
      <c r="AO229" s="29" t="s">
        <v>279</v>
      </c>
      <c r="AP229" s="29"/>
      <c r="AQ229" s="29"/>
      <c r="AR229" s="29"/>
      <c r="AS229" s="29"/>
      <c r="AT229" s="29"/>
      <c r="AU229" s="29"/>
      <c r="AV229" s="29" t="s">
        <v>1018</v>
      </c>
      <c r="AW229" s="101" t="s">
        <v>1135</v>
      </c>
      <c r="AX229" s="101" t="s">
        <v>1136</v>
      </c>
      <c r="AY229" s="29" t="s">
        <v>94</v>
      </c>
      <c r="AZ229" s="29" t="s">
        <v>82</v>
      </c>
      <c r="BA229" s="29" t="s">
        <v>223</v>
      </c>
      <c r="BB229" s="123"/>
      <c r="BC229" s="123"/>
      <c r="BD229" s="123"/>
      <c r="BE229" s="29" t="s">
        <v>1137</v>
      </c>
      <c r="BG229" s="29" t="s">
        <v>1138</v>
      </c>
      <c r="BH229" s="132">
        <v>134.0</v>
      </c>
      <c r="BI229" s="29"/>
      <c r="BJ229" s="29"/>
      <c r="BK229" s="29"/>
      <c r="BL229" s="29"/>
      <c r="BM229" s="29"/>
      <c r="BN229" s="29"/>
      <c r="BO229" s="29"/>
      <c r="BP229" s="29"/>
    </row>
    <row r="230">
      <c r="A230" s="91" t="s">
        <v>328</v>
      </c>
      <c r="B230" s="122"/>
      <c r="C230" s="122">
        <v>2003.0</v>
      </c>
      <c r="D230" s="122">
        <v>2.0</v>
      </c>
      <c r="E230" s="122">
        <v>13.0</v>
      </c>
      <c r="F230" s="125"/>
      <c r="G230" s="125"/>
      <c r="H230" s="125"/>
      <c r="I230" s="29" t="s">
        <v>74</v>
      </c>
      <c r="J230" s="29" t="s">
        <v>1211</v>
      </c>
      <c r="K230" s="128">
        <v>35.0</v>
      </c>
      <c r="L230" s="29"/>
      <c r="M230" s="29"/>
      <c r="N230" s="29" t="s">
        <v>76</v>
      </c>
      <c r="O230" s="29"/>
      <c r="P230" s="29"/>
      <c r="Q230" s="29" t="s">
        <v>77</v>
      </c>
      <c r="R230" s="29" t="s">
        <v>817</v>
      </c>
      <c r="S230" s="125"/>
      <c r="T230" s="123"/>
      <c r="U230" s="136" t="s">
        <v>81</v>
      </c>
      <c r="V230" s="139" t="s">
        <v>82</v>
      </c>
      <c r="W230" s="136" t="s">
        <v>83</v>
      </c>
      <c r="X230" s="29" t="s">
        <v>248</v>
      </c>
      <c r="Y230" s="29" t="s">
        <v>122</v>
      </c>
      <c r="Z230" s="29" t="s">
        <v>248</v>
      </c>
      <c r="AA230" s="29" t="s">
        <v>248</v>
      </c>
      <c r="AB230" s="29" t="s">
        <v>248</v>
      </c>
      <c r="AC230" s="125"/>
      <c r="AD230" s="125"/>
      <c r="AE230" s="29" t="s">
        <v>248</v>
      </c>
      <c r="AF230" s="29" t="s">
        <v>1133</v>
      </c>
      <c r="AG230" s="29" t="s">
        <v>88</v>
      </c>
      <c r="AH230" s="29"/>
      <c r="AI230" s="29"/>
      <c r="AJ230" s="29" t="s">
        <v>254</v>
      </c>
      <c r="AK230" s="29" t="s">
        <v>227</v>
      </c>
      <c r="AL230" s="29" t="s">
        <v>92</v>
      </c>
      <c r="AM230" s="120" t="str">
        <f t="shared" si="6"/>
        <v> El Alto Murillo La Paz Bolivia</v>
      </c>
      <c r="AN230" s="123"/>
      <c r="AO230" s="29" t="s">
        <v>279</v>
      </c>
      <c r="AP230" s="29"/>
      <c r="AQ230" s="29"/>
      <c r="AR230" s="29"/>
      <c r="AS230" s="29"/>
      <c r="AT230" s="29"/>
      <c r="AU230" s="29"/>
      <c r="AV230" s="29" t="s">
        <v>1018</v>
      </c>
      <c r="AW230" s="101" t="s">
        <v>1135</v>
      </c>
      <c r="AX230" s="101" t="s">
        <v>1136</v>
      </c>
      <c r="AY230" s="29" t="s">
        <v>94</v>
      </c>
      <c r="AZ230" s="29" t="s">
        <v>82</v>
      </c>
      <c r="BA230" s="29" t="s">
        <v>223</v>
      </c>
      <c r="BB230" s="123"/>
      <c r="BC230" s="123"/>
      <c r="BD230" s="123"/>
      <c r="BE230" s="29" t="s">
        <v>1137</v>
      </c>
      <c r="BG230" s="29" t="s">
        <v>1138</v>
      </c>
      <c r="BH230" s="29">
        <v>131.0</v>
      </c>
      <c r="BI230" s="29"/>
      <c r="BJ230" s="29"/>
      <c r="BK230" s="29"/>
      <c r="BL230" s="29"/>
      <c r="BM230" s="29"/>
      <c r="BN230" s="29"/>
      <c r="BO230" s="29"/>
      <c r="BP230" s="29"/>
    </row>
    <row r="231">
      <c r="A231" s="91" t="s">
        <v>328</v>
      </c>
      <c r="B231" s="122"/>
      <c r="C231" s="122">
        <v>2003.0</v>
      </c>
      <c r="D231" s="122">
        <v>2.0</v>
      </c>
      <c r="E231" s="122">
        <v>13.0</v>
      </c>
      <c r="F231" s="123"/>
      <c r="G231" s="123"/>
      <c r="H231" s="123"/>
      <c r="I231" s="29" t="s">
        <v>1212</v>
      </c>
      <c r="J231" s="29" t="s">
        <v>1213</v>
      </c>
      <c r="K231" s="128">
        <v>16.0</v>
      </c>
      <c r="L231" s="29"/>
      <c r="M231" s="29"/>
      <c r="N231" s="29" t="s">
        <v>76</v>
      </c>
      <c r="O231" s="29"/>
      <c r="P231" s="29"/>
      <c r="Q231" s="29" t="s">
        <v>77</v>
      </c>
      <c r="R231" s="29" t="s">
        <v>817</v>
      </c>
      <c r="S231" s="125"/>
      <c r="T231" s="123"/>
      <c r="U231" s="136" t="s">
        <v>81</v>
      </c>
      <c r="V231" s="139" t="s">
        <v>82</v>
      </c>
      <c r="W231" s="136" t="s">
        <v>83</v>
      </c>
      <c r="X231" s="29" t="s">
        <v>248</v>
      </c>
      <c r="Y231" s="29" t="s">
        <v>122</v>
      </c>
      <c r="Z231" s="29" t="s">
        <v>248</v>
      </c>
      <c r="AA231" s="29" t="s">
        <v>248</v>
      </c>
      <c r="AB231" s="29" t="s">
        <v>248</v>
      </c>
      <c r="AC231" s="125"/>
      <c r="AD231" s="125"/>
      <c r="AE231" s="29" t="s">
        <v>248</v>
      </c>
      <c r="AF231" s="29" t="s">
        <v>1133</v>
      </c>
      <c r="AG231" s="29" t="s">
        <v>88</v>
      </c>
      <c r="AH231" s="29"/>
      <c r="AI231" s="29"/>
      <c r="AJ231" s="29" t="s">
        <v>254</v>
      </c>
      <c r="AK231" s="29" t="s">
        <v>227</v>
      </c>
      <c r="AL231" s="29" t="s">
        <v>92</v>
      </c>
      <c r="AM231" s="120" t="str">
        <f t="shared" si="6"/>
        <v> El Alto Murillo La Paz Bolivia</v>
      </c>
      <c r="AN231" s="123"/>
      <c r="AO231" s="29" t="s">
        <v>279</v>
      </c>
      <c r="AP231" s="29"/>
      <c r="AQ231" s="29"/>
      <c r="AR231" s="29"/>
      <c r="AS231" s="29"/>
      <c r="AT231" s="29"/>
      <c r="AU231" s="29"/>
      <c r="AV231" s="29" t="s">
        <v>1018</v>
      </c>
      <c r="AW231" s="101" t="s">
        <v>1135</v>
      </c>
      <c r="AX231" s="101" t="s">
        <v>1136</v>
      </c>
      <c r="AY231" s="29" t="s">
        <v>94</v>
      </c>
      <c r="AZ231" s="29" t="s">
        <v>82</v>
      </c>
      <c r="BA231" s="29" t="s">
        <v>223</v>
      </c>
      <c r="BB231" s="123"/>
      <c r="BC231" s="123"/>
      <c r="BD231" s="123"/>
      <c r="BE231" s="29" t="s">
        <v>1137</v>
      </c>
      <c r="BG231" s="29" t="s">
        <v>1138</v>
      </c>
      <c r="BH231" s="29">
        <v>130.0</v>
      </c>
      <c r="BI231" s="29"/>
      <c r="BJ231" s="29"/>
      <c r="BK231" s="29"/>
      <c r="BL231" s="29"/>
      <c r="BM231" s="29"/>
      <c r="BN231" s="29"/>
      <c r="BO231" s="29"/>
      <c r="BP231" s="29"/>
    </row>
    <row r="232">
      <c r="A232" s="91" t="s">
        <v>328</v>
      </c>
      <c r="B232" s="122"/>
      <c r="C232" s="122">
        <v>2003.0</v>
      </c>
      <c r="D232" s="122">
        <v>2.0</v>
      </c>
      <c r="E232" s="122">
        <v>13.0</v>
      </c>
      <c r="F232" s="123"/>
      <c r="G232" s="123"/>
      <c r="H232" s="123"/>
      <c r="I232" s="29" t="s">
        <v>1214</v>
      </c>
      <c r="J232" s="29" t="s">
        <v>1215</v>
      </c>
      <c r="K232" s="128">
        <v>21.0</v>
      </c>
      <c r="L232" s="29"/>
      <c r="M232" s="29"/>
      <c r="N232" s="29" t="s">
        <v>76</v>
      </c>
      <c r="O232" s="29"/>
      <c r="P232" s="29"/>
      <c r="Q232" s="29" t="s">
        <v>77</v>
      </c>
      <c r="R232" s="29" t="s">
        <v>817</v>
      </c>
      <c r="S232" s="125"/>
      <c r="T232" s="123"/>
      <c r="U232" s="136" t="s">
        <v>81</v>
      </c>
      <c r="V232" s="139" t="s">
        <v>82</v>
      </c>
      <c r="W232" s="136" t="s">
        <v>83</v>
      </c>
      <c r="X232" s="29" t="s">
        <v>248</v>
      </c>
      <c r="Y232" s="29" t="s">
        <v>122</v>
      </c>
      <c r="Z232" s="29" t="s">
        <v>248</v>
      </c>
      <c r="AA232" s="29" t="s">
        <v>248</v>
      </c>
      <c r="AB232" s="29" t="s">
        <v>248</v>
      </c>
      <c r="AC232" s="125"/>
      <c r="AD232" s="125"/>
      <c r="AE232" s="29" t="s">
        <v>248</v>
      </c>
      <c r="AF232" s="29" t="s">
        <v>1133</v>
      </c>
      <c r="AG232" s="29" t="s">
        <v>88</v>
      </c>
      <c r="AH232" s="29"/>
      <c r="AI232" s="29"/>
      <c r="AJ232" s="29" t="s">
        <v>254</v>
      </c>
      <c r="AK232" s="29" t="s">
        <v>227</v>
      </c>
      <c r="AL232" s="29" t="s">
        <v>92</v>
      </c>
      <c r="AM232" s="120" t="str">
        <f t="shared" si="6"/>
        <v> El Alto Murillo La Paz Bolivia</v>
      </c>
      <c r="AN232" s="123"/>
      <c r="AO232" s="29" t="s">
        <v>279</v>
      </c>
      <c r="AP232" s="29"/>
      <c r="AQ232" s="29"/>
      <c r="AR232" s="29"/>
      <c r="AS232" s="29"/>
      <c r="AT232" s="29"/>
      <c r="AU232" s="29"/>
      <c r="AV232" s="29" t="s">
        <v>1018</v>
      </c>
      <c r="AW232" s="101" t="s">
        <v>1135</v>
      </c>
      <c r="AX232" s="101" t="s">
        <v>1136</v>
      </c>
      <c r="AY232" s="29" t="s">
        <v>94</v>
      </c>
      <c r="AZ232" s="29" t="s">
        <v>82</v>
      </c>
      <c r="BA232" s="29" t="s">
        <v>223</v>
      </c>
      <c r="BB232" s="123"/>
      <c r="BC232" s="123"/>
      <c r="BD232" s="123"/>
      <c r="BE232" s="29" t="s">
        <v>1137</v>
      </c>
      <c r="BG232" s="29" t="s">
        <v>1138</v>
      </c>
      <c r="BH232" s="29">
        <v>135.0</v>
      </c>
      <c r="BI232" s="29"/>
      <c r="BJ232" s="29"/>
      <c r="BK232" s="29"/>
      <c r="BL232" s="29"/>
      <c r="BM232" s="29"/>
      <c r="BN232" s="29"/>
      <c r="BO232" s="29"/>
      <c r="BP232" s="29"/>
    </row>
    <row r="233">
      <c r="A233" s="91" t="s">
        <v>328</v>
      </c>
      <c r="B233" s="122"/>
      <c r="C233" s="122">
        <v>2003.0</v>
      </c>
      <c r="D233" s="122">
        <v>2.0</v>
      </c>
      <c r="E233" s="122">
        <v>13.0</v>
      </c>
      <c r="F233" s="123"/>
      <c r="G233" s="123"/>
      <c r="H233" s="123"/>
      <c r="I233" s="29" t="s">
        <v>1217</v>
      </c>
      <c r="J233" s="29" t="s">
        <v>1218</v>
      </c>
      <c r="K233" s="128">
        <v>21.0</v>
      </c>
      <c r="L233" s="29"/>
      <c r="M233" s="29"/>
      <c r="N233" s="29" t="s">
        <v>76</v>
      </c>
      <c r="O233" s="29"/>
      <c r="P233" s="29"/>
      <c r="Q233" s="29" t="s">
        <v>77</v>
      </c>
      <c r="R233" s="29" t="s">
        <v>817</v>
      </c>
      <c r="S233" s="125"/>
      <c r="T233" s="123"/>
      <c r="U233" s="136" t="s">
        <v>81</v>
      </c>
      <c r="V233" s="139" t="s">
        <v>82</v>
      </c>
      <c r="W233" s="136" t="s">
        <v>83</v>
      </c>
      <c r="X233" s="29"/>
      <c r="Y233" s="29"/>
      <c r="Z233" s="29"/>
      <c r="AA233" s="29"/>
      <c r="AB233" s="29"/>
      <c r="AC233" s="125"/>
      <c r="AD233" s="125"/>
      <c r="AE233" s="29"/>
      <c r="AF233" s="29"/>
      <c r="AG233" s="29"/>
      <c r="AH233" s="101"/>
      <c r="AI233" s="136"/>
      <c r="AJ233" s="101" t="s">
        <v>254</v>
      </c>
      <c r="AK233" s="29" t="s">
        <v>227</v>
      </c>
      <c r="AL233" s="136" t="s">
        <v>92</v>
      </c>
      <c r="AM233" s="120" t="str">
        <f t="shared" si="6"/>
        <v> El Alto Murillo La Paz Bolivia</v>
      </c>
      <c r="AN233" s="138"/>
      <c r="AO233" s="136"/>
      <c r="AP233" s="136"/>
      <c r="AQ233" s="136"/>
      <c r="AR233" s="136"/>
      <c r="AS233" s="136"/>
      <c r="AT233" s="136"/>
      <c r="AU233" s="136"/>
      <c r="AV233" s="29" t="s">
        <v>1018</v>
      </c>
      <c r="AW233" s="101" t="s">
        <v>1135</v>
      </c>
      <c r="AX233" s="101" t="s">
        <v>1136</v>
      </c>
      <c r="AY233" s="29" t="s">
        <v>94</v>
      </c>
      <c r="AZ233" s="136" t="s">
        <v>82</v>
      </c>
      <c r="BA233" s="101" t="s">
        <v>223</v>
      </c>
      <c r="BB233" s="125"/>
      <c r="BC233" s="125"/>
      <c r="BD233" s="125"/>
      <c r="BE233" s="29" t="s">
        <v>1137</v>
      </c>
      <c r="BG233" s="29" t="s">
        <v>1138</v>
      </c>
      <c r="BH233" s="29">
        <v>136.0</v>
      </c>
      <c r="BI233" s="29"/>
      <c r="BJ233" s="29"/>
      <c r="BK233" s="29"/>
      <c r="BL233" s="29"/>
      <c r="BM233" s="29"/>
      <c r="BN233" s="29"/>
      <c r="BO233" s="29"/>
      <c r="BP233" s="29"/>
    </row>
    <row r="234">
      <c r="A234" s="91" t="s">
        <v>328</v>
      </c>
      <c r="B234" s="122"/>
      <c r="C234" s="122">
        <v>2003.0</v>
      </c>
      <c r="D234" s="122">
        <v>2.0</v>
      </c>
      <c r="E234" s="122">
        <v>13.0</v>
      </c>
      <c r="F234" s="123"/>
      <c r="G234" s="123"/>
      <c r="H234" s="123"/>
      <c r="I234" s="29" t="s">
        <v>894</v>
      </c>
      <c r="J234" s="29" t="s">
        <v>1219</v>
      </c>
      <c r="K234" s="128">
        <v>27.0</v>
      </c>
      <c r="L234" s="29"/>
      <c r="M234" s="29"/>
      <c r="N234" s="29" t="s">
        <v>76</v>
      </c>
      <c r="O234" s="29"/>
      <c r="P234" s="29"/>
      <c r="Q234" s="29" t="s">
        <v>77</v>
      </c>
      <c r="R234" s="29" t="s">
        <v>817</v>
      </c>
      <c r="S234" s="125"/>
      <c r="T234" s="123"/>
      <c r="U234" s="136" t="s">
        <v>81</v>
      </c>
      <c r="V234" s="139" t="s">
        <v>82</v>
      </c>
      <c r="W234" s="136" t="s">
        <v>83</v>
      </c>
      <c r="X234" s="29"/>
      <c r="Y234" s="29"/>
      <c r="Z234" s="29"/>
      <c r="AA234" s="29"/>
      <c r="AB234" s="29"/>
      <c r="AC234" s="125"/>
      <c r="AD234" s="125"/>
      <c r="AE234" s="29"/>
      <c r="AF234" s="29"/>
      <c r="AG234" s="29"/>
      <c r="AH234" s="101"/>
      <c r="AI234" s="136"/>
      <c r="AJ234" s="29" t="s">
        <v>254</v>
      </c>
      <c r="AK234" s="29" t="s">
        <v>227</v>
      </c>
      <c r="AL234" s="136" t="s">
        <v>92</v>
      </c>
      <c r="AM234" s="120" t="str">
        <f t="shared" si="6"/>
        <v> El Alto Murillo La Paz Bolivia</v>
      </c>
      <c r="AN234" s="138"/>
      <c r="AO234" s="136"/>
      <c r="AP234" s="136"/>
      <c r="AQ234" s="136"/>
      <c r="AR234" s="136"/>
      <c r="AS234" s="136"/>
      <c r="AT234" s="136"/>
      <c r="AU234" s="136"/>
      <c r="AV234" s="29" t="s">
        <v>1018</v>
      </c>
      <c r="AW234" s="101" t="s">
        <v>1135</v>
      </c>
      <c r="AX234" s="101" t="s">
        <v>1136</v>
      </c>
      <c r="AY234" s="29" t="s">
        <v>94</v>
      </c>
      <c r="AZ234" s="136" t="s">
        <v>82</v>
      </c>
      <c r="BA234" s="101" t="s">
        <v>223</v>
      </c>
      <c r="BB234" s="125"/>
      <c r="BC234" s="125"/>
      <c r="BD234" s="125"/>
      <c r="BE234" s="29" t="s">
        <v>1137</v>
      </c>
      <c r="BG234" s="29" t="s">
        <v>1138</v>
      </c>
      <c r="BH234" s="29">
        <v>132.0</v>
      </c>
      <c r="BI234" s="29"/>
      <c r="BJ234" s="29"/>
      <c r="BK234" s="29"/>
      <c r="BL234" s="29"/>
      <c r="BM234" s="29"/>
      <c r="BN234" s="29"/>
      <c r="BO234" s="29"/>
      <c r="BP234" s="29"/>
    </row>
    <row r="235">
      <c r="A235" s="91" t="s">
        <v>1059</v>
      </c>
      <c r="B235" s="122"/>
      <c r="C235" s="122">
        <v>2003.0</v>
      </c>
      <c r="D235" s="122">
        <v>2.0</v>
      </c>
      <c r="E235" s="122">
        <v>13.0</v>
      </c>
      <c r="F235" s="123"/>
      <c r="G235" s="123"/>
      <c r="H235" s="123"/>
      <c r="I235" s="29" t="s">
        <v>663</v>
      </c>
      <c r="J235" s="29" t="s">
        <v>1220</v>
      </c>
      <c r="K235" s="128"/>
      <c r="L235" s="29"/>
      <c r="M235" s="29"/>
      <c r="N235" s="29" t="s">
        <v>76</v>
      </c>
      <c r="O235" s="123"/>
      <c r="P235" s="125"/>
      <c r="Q235" s="29" t="s">
        <v>77</v>
      </c>
      <c r="R235" s="29" t="s">
        <v>817</v>
      </c>
      <c r="S235" s="123"/>
      <c r="T235" s="123"/>
      <c r="U235" s="29"/>
      <c r="V235" s="139"/>
      <c r="W235" s="136"/>
      <c r="X235" s="125"/>
      <c r="Y235" s="29"/>
      <c r="Z235" s="29"/>
      <c r="AA235" s="125"/>
      <c r="AB235" s="125"/>
      <c r="AC235" s="125"/>
      <c r="AD235" s="125"/>
      <c r="AE235" s="125"/>
      <c r="AF235" s="29"/>
      <c r="AG235" s="29"/>
      <c r="AH235" s="29"/>
      <c r="AI235" s="29"/>
      <c r="AJ235" s="29"/>
      <c r="AK235" s="29"/>
      <c r="AL235" s="29" t="s">
        <v>107</v>
      </c>
      <c r="AM235" s="120" t="str">
        <f t="shared" si="6"/>
        <v>   Cochabamba Bolivia</v>
      </c>
      <c r="AN235" s="143"/>
      <c r="AO235" s="29" t="s">
        <v>279</v>
      </c>
      <c r="AP235" s="125"/>
      <c r="AQ235" s="125"/>
      <c r="AR235" s="125"/>
      <c r="AS235" s="125"/>
      <c r="AT235" s="125"/>
      <c r="AU235" s="125"/>
      <c r="AV235" s="29" t="s">
        <v>1018</v>
      </c>
      <c r="AW235" s="101" t="s">
        <v>1135</v>
      </c>
      <c r="AX235" s="101" t="s">
        <v>1136</v>
      </c>
      <c r="AY235" s="29" t="s">
        <v>94</v>
      </c>
      <c r="AZ235" s="29"/>
      <c r="BA235" s="29"/>
      <c r="BB235" s="125"/>
      <c r="BC235" s="125"/>
      <c r="BD235" s="125"/>
      <c r="BE235" s="29"/>
      <c r="BF235" s="131" t="s">
        <v>1202</v>
      </c>
      <c r="BG235" s="125"/>
      <c r="BH235" s="29">
        <v>137.0</v>
      </c>
      <c r="BI235" s="125"/>
      <c r="BJ235" s="125"/>
      <c r="BK235" s="125"/>
      <c r="BL235" s="125"/>
      <c r="BM235" s="125"/>
      <c r="BN235" s="125"/>
      <c r="BO235" s="125"/>
      <c r="BP235" s="125"/>
    </row>
    <row r="236">
      <c r="A236" s="91" t="s">
        <v>1059</v>
      </c>
      <c r="B236" s="122"/>
      <c r="C236" s="122">
        <v>2003.0</v>
      </c>
      <c r="D236" s="122">
        <v>2.0</v>
      </c>
      <c r="E236" s="122">
        <v>13.0</v>
      </c>
      <c r="F236" s="123"/>
      <c r="G236" s="123"/>
      <c r="H236" s="123"/>
      <c r="I236" s="29" t="s">
        <v>205</v>
      </c>
      <c r="J236" s="29" t="s">
        <v>503</v>
      </c>
      <c r="K236" s="128"/>
      <c r="L236" s="29"/>
      <c r="M236" s="29"/>
      <c r="N236" s="29" t="s">
        <v>76</v>
      </c>
      <c r="O236" s="123"/>
      <c r="P236" s="125"/>
      <c r="Q236" s="29" t="s">
        <v>77</v>
      </c>
      <c r="R236" s="29" t="s">
        <v>817</v>
      </c>
      <c r="S236" s="123"/>
      <c r="T236" s="123"/>
      <c r="U236" s="29"/>
      <c r="V236" s="139"/>
      <c r="W236" s="136"/>
      <c r="X236" s="125"/>
      <c r="Y236" s="29"/>
      <c r="Z236" s="29"/>
      <c r="AA236" s="125"/>
      <c r="AB236" s="125"/>
      <c r="AC236" s="125"/>
      <c r="AD236" s="125"/>
      <c r="AE236" s="125"/>
      <c r="AF236" s="29"/>
      <c r="AG236" s="29"/>
      <c r="AH236" s="29"/>
      <c r="AI236" s="29"/>
      <c r="AJ236" s="29"/>
      <c r="AK236" s="29"/>
      <c r="AL236" s="29" t="s">
        <v>107</v>
      </c>
      <c r="AM236" s="120" t="str">
        <f t="shared" si="6"/>
        <v>   Cochabamba Bolivia</v>
      </c>
      <c r="AN236" s="143"/>
      <c r="AO236" s="29" t="s">
        <v>279</v>
      </c>
      <c r="AP236" s="125"/>
      <c r="AQ236" s="125"/>
      <c r="AR236" s="125"/>
      <c r="AS236" s="125"/>
      <c r="AT236" s="125"/>
      <c r="AU236" s="125"/>
      <c r="AV236" s="29" t="s">
        <v>1018</v>
      </c>
      <c r="AW236" s="101" t="s">
        <v>1135</v>
      </c>
      <c r="AX236" s="101" t="s">
        <v>1136</v>
      </c>
      <c r="AY236" s="29" t="s">
        <v>94</v>
      </c>
      <c r="AZ236" s="29"/>
      <c r="BA236" s="29"/>
      <c r="BB236" s="125"/>
      <c r="BC236" s="125"/>
      <c r="BD236" s="125"/>
      <c r="BE236" s="29"/>
      <c r="BF236" s="131" t="s">
        <v>1202</v>
      </c>
      <c r="BG236" s="125"/>
      <c r="BH236" s="29">
        <v>138.0</v>
      </c>
      <c r="BI236" s="125"/>
      <c r="BJ236" s="125"/>
      <c r="BK236" s="125"/>
      <c r="BL236" s="125"/>
      <c r="BM236" s="125"/>
      <c r="BN236" s="125"/>
      <c r="BO236" s="125"/>
      <c r="BP236" s="125"/>
    </row>
    <row r="237">
      <c r="A237" s="91" t="s">
        <v>1065</v>
      </c>
      <c r="B237" s="122"/>
      <c r="C237" s="122">
        <v>2003.0</v>
      </c>
      <c r="D237" s="122">
        <v>6.0</v>
      </c>
      <c r="E237" s="122">
        <v>14.0</v>
      </c>
      <c r="F237" s="123"/>
      <c r="G237" s="123"/>
      <c r="H237" s="123"/>
      <c r="I237" s="29" t="s">
        <v>1221</v>
      </c>
      <c r="J237" s="29" t="s">
        <v>1222</v>
      </c>
      <c r="K237" s="133"/>
      <c r="L237" s="122"/>
      <c r="M237" s="122"/>
      <c r="N237" s="29" t="s">
        <v>76</v>
      </c>
      <c r="O237" s="125"/>
      <c r="P237" s="125"/>
      <c r="Q237" s="29" t="s">
        <v>77</v>
      </c>
      <c r="R237" s="29" t="s">
        <v>1223</v>
      </c>
      <c r="S237" s="123"/>
      <c r="T237" s="29"/>
      <c r="U237" s="29"/>
      <c r="V237" s="139"/>
      <c r="W237" s="136"/>
      <c r="X237" s="29"/>
      <c r="Y237" s="29"/>
      <c r="Z237" s="29"/>
      <c r="AA237" s="125"/>
      <c r="AB237" s="125"/>
      <c r="AC237" s="123"/>
      <c r="AD237" s="123"/>
      <c r="AE237" s="125"/>
      <c r="AF237" s="29"/>
      <c r="AG237" s="29"/>
      <c r="AH237" s="125"/>
      <c r="AI237" s="29"/>
      <c r="AJ237" s="29"/>
      <c r="AK237" s="29" t="s">
        <v>109</v>
      </c>
      <c r="AL237" s="29" t="s">
        <v>107</v>
      </c>
      <c r="AM237" s="120" t="str">
        <f t="shared" si="6"/>
        <v>  Chapare Cochabamba Bolivia</v>
      </c>
      <c r="AN237" s="123"/>
      <c r="AO237" s="29" t="s">
        <v>279</v>
      </c>
      <c r="AP237" s="125"/>
      <c r="AQ237" s="125"/>
      <c r="AR237" s="125"/>
      <c r="AS237" s="125"/>
      <c r="AT237" s="125"/>
      <c r="AU237" s="125"/>
      <c r="AV237" s="29" t="s">
        <v>1018</v>
      </c>
      <c r="AW237" s="29"/>
      <c r="AX237" s="29" t="s">
        <v>222</v>
      </c>
      <c r="AY237" s="29" t="s">
        <v>94</v>
      </c>
      <c r="AZ237" s="29" t="s">
        <v>94</v>
      </c>
      <c r="BA237" s="29" t="s">
        <v>216</v>
      </c>
      <c r="BB237" s="123"/>
      <c r="BC237" s="123"/>
      <c r="BD237" s="123"/>
      <c r="BE237" s="29"/>
      <c r="BF237" s="131" t="s">
        <v>1202</v>
      </c>
      <c r="BG237" s="29"/>
      <c r="BH237" s="29"/>
      <c r="BI237" s="29"/>
      <c r="BJ237" s="29"/>
      <c r="BK237" s="29"/>
      <c r="BL237" s="29"/>
      <c r="BM237" s="29"/>
      <c r="BN237" s="29"/>
      <c r="BO237" s="29"/>
      <c r="BP237" s="29"/>
    </row>
    <row r="238">
      <c r="A238" s="91" t="s">
        <v>1065</v>
      </c>
      <c r="B238" s="122"/>
      <c r="C238" s="122">
        <v>2003.0</v>
      </c>
      <c r="D238" s="122">
        <v>6.0</v>
      </c>
      <c r="E238" s="122">
        <v>14.0</v>
      </c>
      <c r="F238" s="123"/>
      <c r="G238" s="123"/>
      <c r="H238" s="123"/>
      <c r="I238" s="29" t="s">
        <v>838</v>
      </c>
      <c r="J238" s="29" t="s">
        <v>1224</v>
      </c>
      <c r="K238" s="133"/>
      <c r="L238" s="122"/>
      <c r="M238" s="122"/>
      <c r="N238" s="29" t="s">
        <v>76</v>
      </c>
      <c r="O238" s="125"/>
      <c r="P238" s="125"/>
      <c r="Q238" s="29" t="s">
        <v>77</v>
      </c>
      <c r="R238" s="29" t="s">
        <v>1223</v>
      </c>
      <c r="S238" s="123"/>
      <c r="T238" s="29"/>
      <c r="U238" s="29"/>
      <c r="V238" s="139"/>
      <c r="W238" s="136"/>
      <c r="X238" s="29"/>
      <c r="Y238" s="29"/>
      <c r="Z238" s="29"/>
      <c r="AA238" s="125"/>
      <c r="AB238" s="125"/>
      <c r="AC238" s="123"/>
      <c r="AD238" s="123"/>
      <c r="AE238" s="125"/>
      <c r="AF238" s="29"/>
      <c r="AG238" s="29"/>
      <c r="AH238" s="125"/>
      <c r="AI238" s="29"/>
      <c r="AJ238" s="29"/>
      <c r="AK238" s="29" t="s">
        <v>109</v>
      </c>
      <c r="AL238" s="29" t="s">
        <v>107</v>
      </c>
      <c r="AM238" s="120" t="str">
        <f t="shared" si="6"/>
        <v>  Chapare Cochabamba Bolivia</v>
      </c>
      <c r="AN238" s="123"/>
      <c r="AO238" s="29" t="s">
        <v>279</v>
      </c>
      <c r="AP238" s="125"/>
      <c r="AQ238" s="125"/>
      <c r="AR238" s="125"/>
      <c r="AS238" s="125"/>
      <c r="AT238" s="125"/>
      <c r="AU238" s="125"/>
      <c r="AV238" s="29" t="s">
        <v>1018</v>
      </c>
      <c r="AW238" s="29"/>
      <c r="AX238" s="29" t="s">
        <v>222</v>
      </c>
      <c r="AY238" s="29" t="s">
        <v>94</v>
      </c>
      <c r="AZ238" s="29" t="s">
        <v>94</v>
      </c>
      <c r="BA238" s="29" t="s">
        <v>216</v>
      </c>
      <c r="BB238" s="123"/>
      <c r="BC238" s="123"/>
      <c r="BD238" s="123"/>
      <c r="BE238" s="29"/>
      <c r="BF238" s="131" t="s">
        <v>1202</v>
      </c>
      <c r="BG238" s="29"/>
      <c r="BH238" s="29"/>
      <c r="BI238" s="29"/>
      <c r="BJ238" s="29"/>
      <c r="BK238" s="29"/>
      <c r="BL238" s="29"/>
      <c r="BM238" s="29"/>
      <c r="BN238" s="29"/>
      <c r="BO238" s="29"/>
      <c r="BP238" s="29"/>
    </row>
    <row r="239">
      <c r="A239" s="91" t="s">
        <v>196</v>
      </c>
      <c r="B239" s="122"/>
      <c r="C239" s="122">
        <v>2003.0</v>
      </c>
      <c r="D239" s="122">
        <v>6.0</v>
      </c>
      <c r="E239" s="122">
        <v>23.0</v>
      </c>
      <c r="F239" s="123"/>
      <c r="G239" s="123"/>
      <c r="H239" s="123"/>
      <c r="I239" s="29" t="s">
        <v>1225</v>
      </c>
      <c r="J239" s="29" t="s">
        <v>1226</v>
      </c>
      <c r="K239" s="133"/>
      <c r="L239" s="122"/>
      <c r="M239" s="122"/>
      <c r="N239" s="29" t="s">
        <v>76</v>
      </c>
      <c r="O239" s="125"/>
      <c r="P239" s="125"/>
      <c r="Q239" s="29" t="s">
        <v>77</v>
      </c>
      <c r="R239" s="29" t="s">
        <v>473</v>
      </c>
      <c r="S239" s="29" t="s">
        <v>1227</v>
      </c>
      <c r="T239" s="29"/>
      <c r="U239" s="29" t="s">
        <v>81</v>
      </c>
      <c r="V239" s="101" t="s">
        <v>82</v>
      </c>
      <c r="W239" s="101" t="s">
        <v>308</v>
      </c>
      <c r="X239" s="29" t="s">
        <v>94</v>
      </c>
      <c r="Y239" s="29" t="s">
        <v>122</v>
      </c>
      <c r="Z239" s="29" t="s">
        <v>533</v>
      </c>
      <c r="AA239" s="125"/>
      <c r="AB239" s="125"/>
      <c r="AC239" s="123"/>
      <c r="AD239" s="123"/>
      <c r="AE239" s="125"/>
      <c r="AF239" s="29" t="s">
        <v>533</v>
      </c>
      <c r="AG239" s="29" t="s">
        <v>88</v>
      </c>
      <c r="AH239" s="29" t="s">
        <v>1228</v>
      </c>
      <c r="AI239" s="29" t="s">
        <v>196</v>
      </c>
      <c r="AJ239" s="29" t="s">
        <v>196</v>
      </c>
      <c r="AK239" s="29" t="s">
        <v>111</v>
      </c>
      <c r="AL239" s="29" t="s">
        <v>110</v>
      </c>
      <c r="AM239" s="120" t="str">
        <f t="shared" si="6"/>
        <v>Caracollo Caracollo Cercado Oruro Bolivia</v>
      </c>
      <c r="AN239" s="123"/>
      <c r="AO239" s="29" t="s">
        <v>279</v>
      </c>
      <c r="AP239" s="125"/>
      <c r="AQ239" s="125"/>
      <c r="AR239" s="125"/>
      <c r="AS239" s="125"/>
      <c r="AT239" s="125"/>
      <c r="AU239" s="125"/>
      <c r="AV239" s="29" t="s">
        <v>1018</v>
      </c>
      <c r="AW239" s="29" t="s">
        <v>1229</v>
      </c>
      <c r="AX239" s="29" t="s">
        <v>475</v>
      </c>
      <c r="AY239" s="29" t="s">
        <v>94</v>
      </c>
      <c r="AZ239" s="29" t="s">
        <v>82</v>
      </c>
      <c r="BA239" s="29" t="s">
        <v>223</v>
      </c>
      <c r="BB239" s="123"/>
      <c r="BC239" s="123"/>
      <c r="BD239" s="123"/>
      <c r="BE239" s="29"/>
      <c r="BF239" s="29" t="s">
        <v>1230</v>
      </c>
      <c r="BG239" s="29"/>
      <c r="BH239" s="29"/>
      <c r="BI239" s="29"/>
      <c r="BJ239" s="29"/>
      <c r="BK239" s="29"/>
      <c r="BL239" s="29"/>
      <c r="BM239" s="29"/>
      <c r="BN239" s="29"/>
      <c r="BO239" s="29"/>
      <c r="BP239" s="29"/>
    </row>
    <row r="240">
      <c r="A240" s="91" t="s">
        <v>1216</v>
      </c>
      <c r="B240" s="122"/>
      <c r="C240" s="122">
        <v>2003.0</v>
      </c>
      <c r="D240" s="122">
        <v>7.0</v>
      </c>
      <c r="E240" s="122">
        <v>23.0</v>
      </c>
      <c r="F240" s="123"/>
      <c r="G240" s="123"/>
      <c r="H240" s="123"/>
      <c r="I240" s="29" t="s">
        <v>261</v>
      </c>
      <c r="J240" s="29" t="s">
        <v>1231</v>
      </c>
      <c r="K240" s="133"/>
      <c r="L240" s="122"/>
      <c r="M240" s="122"/>
      <c r="N240" s="29" t="s">
        <v>76</v>
      </c>
      <c r="O240" s="125"/>
      <c r="P240" s="125"/>
      <c r="Q240" s="29" t="s">
        <v>77</v>
      </c>
      <c r="R240" s="29"/>
      <c r="S240" s="123"/>
      <c r="T240" s="29"/>
      <c r="U240" s="29"/>
      <c r="V240" s="139"/>
      <c r="W240" s="136"/>
      <c r="X240" s="29"/>
      <c r="Y240" s="29"/>
      <c r="Z240" s="29"/>
      <c r="AA240" s="125"/>
      <c r="AB240" s="125"/>
      <c r="AC240" s="123"/>
      <c r="AD240" s="123"/>
      <c r="AE240" s="125"/>
      <c r="AF240" s="29"/>
      <c r="AG240" s="29"/>
      <c r="AH240" s="125"/>
      <c r="AI240" s="29" t="s">
        <v>198</v>
      </c>
      <c r="AJ240" s="29" t="s">
        <v>198</v>
      </c>
      <c r="AK240" s="29" t="s">
        <v>170</v>
      </c>
      <c r="AL240" s="29" t="s">
        <v>113</v>
      </c>
      <c r="AM240" s="120" t="str">
        <f t="shared" si="6"/>
        <v>Santa Rosa Santa Rosa Sara Santa Cruz Bolivia</v>
      </c>
      <c r="AN240" s="123"/>
      <c r="AO240" s="29" t="s">
        <v>279</v>
      </c>
      <c r="AP240" s="125"/>
      <c r="AQ240" s="125"/>
      <c r="AR240" s="125"/>
      <c r="AS240" s="125"/>
      <c r="AT240" s="125"/>
      <c r="AU240" s="125"/>
      <c r="AV240" s="29" t="s">
        <v>1018</v>
      </c>
      <c r="AW240" s="29" t="s">
        <v>1232</v>
      </c>
      <c r="AX240" s="29" t="s">
        <v>1233</v>
      </c>
      <c r="AY240" s="29" t="s">
        <v>94</v>
      </c>
      <c r="AZ240" s="29" t="s">
        <v>82</v>
      </c>
      <c r="BA240" s="29" t="s">
        <v>223</v>
      </c>
      <c r="BB240" s="123"/>
      <c r="BC240" s="123"/>
      <c r="BD240" s="123"/>
      <c r="BE240" s="29"/>
      <c r="BF240" s="131" t="s">
        <v>1202</v>
      </c>
      <c r="BG240" s="29"/>
      <c r="BH240" s="29"/>
      <c r="BI240" s="29"/>
      <c r="BJ240" s="29"/>
      <c r="BK240" s="29"/>
      <c r="BL240" s="29"/>
      <c r="BM240" s="29"/>
      <c r="BN240" s="29"/>
      <c r="BO240" s="29"/>
      <c r="BP240" s="29"/>
    </row>
    <row r="241">
      <c r="A241" s="91" t="s">
        <v>311</v>
      </c>
      <c r="B241" s="122"/>
      <c r="C241" s="122">
        <v>2003.0</v>
      </c>
      <c r="D241" s="122">
        <v>9.0</v>
      </c>
      <c r="E241" s="122">
        <v>20.0</v>
      </c>
      <c r="F241" s="123"/>
      <c r="G241" s="123"/>
      <c r="H241" s="123"/>
      <c r="I241" s="29" t="s">
        <v>1234</v>
      </c>
      <c r="J241" s="29" t="s">
        <v>1235</v>
      </c>
      <c r="K241" s="128">
        <v>60.0</v>
      </c>
      <c r="L241" s="29"/>
      <c r="M241" s="29"/>
      <c r="N241" s="29" t="s">
        <v>76</v>
      </c>
      <c r="O241" s="123"/>
      <c r="P241" s="125"/>
      <c r="Q241" s="29" t="s">
        <v>77</v>
      </c>
      <c r="R241" s="125"/>
      <c r="S241" s="125"/>
      <c r="T241" s="125"/>
      <c r="U241" s="29" t="s">
        <v>81</v>
      </c>
      <c r="V241" s="139" t="s">
        <v>82</v>
      </c>
      <c r="W241" s="136" t="s">
        <v>83</v>
      </c>
      <c r="X241" s="125"/>
      <c r="Y241" s="29" t="s">
        <v>122</v>
      </c>
      <c r="Z241" s="29" t="s">
        <v>533</v>
      </c>
      <c r="AA241" s="123"/>
      <c r="AB241" s="123"/>
      <c r="AC241" s="123"/>
      <c r="AD241" s="123"/>
      <c r="AE241" s="123"/>
      <c r="AF241" s="29" t="s">
        <v>533</v>
      </c>
      <c r="AG241" s="29" t="s">
        <v>88</v>
      </c>
      <c r="AH241" s="29" t="s">
        <v>1236</v>
      </c>
      <c r="AI241" s="29" t="s">
        <v>1237</v>
      </c>
      <c r="AJ241" s="29" t="s">
        <v>125</v>
      </c>
      <c r="AK241" s="29" t="s">
        <v>123</v>
      </c>
      <c r="AL241" s="29" t="s">
        <v>92</v>
      </c>
      <c r="AM241" s="120" t="str">
        <f t="shared" si="6"/>
        <v>Ilabaya Achacachi Omasuyos La Paz Bolivia</v>
      </c>
      <c r="AN241" s="123"/>
      <c r="AO241" s="29" t="s">
        <v>251</v>
      </c>
      <c r="AP241" s="123"/>
      <c r="AQ241" s="123"/>
      <c r="AR241" s="123"/>
      <c r="AS241" s="125"/>
      <c r="AT241" s="125"/>
      <c r="AU241" s="125"/>
      <c r="AV241" s="29" t="s">
        <v>1018</v>
      </c>
      <c r="AW241" s="29" t="s">
        <v>1239</v>
      </c>
      <c r="AX241" s="29" t="s">
        <v>1240</v>
      </c>
      <c r="AY241" s="29" t="s">
        <v>94</v>
      </c>
      <c r="AZ241" s="29" t="s">
        <v>82</v>
      </c>
      <c r="BA241" s="29" t="s">
        <v>223</v>
      </c>
      <c r="BB241" s="123"/>
      <c r="BC241" s="123"/>
      <c r="BD241" s="123"/>
      <c r="BE241" s="29"/>
      <c r="BF241" s="29" t="s">
        <v>1241</v>
      </c>
      <c r="BG241" s="29"/>
      <c r="BH241" s="29">
        <v>142.0</v>
      </c>
      <c r="BI241" s="123"/>
      <c r="BJ241" s="123"/>
      <c r="BK241" s="123"/>
      <c r="BL241" s="123"/>
      <c r="BM241" s="123"/>
      <c r="BN241" s="123"/>
      <c r="BO241" s="123"/>
      <c r="BP241" s="123"/>
    </row>
    <row r="242">
      <c r="A242" s="91" t="s">
        <v>311</v>
      </c>
      <c r="B242" s="122"/>
      <c r="C242" s="122">
        <v>2003.0</v>
      </c>
      <c r="D242" s="122">
        <v>9.0</v>
      </c>
      <c r="E242" s="122">
        <v>20.0</v>
      </c>
      <c r="F242" s="123"/>
      <c r="G242" s="123"/>
      <c r="H242" s="123"/>
      <c r="I242" s="29" t="s">
        <v>205</v>
      </c>
      <c r="J242" s="29" t="s">
        <v>1242</v>
      </c>
      <c r="K242" s="129">
        <v>38.0</v>
      </c>
      <c r="L242" s="29" t="s">
        <v>1243</v>
      </c>
      <c r="M242" s="29"/>
      <c r="N242" s="29" t="s">
        <v>76</v>
      </c>
      <c r="O242" s="123"/>
      <c r="P242" s="125"/>
      <c r="Q242" s="29" t="s">
        <v>77</v>
      </c>
      <c r="R242" s="29"/>
      <c r="S242" s="123"/>
      <c r="T242" s="123"/>
      <c r="U242" s="29" t="s">
        <v>81</v>
      </c>
      <c r="V242" s="139" t="s">
        <v>82</v>
      </c>
      <c r="W242" s="136" t="s">
        <v>83</v>
      </c>
      <c r="X242" s="125"/>
      <c r="Y242" s="29" t="s">
        <v>122</v>
      </c>
      <c r="Z242" s="29" t="s">
        <v>533</v>
      </c>
      <c r="AA242" s="125"/>
      <c r="AB242" s="125"/>
      <c r="AC242" s="125"/>
      <c r="AD242" s="125"/>
      <c r="AE242" s="125"/>
      <c r="AF242" s="29" t="s">
        <v>533</v>
      </c>
      <c r="AG242" s="29" t="s">
        <v>88</v>
      </c>
      <c r="AH242" s="29"/>
      <c r="AI242" s="29" t="s">
        <v>1244</v>
      </c>
      <c r="AJ242" s="29" t="s">
        <v>125</v>
      </c>
      <c r="AK242" s="29" t="s">
        <v>123</v>
      </c>
      <c r="AL242" s="29" t="s">
        <v>92</v>
      </c>
      <c r="AM242" s="120" t="str">
        <f t="shared" si="6"/>
        <v>Warisata Achacachi Omasuyos La Paz Bolivia</v>
      </c>
      <c r="AN242" s="143" t="s">
        <v>251</v>
      </c>
      <c r="AO242" s="125"/>
      <c r="AP242" s="125"/>
      <c r="AQ242" s="125"/>
      <c r="AR242" s="125"/>
      <c r="AS242" s="125"/>
      <c r="AT242" s="125"/>
      <c r="AU242" s="125"/>
      <c r="AV242" s="29" t="s">
        <v>1018</v>
      </c>
      <c r="AW242" s="29" t="s">
        <v>1239</v>
      </c>
      <c r="AX242" s="29" t="s">
        <v>1240</v>
      </c>
      <c r="AY242" s="29" t="s">
        <v>94</v>
      </c>
      <c r="AZ242" s="29" t="s">
        <v>82</v>
      </c>
      <c r="BA242" s="29" t="s">
        <v>223</v>
      </c>
      <c r="BB242" s="125"/>
      <c r="BC242" s="125"/>
      <c r="BD242" s="125"/>
      <c r="BE242" s="29"/>
      <c r="BF242" s="28" t="s">
        <v>1241</v>
      </c>
      <c r="BG242" s="125"/>
      <c r="BH242" s="29">
        <v>145.0</v>
      </c>
      <c r="BI242" s="125"/>
      <c r="BJ242" s="125"/>
      <c r="BK242" s="125"/>
      <c r="BL242" s="125"/>
      <c r="BM242" s="125"/>
      <c r="BN242" s="125"/>
      <c r="BO242" s="125"/>
      <c r="BP242" s="125"/>
    </row>
    <row r="243">
      <c r="A243" s="91" t="s">
        <v>311</v>
      </c>
      <c r="B243" s="122"/>
      <c r="C243" s="122">
        <v>2003.0</v>
      </c>
      <c r="D243" s="122">
        <v>9.0</v>
      </c>
      <c r="E243" s="122">
        <v>20.0</v>
      </c>
      <c r="F243" s="123"/>
      <c r="G243" s="123"/>
      <c r="H243" s="123"/>
      <c r="I243" s="29" t="s">
        <v>1246</v>
      </c>
      <c r="J243" s="29" t="s">
        <v>1247</v>
      </c>
      <c r="K243" s="128">
        <v>20.0</v>
      </c>
      <c r="L243" s="29"/>
      <c r="M243" s="29"/>
      <c r="N243" s="29" t="s">
        <v>76</v>
      </c>
      <c r="O243" s="123"/>
      <c r="P243" s="125"/>
      <c r="Q243" s="29" t="s">
        <v>77</v>
      </c>
      <c r="R243" s="125"/>
      <c r="S243" s="125"/>
      <c r="T243" s="123"/>
      <c r="U243" s="29" t="s">
        <v>81</v>
      </c>
      <c r="V243" s="139" t="s">
        <v>82</v>
      </c>
      <c r="W243" s="136" t="s">
        <v>83</v>
      </c>
      <c r="X243" s="123"/>
      <c r="Y243" s="29" t="s">
        <v>122</v>
      </c>
      <c r="Z243" s="29" t="s">
        <v>533</v>
      </c>
      <c r="AA243" s="123"/>
      <c r="AB243" s="123"/>
      <c r="AC243" s="123"/>
      <c r="AD243" s="123"/>
      <c r="AE243" s="123"/>
      <c r="AF243" s="29" t="s">
        <v>533</v>
      </c>
      <c r="AG243" s="29" t="s">
        <v>88</v>
      </c>
      <c r="AH243" s="125"/>
      <c r="AI243" s="29" t="s">
        <v>1244</v>
      </c>
      <c r="AJ243" s="29" t="s">
        <v>125</v>
      </c>
      <c r="AK243" s="29" t="s">
        <v>123</v>
      </c>
      <c r="AL243" s="29" t="s">
        <v>92</v>
      </c>
      <c r="AM243" s="120" t="str">
        <f t="shared" si="6"/>
        <v>Warisata Achacachi Omasuyos La Paz Bolivia</v>
      </c>
      <c r="AN243" s="123"/>
      <c r="AO243" s="29" t="s">
        <v>251</v>
      </c>
      <c r="AP243" s="123"/>
      <c r="AQ243" s="123"/>
      <c r="AR243" s="123"/>
      <c r="AS243" s="125"/>
      <c r="AT243" s="125"/>
      <c r="AU243" s="123"/>
      <c r="AV243" s="29" t="s">
        <v>1018</v>
      </c>
      <c r="AW243" s="29" t="s">
        <v>1239</v>
      </c>
      <c r="AX243" s="29" t="s">
        <v>1240</v>
      </c>
      <c r="AY243" s="29" t="s">
        <v>94</v>
      </c>
      <c r="AZ243" s="29" t="s">
        <v>82</v>
      </c>
      <c r="BA243" s="29" t="s">
        <v>223</v>
      </c>
      <c r="BB243" s="123"/>
      <c r="BC243" s="123"/>
      <c r="BD243" s="123"/>
      <c r="BE243" s="29" t="s">
        <v>1248</v>
      </c>
      <c r="BF243" s="28" t="s">
        <v>1241</v>
      </c>
      <c r="BG243" s="29"/>
      <c r="BH243" s="29">
        <v>144.0</v>
      </c>
      <c r="BI243" s="29"/>
      <c r="BJ243" s="29"/>
      <c r="BK243" s="29"/>
      <c r="BL243" s="29"/>
      <c r="BM243" s="29"/>
      <c r="BN243" s="29"/>
      <c r="BO243" s="29"/>
      <c r="BP243" s="29"/>
    </row>
    <row r="244">
      <c r="A244" s="91" t="s">
        <v>311</v>
      </c>
      <c r="B244" s="122"/>
      <c r="C244" s="122">
        <v>2003.0</v>
      </c>
      <c r="D244" s="122">
        <v>9.0</v>
      </c>
      <c r="E244" s="122">
        <v>20.0</v>
      </c>
      <c r="F244" s="123"/>
      <c r="G244" s="123"/>
      <c r="H244" s="123"/>
      <c r="I244" s="29" t="s">
        <v>1249</v>
      </c>
      <c r="J244" s="29" t="s">
        <v>1250</v>
      </c>
      <c r="K244" s="133">
        <v>8.0</v>
      </c>
      <c r="L244" s="122"/>
      <c r="M244" s="122"/>
      <c r="N244" s="29" t="s">
        <v>456</v>
      </c>
      <c r="O244" s="125"/>
      <c r="P244" s="125"/>
      <c r="Q244" s="29" t="s">
        <v>77</v>
      </c>
      <c r="R244" s="29" t="s">
        <v>850</v>
      </c>
      <c r="S244" s="123"/>
      <c r="T244" s="29" t="s">
        <v>850</v>
      </c>
      <c r="U244" s="29" t="s">
        <v>81</v>
      </c>
      <c r="V244" s="139" t="s">
        <v>82</v>
      </c>
      <c r="W244" s="136" t="s">
        <v>83</v>
      </c>
      <c r="X244" s="29" t="s">
        <v>94</v>
      </c>
      <c r="Y244" s="29" t="s">
        <v>122</v>
      </c>
      <c r="Z244" s="29" t="s">
        <v>533</v>
      </c>
      <c r="AA244" s="125"/>
      <c r="AB244" s="125"/>
      <c r="AC244" s="123"/>
      <c r="AD244" s="123"/>
      <c r="AE244" s="125"/>
      <c r="AF244" s="29" t="s">
        <v>533</v>
      </c>
      <c r="AG244" s="29" t="s">
        <v>88</v>
      </c>
      <c r="AH244" s="125"/>
      <c r="AI244" s="29" t="s">
        <v>1244</v>
      </c>
      <c r="AJ244" s="29" t="s">
        <v>125</v>
      </c>
      <c r="AK244" s="29" t="s">
        <v>123</v>
      </c>
      <c r="AL244" s="29" t="s">
        <v>92</v>
      </c>
      <c r="AM244" s="120" t="str">
        <f t="shared" si="6"/>
        <v>Warisata Achacachi Omasuyos La Paz Bolivia</v>
      </c>
      <c r="AN244" s="123"/>
      <c r="AO244" s="29" t="s">
        <v>251</v>
      </c>
      <c r="AP244" s="125"/>
      <c r="AQ244" s="125"/>
      <c r="AR244" s="125"/>
      <c r="AS244" s="125"/>
      <c r="AT244" s="125"/>
      <c r="AU244" s="125"/>
      <c r="AV244" s="29" t="s">
        <v>1018</v>
      </c>
      <c r="AW244" s="29" t="s">
        <v>1239</v>
      </c>
      <c r="AX244" s="29" t="s">
        <v>1240</v>
      </c>
      <c r="AY244" s="29" t="s">
        <v>94</v>
      </c>
      <c r="AZ244" s="29" t="s">
        <v>82</v>
      </c>
      <c r="BA244" s="29" t="s">
        <v>223</v>
      </c>
      <c r="BB244" s="123"/>
      <c r="BC244" s="123"/>
      <c r="BD244" s="123"/>
      <c r="BE244" s="29" t="s">
        <v>1251</v>
      </c>
      <c r="BF244" s="28" t="s">
        <v>1241</v>
      </c>
      <c r="BG244" s="29"/>
      <c r="BH244" s="29">
        <v>142.0</v>
      </c>
      <c r="BI244" s="29"/>
      <c r="BJ244" s="29"/>
      <c r="BK244" s="29"/>
      <c r="BL244" s="29"/>
      <c r="BM244" s="29"/>
      <c r="BN244" s="29"/>
      <c r="BO244" s="29"/>
      <c r="BP244" s="29"/>
    </row>
    <row r="245">
      <c r="A245" s="91" t="s">
        <v>311</v>
      </c>
      <c r="B245" s="122"/>
      <c r="C245" s="122">
        <v>2003.0</v>
      </c>
      <c r="D245" s="122">
        <v>9.0</v>
      </c>
      <c r="E245" s="122">
        <v>20.0</v>
      </c>
      <c r="F245" s="123"/>
      <c r="G245" s="123"/>
      <c r="H245" s="123"/>
      <c r="I245" s="29" t="s">
        <v>1252</v>
      </c>
      <c r="J245" s="29" t="s">
        <v>1253</v>
      </c>
      <c r="K245" s="128">
        <v>19.0</v>
      </c>
      <c r="L245" s="29"/>
      <c r="M245" s="29"/>
      <c r="N245" s="29" t="s">
        <v>76</v>
      </c>
      <c r="O245" s="125"/>
      <c r="P245" s="125"/>
      <c r="Q245" s="29" t="s">
        <v>77</v>
      </c>
      <c r="R245" s="29" t="s">
        <v>1254</v>
      </c>
      <c r="S245" s="123"/>
      <c r="T245" s="123"/>
      <c r="U245" s="29" t="s">
        <v>81</v>
      </c>
      <c r="V245" s="139" t="s">
        <v>82</v>
      </c>
      <c r="W245" s="136" t="s">
        <v>83</v>
      </c>
      <c r="X245" s="125"/>
      <c r="Y245" s="29" t="s">
        <v>122</v>
      </c>
      <c r="Z245" s="29"/>
      <c r="AA245" s="125"/>
      <c r="AB245" s="125"/>
      <c r="AC245" s="123"/>
      <c r="AD245" s="123"/>
      <c r="AE245" s="125"/>
      <c r="AF245" s="29"/>
      <c r="AG245" s="29" t="s">
        <v>88</v>
      </c>
      <c r="AH245" s="125"/>
      <c r="AI245" s="29" t="s">
        <v>1244</v>
      </c>
      <c r="AJ245" s="29" t="s">
        <v>125</v>
      </c>
      <c r="AK245" s="29" t="s">
        <v>123</v>
      </c>
      <c r="AL245" s="29" t="s">
        <v>92</v>
      </c>
      <c r="AM245" s="120" t="str">
        <f t="shared" si="6"/>
        <v>Warisata Achacachi Omasuyos La Paz Bolivia</v>
      </c>
      <c r="AN245" s="123"/>
      <c r="AO245" s="29" t="s">
        <v>251</v>
      </c>
      <c r="AP245" s="125"/>
      <c r="AQ245" s="125"/>
      <c r="AR245" s="125"/>
      <c r="AS245" s="125"/>
      <c r="AT245" s="125"/>
      <c r="AU245" s="125"/>
      <c r="AV245" s="29" t="s">
        <v>1018</v>
      </c>
      <c r="AW245" s="29" t="s">
        <v>1239</v>
      </c>
      <c r="AX245" s="29" t="s">
        <v>1240</v>
      </c>
      <c r="AY245" s="29" t="s">
        <v>94</v>
      </c>
      <c r="AZ245" s="29" t="s">
        <v>337</v>
      </c>
      <c r="BA245" s="29" t="s">
        <v>216</v>
      </c>
      <c r="BB245" s="123"/>
      <c r="BC245" s="123"/>
      <c r="BD245" s="123"/>
      <c r="BE245" s="29" t="s">
        <v>1256</v>
      </c>
      <c r="BF245" s="29" t="s">
        <v>1257</v>
      </c>
      <c r="BG245" s="125"/>
      <c r="BH245" s="29">
        <v>171.0</v>
      </c>
      <c r="BI245" s="125"/>
      <c r="BJ245" s="125"/>
      <c r="BK245" s="125"/>
      <c r="BL245" s="125"/>
      <c r="BM245" s="125"/>
      <c r="BN245" s="125"/>
      <c r="BO245" s="125"/>
      <c r="BP245" s="125"/>
    </row>
    <row r="246">
      <c r="A246" s="91" t="s">
        <v>311</v>
      </c>
      <c r="B246" s="122"/>
      <c r="C246" s="122">
        <v>2003.0</v>
      </c>
      <c r="D246" s="122">
        <v>10.0</v>
      </c>
      <c r="E246" s="122">
        <v>9.0</v>
      </c>
      <c r="F246" s="123"/>
      <c r="G246" s="123"/>
      <c r="H246" s="123"/>
      <c r="I246" s="29" t="s">
        <v>538</v>
      </c>
      <c r="J246" s="29" t="s">
        <v>1258</v>
      </c>
      <c r="K246" s="128">
        <v>41.0</v>
      </c>
      <c r="L246" s="29"/>
      <c r="M246" s="29"/>
      <c r="N246" s="29" t="s">
        <v>76</v>
      </c>
      <c r="O246" s="125"/>
      <c r="P246" s="125"/>
      <c r="Q246" s="29" t="s">
        <v>77</v>
      </c>
      <c r="R246" s="29" t="s">
        <v>473</v>
      </c>
      <c r="S246" s="123"/>
      <c r="T246" s="123"/>
      <c r="U246" s="29" t="s">
        <v>81</v>
      </c>
      <c r="V246" s="139" t="s">
        <v>82</v>
      </c>
      <c r="W246" s="136" t="s">
        <v>83</v>
      </c>
      <c r="X246" s="29" t="s">
        <v>248</v>
      </c>
      <c r="Y246" s="29" t="s">
        <v>122</v>
      </c>
      <c r="Z246" s="29" t="s">
        <v>533</v>
      </c>
      <c r="AA246" s="29" t="s">
        <v>248</v>
      </c>
      <c r="AB246" s="29" t="s">
        <v>248</v>
      </c>
      <c r="AC246" s="125"/>
      <c r="AD246" s="125"/>
      <c r="AE246" s="29" t="s">
        <v>248</v>
      </c>
      <c r="AF246" s="29" t="s">
        <v>533</v>
      </c>
      <c r="AG246" s="29" t="s">
        <v>88</v>
      </c>
      <c r="AH246" s="29" t="s">
        <v>1259</v>
      </c>
      <c r="AI246" s="29" t="s">
        <v>254</v>
      </c>
      <c r="AJ246" s="29" t="s">
        <v>254</v>
      </c>
      <c r="AK246" s="29" t="s">
        <v>227</v>
      </c>
      <c r="AL246" s="29" t="s">
        <v>92</v>
      </c>
      <c r="AM246" s="120" t="str">
        <f t="shared" si="6"/>
        <v>El Alto El Alto Murillo La Paz Bolivia</v>
      </c>
      <c r="AN246" s="123"/>
      <c r="AO246" s="29" t="s">
        <v>1260</v>
      </c>
      <c r="AP246" s="29" t="s">
        <v>94</v>
      </c>
      <c r="AQ246" s="29" t="s">
        <v>348</v>
      </c>
      <c r="AR246" s="29" t="s">
        <v>248</v>
      </c>
      <c r="AS246" s="29" t="s">
        <v>1261</v>
      </c>
      <c r="AT246" s="29" t="s">
        <v>1262</v>
      </c>
      <c r="AU246" s="29" t="s">
        <v>82</v>
      </c>
      <c r="AV246" s="29" t="s">
        <v>1018</v>
      </c>
      <c r="AW246" s="29" t="s">
        <v>1150</v>
      </c>
      <c r="AX246" s="29" t="s">
        <v>1240</v>
      </c>
      <c r="AY246" s="29" t="s">
        <v>94</v>
      </c>
      <c r="AZ246" s="29" t="s">
        <v>82</v>
      </c>
      <c r="BA246" s="29" t="s">
        <v>223</v>
      </c>
      <c r="BB246" s="125"/>
      <c r="BC246" s="125"/>
      <c r="BD246" s="125"/>
      <c r="BE246" s="29"/>
      <c r="BF246" s="28" t="s">
        <v>1241</v>
      </c>
      <c r="BG246" s="29"/>
      <c r="BH246" s="29">
        <v>147.0</v>
      </c>
      <c r="BI246" s="29"/>
      <c r="BJ246" s="29"/>
      <c r="BK246" s="29"/>
      <c r="BL246" s="29"/>
      <c r="BM246" s="29"/>
      <c r="BN246" s="29"/>
      <c r="BO246" s="29"/>
      <c r="BP246" s="29"/>
    </row>
    <row r="247">
      <c r="A247" s="91" t="s">
        <v>311</v>
      </c>
      <c r="B247" s="122"/>
      <c r="C247" s="122">
        <v>2003.0</v>
      </c>
      <c r="D247" s="122">
        <v>10.0</v>
      </c>
      <c r="E247" s="122">
        <v>9.0</v>
      </c>
      <c r="F247" s="123"/>
      <c r="G247" s="123"/>
      <c r="H247" s="123"/>
      <c r="I247" s="29" t="s">
        <v>367</v>
      </c>
      <c r="J247" s="29" t="s">
        <v>1263</v>
      </c>
      <c r="K247" s="133">
        <v>22.0</v>
      </c>
      <c r="L247" s="122"/>
      <c r="M247" s="122"/>
      <c r="N247" s="29" t="s">
        <v>76</v>
      </c>
      <c r="O247" s="125"/>
      <c r="P247" s="125"/>
      <c r="Q247" s="29" t="s">
        <v>77</v>
      </c>
      <c r="R247" s="29" t="s">
        <v>817</v>
      </c>
      <c r="S247" s="125"/>
      <c r="T247" s="29" t="s">
        <v>850</v>
      </c>
      <c r="U247" s="29" t="s">
        <v>81</v>
      </c>
      <c r="V247" s="139" t="s">
        <v>82</v>
      </c>
      <c r="W247" s="136" t="s">
        <v>83</v>
      </c>
      <c r="X247" s="125"/>
      <c r="Y247" s="29" t="s">
        <v>122</v>
      </c>
      <c r="Z247" s="29" t="s">
        <v>307</v>
      </c>
      <c r="AA247" s="125"/>
      <c r="AB247" s="125"/>
      <c r="AC247" s="123"/>
      <c r="AD247" s="123"/>
      <c r="AE247" s="125"/>
      <c r="AF247" s="29" t="s">
        <v>307</v>
      </c>
      <c r="AG247" s="29" t="s">
        <v>88</v>
      </c>
      <c r="AH247" s="29" t="s">
        <v>1264</v>
      </c>
      <c r="AI247" s="29" t="s">
        <v>254</v>
      </c>
      <c r="AJ247" s="29" t="s">
        <v>254</v>
      </c>
      <c r="AK247" s="29" t="s">
        <v>227</v>
      </c>
      <c r="AL247" s="29" t="s">
        <v>92</v>
      </c>
      <c r="AM247" s="120" t="str">
        <f t="shared" si="6"/>
        <v>El Alto El Alto Murillo La Paz Bolivia</v>
      </c>
      <c r="AN247" s="123"/>
      <c r="AO247" s="29" t="s">
        <v>279</v>
      </c>
      <c r="AP247" s="125"/>
      <c r="AQ247" s="125"/>
      <c r="AR247" s="125"/>
      <c r="AS247" s="125"/>
      <c r="AT247" s="125"/>
      <c r="AU247" s="125"/>
      <c r="AV247" s="29" t="s">
        <v>1018</v>
      </c>
      <c r="AW247" s="29" t="s">
        <v>1150</v>
      </c>
      <c r="AX247" s="29" t="s">
        <v>1240</v>
      </c>
      <c r="AY247" s="29" t="s">
        <v>94</v>
      </c>
      <c r="AZ247" s="29" t="s">
        <v>82</v>
      </c>
      <c r="BA247" s="29" t="s">
        <v>223</v>
      </c>
      <c r="BB247" s="123"/>
      <c r="BC247" s="123"/>
      <c r="BD247" s="123"/>
      <c r="BE247" s="29" t="s">
        <v>1266</v>
      </c>
      <c r="BF247" s="28" t="s">
        <v>1241</v>
      </c>
      <c r="BG247" s="29"/>
      <c r="BH247" s="29">
        <v>148.0</v>
      </c>
      <c r="BI247" s="29"/>
      <c r="BJ247" s="29"/>
      <c r="BK247" s="29"/>
      <c r="BL247" s="29"/>
      <c r="BM247" s="29"/>
      <c r="BN247" s="29"/>
      <c r="BO247" s="29"/>
      <c r="BP247" s="29"/>
    </row>
    <row r="248">
      <c r="A248" s="91" t="s">
        <v>311</v>
      </c>
      <c r="B248" s="122"/>
      <c r="C248" s="122">
        <v>2003.0</v>
      </c>
      <c r="D248" s="122">
        <v>10.0</v>
      </c>
      <c r="E248" s="122">
        <v>11.0</v>
      </c>
      <c r="F248" s="123"/>
      <c r="G248" s="123"/>
      <c r="H248" s="123"/>
      <c r="I248" s="29" t="s">
        <v>1267</v>
      </c>
      <c r="J248" s="29" t="s">
        <v>1268</v>
      </c>
      <c r="K248" s="133">
        <v>27.0</v>
      </c>
      <c r="L248" s="122"/>
      <c r="M248" s="122"/>
      <c r="N248" s="29" t="s">
        <v>76</v>
      </c>
      <c r="O248" s="125"/>
      <c r="P248" s="125"/>
      <c r="Q248" s="29" t="s">
        <v>77</v>
      </c>
      <c r="R248" s="125"/>
      <c r="S248" s="123"/>
      <c r="T248" s="123"/>
      <c r="U248" s="29" t="s">
        <v>1269</v>
      </c>
      <c r="V248" s="101" t="s">
        <v>94</v>
      </c>
      <c r="W248" s="101" t="s">
        <v>1270</v>
      </c>
      <c r="X248" s="125"/>
      <c r="Y248" s="29" t="s">
        <v>122</v>
      </c>
      <c r="Z248" s="29" t="s">
        <v>533</v>
      </c>
      <c r="AA248" s="125"/>
      <c r="AB248" s="125"/>
      <c r="AC248" s="123"/>
      <c r="AD248" s="123"/>
      <c r="AE248" s="125"/>
      <c r="AF248" s="29" t="s">
        <v>533</v>
      </c>
      <c r="AG248" s="29" t="s">
        <v>88</v>
      </c>
      <c r="AH248" s="125"/>
      <c r="AI248" s="29" t="s">
        <v>1271</v>
      </c>
      <c r="AJ248" s="29" t="s">
        <v>254</v>
      </c>
      <c r="AK248" s="29" t="s">
        <v>227</v>
      </c>
      <c r="AL248" s="29" t="s">
        <v>92</v>
      </c>
      <c r="AM248" s="120" t="str">
        <f t="shared" si="6"/>
        <v>Ballivian El Alto Murillo La Paz Bolivia</v>
      </c>
      <c r="AN248" s="123"/>
      <c r="AO248" s="29" t="s">
        <v>251</v>
      </c>
      <c r="AP248" s="29" t="s">
        <v>94</v>
      </c>
      <c r="AQ248" s="29" t="s">
        <v>348</v>
      </c>
      <c r="AR248" s="125"/>
      <c r="AS248" s="125"/>
      <c r="AT248" s="125"/>
      <c r="AU248" s="125"/>
      <c r="AV248" s="29" t="s">
        <v>1018</v>
      </c>
      <c r="AW248" s="29" t="s">
        <v>1150</v>
      </c>
      <c r="AX248" s="29" t="s">
        <v>1240</v>
      </c>
      <c r="AY248" s="29" t="s">
        <v>94</v>
      </c>
      <c r="AZ248" s="29" t="s">
        <v>82</v>
      </c>
      <c r="BA248" s="29" t="s">
        <v>223</v>
      </c>
      <c r="BB248" s="123"/>
      <c r="BC248" s="123"/>
      <c r="BD248" s="123"/>
      <c r="BE248" s="29" t="s">
        <v>1272</v>
      </c>
      <c r="BF248" s="28" t="s">
        <v>1241</v>
      </c>
      <c r="BG248" s="29"/>
      <c r="BH248" s="29">
        <v>149.0</v>
      </c>
      <c r="BI248" s="29"/>
      <c r="BJ248" s="29"/>
      <c r="BK248" s="29"/>
      <c r="BL248" s="29"/>
      <c r="BM248" s="29"/>
      <c r="BN248" s="29"/>
      <c r="BO248" s="29"/>
      <c r="BP248" s="29"/>
    </row>
    <row r="249">
      <c r="A249" s="91" t="s">
        <v>311</v>
      </c>
      <c r="B249" s="122"/>
      <c r="C249" s="122">
        <v>2003.0</v>
      </c>
      <c r="D249" s="122">
        <v>10.0</v>
      </c>
      <c r="E249" s="122">
        <v>11.0</v>
      </c>
      <c r="F249" s="123"/>
      <c r="G249" s="123"/>
      <c r="H249" s="123"/>
      <c r="I249" s="29" t="s">
        <v>1273</v>
      </c>
      <c r="J249" s="29" t="s">
        <v>1274</v>
      </c>
      <c r="K249" s="133">
        <v>5.0</v>
      </c>
      <c r="L249" s="122"/>
      <c r="M249" s="122"/>
      <c r="N249" s="29" t="s">
        <v>76</v>
      </c>
      <c r="O249" s="29"/>
      <c r="P249" s="29"/>
      <c r="Q249" s="29" t="s">
        <v>77</v>
      </c>
      <c r="R249" s="125"/>
      <c r="S249" s="125"/>
      <c r="T249" s="125"/>
      <c r="U249" s="29" t="s">
        <v>81</v>
      </c>
      <c r="V249" s="139" t="s">
        <v>82</v>
      </c>
      <c r="W249" s="136" t="s">
        <v>83</v>
      </c>
      <c r="X249" s="29" t="s">
        <v>94</v>
      </c>
      <c r="Y249" s="29" t="s">
        <v>122</v>
      </c>
      <c r="Z249" s="29" t="s">
        <v>533</v>
      </c>
      <c r="AA249" s="29" t="s">
        <v>248</v>
      </c>
      <c r="AB249" s="29" t="s">
        <v>248</v>
      </c>
      <c r="AC249" s="123"/>
      <c r="AD249" s="123"/>
      <c r="AE249" s="29" t="s">
        <v>248</v>
      </c>
      <c r="AF249" s="29" t="s">
        <v>533</v>
      </c>
      <c r="AG249" s="29" t="s">
        <v>467</v>
      </c>
      <c r="AH249" s="29" t="s">
        <v>1275</v>
      </c>
      <c r="AI249" s="29" t="s">
        <v>1276</v>
      </c>
      <c r="AJ249" s="29" t="s">
        <v>254</v>
      </c>
      <c r="AK249" s="29" t="s">
        <v>227</v>
      </c>
      <c r="AL249" s="29" t="s">
        <v>92</v>
      </c>
      <c r="AM249" s="120" t="str">
        <f t="shared" si="6"/>
        <v>Rosas Pampas El Alto Murillo La Paz Bolivia</v>
      </c>
      <c r="AN249" s="123"/>
      <c r="AO249" s="29" t="s">
        <v>251</v>
      </c>
      <c r="AP249" s="29" t="s">
        <v>94</v>
      </c>
      <c r="AQ249" s="29" t="s">
        <v>348</v>
      </c>
      <c r="AR249" s="123"/>
      <c r="AS249" s="29" t="s">
        <v>1277</v>
      </c>
      <c r="AT249" s="29" t="s">
        <v>1278</v>
      </c>
      <c r="AU249" s="29" t="s">
        <v>94</v>
      </c>
      <c r="AV249" s="29" t="s">
        <v>1018</v>
      </c>
      <c r="AW249" s="29" t="s">
        <v>1150</v>
      </c>
      <c r="AX249" s="29" t="s">
        <v>1240</v>
      </c>
      <c r="AY249" s="29" t="s">
        <v>94</v>
      </c>
      <c r="AZ249" s="29" t="s">
        <v>82</v>
      </c>
      <c r="BA249" s="29" t="s">
        <v>223</v>
      </c>
      <c r="BB249" s="123"/>
      <c r="BC249" s="123"/>
      <c r="BD249" s="123"/>
      <c r="BE249" s="29" t="s">
        <v>1279</v>
      </c>
      <c r="BF249" s="28" t="s">
        <v>1241</v>
      </c>
      <c r="BG249" s="29"/>
      <c r="BH249" s="29">
        <v>150.0</v>
      </c>
      <c r="BI249" s="29"/>
      <c r="BJ249" s="29"/>
      <c r="BK249" s="29"/>
      <c r="BL249" s="29"/>
      <c r="BM249" s="29"/>
      <c r="BN249" s="29"/>
      <c r="BO249" s="29"/>
      <c r="BP249" s="29"/>
    </row>
    <row r="250">
      <c r="A250" s="91" t="s">
        <v>311</v>
      </c>
      <c r="B250" s="122"/>
      <c r="C250" s="122">
        <v>2003.0</v>
      </c>
      <c r="D250" s="29">
        <v>10.0</v>
      </c>
      <c r="E250" s="29">
        <v>11.0</v>
      </c>
      <c r="F250" s="29">
        <v>2003.0</v>
      </c>
      <c r="G250" s="29">
        <v>10.0</v>
      </c>
      <c r="H250" s="123"/>
      <c r="I250" s="29" t="s">
        <v>605</v>
      </c>
      <c r="J250" s="29" t="s">
        <v>1280</v>
      </c>
      <c r="K250" s="144"/>
      <c r="L250" s="142"/>
      <c r="M250" s="142"/>
      <c r="N250" s="29" t="s">
        <v>76</v>
      </c>
      <c r="O250" s="125"/>
      <c r="P250" s="125"/>
      <c r="Q250" s="29" t="s">
        <v>77</v>
      </c>
      <c r="R250" s="125"/>
      <c r="S250" s="123"/>
      <c r="T250" s="123"/>
      <c r="U250" s="29" t="s">
        <v>81</v>
      </c>
      <c r="V250" s="29" t="s">
        <v>82</v>
      </c>
      <c r="W250" s="29" t="s">
        <v>83</v>
      </c>
      <c r="X250" s="125"/>
      <c r="Y250" s="29" t="s">
        <v>122</v>
      </c>
      <c r="Z250" s="29" t="s">
        <v>1281</v>
      </c>
      <c r="AA250" s="125"/>
      <c r="AB250" s="125"/>
      <c r="AC250" s="123"/>
      <c r="AD250" s="123"/>
      <c r="AE250" s="125"/>
      <c r="AF250" s="29" t="s">
        <v>533</v>
      </c>
      <c r="AG250" s="29" t="s">
        <v>88</v>
      </c>
      <c r="AH250" s="29" t="s">
        <v>1282</v>
      </c>
      <c r="AI250" s="29" t="s">
        <v>254</v>
      </c>
      <c r="AJ250" s="29" t="s">
        <v>254</v>
      </c>
      <c r="AK250" s="29" t="s">
        <v>227</v>
      </c>
      <c r="AL250" s="101" t="s">
        <v>92</v>
      </c>
      <c r="AM250" s="120" t="str">
        <f t="shared" si="6"/>
        <v>El Alto El Alto Murillo La Paz Bolivia</v>
      </c>
      <c r="AN250" s="123"/>
      <c r="AO250" s="29" t="s">
        <v>251</v>
      </c>
      <c r="AP250" s="125"/>
      <c r="AQ250" s="125"/>
      <c r="AR250" s="125"/>
      <c r="AS250" s="125"/>
      <c r="AT250" s="125"/>
      <c r="AU250" s="125"/>
      <c r="AV250" s="29" t="s">
        <v>1018</v>
      </c>
      <c r="AW250" s="29" t="s">
        <v>1150</v>
      </c>
      <c r="AX250" s="29" t="s">
        <v>1240</v>
      </c>
      <c r="AY250" s="29" t="s">
        <v>94</v>
      </c>
      <c r="AZ250" s="29" t="s">
        <v>82</v>
      </c>
      <c r="BA250" s="29" t="s">
        <v>223</v>
      </c>
      <c r="BB250" s="29"/>
      <c r="BC250" s="29"/>
      <c r="BD250" s="29"/>
      <c r="BE250" s="132" t="s">
        <v>1283</v>
      </c>
      <c r="BF250" s="29" t="s">
        <v>1284</v>
      </c>
      <c r="BG250" s="125"/>
      <c r="BH250" s="125"/>
      <c r="BI250" s="125"/>
      <c r="BJ250" s="125"/>
      <c r="BK250" s="125"/>
      <c r="BL250" s="125"/>
      <c r="BM250" s="125"/>
      <c r="BN250" s="125"/>
      <c r="BO250" s="125"/>
      <c r="BP250" s="125"/>
    </row>
    <row r="251">
      <c r="A251" s="91" t="s">
        <v>311</v>
      </c>
      <c r="B251" s="122"/>
      <c r="C251" s="122">
        <v>2003.0</v>
      </c>
      <c r="D251" s="122">
        <v>10.0</v>
      </c>
      <c r="E251" s="122">
        <v>11.0</v>
      </c>
      <c r="F251" s="123"/>
      <c r="G251" s="123"/>
      <c r="H251" s="123"/>
      <c r="I251" s="29" t="s">
        <v>1180</v>
      </c>
      <c r="J251" s="29" t="s">
        <v>1285</v>
      </c>
      <c r="K251" s="133">
        <v>40.0</v>
      </c>
      <c r="L251" s="122"/>
      <c r="M251" s="122"/>
      <c r="N251" s="29" t="s">
        <v>76</v>
      </c>
      <c r="O251" s="125"/>
      <c r="P251" s="125"/>
      <c r="Q251" s="29" t="s">
        <v>77</v>
      </c>
      <c r="R251" s="29" t="s">
        <v>850</v>
      </c>
      <c r="S251" s="123"/>
      <c r="T251" s="29" t="s">
        <v>850</v>
      </c>
      <c r="U251" s="29" t="s">
        <v>81</v>
      </c>
      <c r="V251" s="139" t="s">
        <v>82</v>
      </c>
      <c r="W251" s="136" t="s">
        <v>83</v>
      </c>
      <c r="X251" s="123"/>
      <c r="Y251" s="29" t="s">
        <v>122</v>
      </c>
      <c r="Z251" s="29" t="s">
        <v>789</v>
      </c>
      <c r="AA251" s="125"/>
      <c r="AB251" s="125"/>
      <c r="AC251" s="123"/>
      <c r="AD251" s="123"/>
      <c r="AE251" s="125"/>
      <c r="AF251" s="29" t="s">
        <v>789</v>
      </c>
      <c r="AG251" s="29" t="s">
        <v>467</v>
      </c>
      <c r="AH251" s="29" t="s">
        <v>1286</v>
      </c>
      <c r="AI251" s="29" t="s">
        <v>1271</v>
      </c>
      <c r="AJ251" s="29" t="s">
        <v>254</v>
      </c>
      <c r="AK251" s="29" t="s">
        <v>227</v>
      </c>
      <c r="AL251" s="29" t="s">
        <v>92</v>
      </c>
      <c r="AM251" s="120" t="str">
        <f t="shared" si="6"/>
        <v>Ballivian El Alto Murillo La Paz Bolivia</v>
      </c>
      <c r="AN251" s="123"/>
      <c r="AO251" s="29" t="s">
        <v>251</v>
      </c>
      <c r="AP251" s="29" t="s">
        <v>94</v>
      </c>
      <c r="AQ251" s="29" t="s">
        <v>348</v>
      </c>
      <c r="AR251" s="123"/>
      <c r="AS251" s="123"/>
      <c r="AT251" s="125"/>
      <c r="AU251" s="29" t="s">
        <v>82</v>
      </c>
      <c r="AV251" s="29" t="s">
        <v>1018</v>
      </c>
      <c r="AW251" s="29" t="s">
        <v>1150</v>
      </c>
      <c r="AX251" s="29" t="s">
        <v>1240</v>
      </c>
      <c r="AY251" s="29" t="s">
        <v>94</v>
      </c>
      <c r="AZ251" s="29" t="s">
        <v>82</v>
      </c>
      <c r="BA251" s="29" t="s">
        <v>223</v>
      </c>
      <c r="BB251" s="123"/>
      <c r="BC251" s="123"/>
      <c r="BD251" s="123"/>
      <c r="BE251" s="29" t="s">
        <v>1287</v>
      </c>
      <c r="BF251" s="28" t="s">
        <v>1241</v>
      </c>
      <c r="BG251" s="29"/>
      <c r="BH251" s="29">
        <v>152.0</v>
      </c>
      <c r="BI251" s="29"/>
      <c r="BJ251" s="29"/>
      <c r="BK251" s="29"/>
      <c r="BL251" s="29"/>
      <c r="BM251" s="29"/>
      <c r="BN251" s="29"/>
      <c r="BO251" s="29"/>
      <c r="BP251" s="29"/>
    </row>
    <row r="252">
      <c r="A252" s="91" t="s">
        <v>311</v>
      </c>
      <c r="B252" s="122"/>
      <c r="C252" s="122">
        <v>2003.0</v>
      </c>
      <c r="D252" s="29">
        <v>10.0</v>
      </c>
      <c r="E252" s="29">
        <v>11.0</v>
      </c>
      <c r="F252" s="29">
        <v>2003.0</v>
      </c>
      <c r="G252" s="29">
        <v>10.0</v>
      </c>
      <c r="H252" s="29">
        <v>18.0</v>
      </c>
      <c r="I252" s="29" t="s">
        <v>1288</v>
      </c>
      <c r="J252" s="29" t="s">
        <v>1289</v>
      </c>
      <c r="K252" s="128">
        <v>28.0</v>
      </c>
      <c r="L252" s="29"/>
      <c r="M252" s="29"/>
      <c r="N252" s="29" t="s">
        <v>76</v>
      </c>
      <c r="O252" s="123"/>
      <c r="P252" s="123"/>
      <c r="Q252" s="29" t="s">
        <v>77</v>
      </c>
      <c r="R252" s="125"/>
      <c r="S252" s="125"/>
      <c r="T252" s="125"/>
      <c r="U252" s="29" t="s">
        <v>81</v>
      </c>
      <c r="V252" s="29" t="s">
        <v>82</v>
      </c>
      <c r="W252" s="29" t="s">
        <v>83</v>
      </c>
      <c r="X252" s="125"/>
      <c r="Y252" s="29" t="s">
        <v>122</v>
      </c>
      <c r="Z252" s="29" t="s">
        <v>1281</v>
      </c>
      <c r="AA252" s="125"/>
      <c r="AB252" s="125"/>
      <c r="AC252" s="123"/>
      <c r="AD252" s="123"/>
      <c r="AE252" s="125"/>
      <c r="AF252" s="29" t="s">
        <v>533</v>
      </c>
      <c r="AG252" s="29" t="s">
        <v>88</v>
      </c>
      <c r="AH252" s="29"/>
      <c r="AI252" s="29" t="s">
        <v>254</v>
      </c>
      <c r="AJ252" s="29" t="s">
        <v>254</v>
      </c>
      <c r="AK252" s="29" t="s">
        <v>227</v>
      </c>
      <c r="AL252" s="101" t="s">
        <v>92</v>
      </c>
      <c r="AM252" s="120" t="str">
        <f t="shared" si="6"/>
        <v>El Alto El Alto Murillo La Paz Bolivia</v>
      </c>
      <c r="AN252" s="123"/>
      <c r="AO252" s="29" t="s">
        <v>251</v>
      </c>
      <c r="AP252" s="125"/>
      <c r="AQ252" s="125"/>
      <c r="AR252" s="125"/>
      <c r="AS252" s="125"/>
      <c r="AT252" s="125"/>
      <c r="AU252" s="125"/>
      <c r="AV252" s="29" t="s">
        <v>1018</v>
      </c>
      <c r="AW252" s="29" t="s">
        <v>1150</v>
      </c>
      <c r="AX252" s="29" t="s">
        <v>1240</v>
      </c>
      <c r="AY252" s="29" t="s">
        <v>94</v>
      </c>
      <c r="AZ252" s="29" t="s">
        <v>82</v>
      </c>
      <c r="BA252" s="29" t="s">
        <v>223</v>
      </c>
      <c r="BB252" s="29"/>
      <c r="BC252" s="29"/>
      <c r="BD252" s="29"/>
      <c r="BE252" s="125"/>
      <c r="BF252" s="28" t="s">
        <v>1241</v>
      </c>
      <c r="BG252" s="125"/>
      <c r="BH252" s="29">
        <v>188.0</v>
      </c>
      <c r="BI252" s="125"/>
      <c r="BJ252" s="125"/>
      <c r="BK252" s="125"/>
      <c r="BL252" s="125"/>
      <c r="BM252" s="125"/>
      <c r="BN252" s="125"/>
      <c r="BO252" s="125"/>
      <c r="BP252" s="125"/>
    </row>
    <row r="253">
      <c r="A253" s="91" t="s">
        <v>311</v>
      </c>
      <c r="B253" s="122"/>
      <c r="C253" s="122">
        <v>2003.0</v>
      </c>
      <c r="D253" s="29">
        <v>10.0</v>
      </c>
      <c r="E253" s="29">
        <v>12.0</v>
      </c>
      <c r="F253" s="123"/>
      <c r="G253" s="123"/>
      <c r="H253" s="123"/>
      <c r="I253" s="29" t="s">
        <v>516</v>
      </c>
      <c r="J253" s="29" t="s">
        <v>1290</v>
      </c>
      <c r="K253" s="128">
        <v>35.0</v>
      </c>
      <c r="L253" s="29"/>
      <c r="M253" s="29"/>
      <c r="N253" s="29" t="s">
        <v>76</v>
      </c>
      <c r="O253" s="125"/>
      <c r="P253" s="125"/>
      <c r="Q253" s="136" t="s">
        <v>77</v>
      </c>
      <c r="R253" s="140"/>
      <c r="S253" s="140"/>
      <c r="T253" s="140"/>
      <c r="U253" s="136" t="s">
        <v>81</v>
      </c>
      <c r="V253" s="136" t="s">
        <v>489</v>
      </c>
      <c r="W253" s="136" t="s">
        <v>83</v>
      </c>
      <c r="X253" s="140"/>
      <c r="Y253" s="136" t="s">
        <v>122</v>
      </c>
      <c r="Z253" s="136" t="s">
        <v>533</v>
      </c>
      <c r="AA253" s="140"/>
      <c r="AB253" s="140"/>
      <c r="AC253" s="140"/>
      <c r="AD253" s="140"/>
      <c r="AE253" s="140"/>
      <c r="AF253" s="136" t="s">
        <v>533</v>
      </c>
      <c r="AG253" s="136" t="s">
        <v>88</v>
      </c>
      <c r="AH253" s="113" t="s">
        <v>1291</v>
      </c>
      <c r="AI253" s="101" t="s">
        <v>1292</v>
      </c>
      <c r="AJ253" s="136" t="s">
        <v>254</v>
      </c>
      <c r="AK253" s="136" t="s">
        <v>227</v>
      </c>
      <c r="AL253" s="101" t="s">
        <v>92</v>
      </c>
      <c r="AM253" s="120" t="str">
        <f t="shared" si="6"/>
        <v>Senkata El Alto Murillo La Paz Bolivia</v>
      </c>
      <c r="AN253" s="138"/>
      <c r="AO253" s="136" t="s">
        <v>251</v>
      </c>
      <c r="AP253" s="140"/>
      <c r="AQ253" s="140"/>
      <c r="AR253" s="140"/>
      <c r="AS253" s="140"/>
      <c r="AT253" s="140"/>
      <c r="AU253" s="136" t="s">
        <v>94</v>
      </c>
      <c r="AV253" s="136" t="s">
        <v>1018</v>
      </c>
      <c r="AW253" s="29" t="s">
        <v>1150</v>
      </c>
      <c r="AX253" s="136" t="s">
        <v>1240</v>
      </c>
      <c r="AY253" s="29" t="s">
        <v>94</v>
      </c>
      <c r="AZ253" s="136" t="s">
        <v>82</v>
      </c>
      <c r="BA253" s="145" t="s">
        <v>223</v>
      </c>
      <c r="BB253" s="140"/>
      <c r="BC253" s="140"/>
      <c r="BD253" s="140"/>
      <c r="BE253" s="101" t="s">
        <v>1293</v>
      </c>
      <c r="BF253" s="28" t="s">
        <v>1241</v>
      </c>
      <c r="BG253" s="125"/>
      <c r="BH253" s="29">
        <v>172.0</v>
      </c>
      <c r="BI253" s="125"/>
      <c r="BJ253" s="125"/>
      <c r="BK253" s="125"/>
      <c r="BL253" s="125"/>
      <c r="BM253" s="125"/>
      <c r="BN253" s="125"/>
      <c r="BO253" s="125"/>
      <c r="BP253" s="125"/>
    </row>
    <row r="254">
      <c r="A254" s="91" t="s">
        <v>311</v>
      </c>
      <c r="B254" s="122"/>
      <c r="C254" s="122">
        <v>2003.0</v>
      </c>
      <c r="D254" s="29">
        <v>10.0</v>
      </c>
      <c r="E254" s="29">
        <v>12.0</v>
      </c>
      <c r="F254" s="123"/>
      <c r="G254" s="123"/>
      <c r="H254" s="123"/>
      <c r="I254" s="29" t="s">
        <v>1294</v>
      </c>
      <c r="J254" s="29" t="s">
        <v>1295</v>
      </c>
      <c r="K254" s="128">
        <v>27.0</v>
      </c>
      <c r="L254" s="29"/>
      <c r="M254" s="29"/>
      <c r="N254" s="29" t="s">
        <v>76</v>
      </c>
      <c r="O254" s="125"/>
      <c r="P254" s="125"/>
      <c r="Q254" s="29" t="s">
        <v>77</v>
      </c>
      <c r="R254" s="125"/>
      <c r="S254" s="125"/>
      <c r="T254" s="125"/>
      <c r="U254" s="29" t="s">
        <v>81</v>
      </c>
      <c r="V254" s="29" t="s">
        <v>489</v>
      </c>
      <c r="W254" s="29" t="s">
        <v>83</v>
      </c>
      <c r="X254" s="125"/>
      <c r="Y254" s="29" t="s">
        <v>122</v>
      </c>
      <c r="Z254" s="29" t="s">
        <v>533</v>
      </c>
      <c r="AA254" s="123"/>
      <c r="AB254" s="123"/>
      <c r="AC254" s="123"/>
      <c r="AD254" s="123"/>
      <c r="AE254" s="123"/>
      <c r="AF254" s="29" t="s">
        <v>533</v>
      </c>
      <c r="AG254" s="29" t="s">
        <v>88</v>
      </c>
      <c r="AH254" s="29" t="s">
        <v>1296</v>
      </c>
      <c r="AI254" s="29" t="s">
        <v>1297</v>
      </c>
      <c r="AJ254" s="29" t="s">
        <v>254</v>
      </c>
      <c r="AK254" s="29" t="s">
        <v>227</v>
      </c>
      <c r="AL254" s="101" t="s">
        <v>92</v>
      </c>
      <c r="AM254" s="120" t="str">
        <f t="shared" si="6"/>
        <v>San Juan El Alto Murillo La Paz Bolivia</v>
      </c>
      <c r="AN254" s="123"/>
      <c r="AO254" s="29" t="s">
        <v>251</v>
      </c>
      <c r="AP254" s="125"/>
      <c r="AQ254" s="123"/>
      <c r="AR254" s="123"/>
      <c r="AS254" s="123"/>
      <c r="AT254" s="123"/>
      <c r="AU254" s="29" t="s">
        <v>94</v>
      </c>
      <c r="AV254" s="29" t="s">
        <v>1018</v>
      </c>
      <c r="AW254" s="29" t="s">
        <v>1150</v>
      </c>
      <c r="AX254" s="29" t="s">
        <v>1240</v>
      </c>
      <c r="AY254" s="29" t="s">
        <v>94</v>
      </c>
      <c r="AZ254" s="29" t="s">
        <v>82</v>
      </c>
      <c r="BA254" s="29" t="s">
        <v>223</v>
      </c>
      <c r="BB254" s="123"/>
      <c r="BC254" s="123"/>
      <c r="BD254" s="123"/>
      <c r="BE254" s="29" t="s">
        <v>1293</v>
      </c>
      <c r="BF254" s="28" t="s">
        <v>1241</v>
      </c>
      <c r="BG254" s="125"/>
      <c r="BH254" s="29">
        <v>187.0</v>
      </c>
      <c r="BI254" s="125"/>
      <c r="BJ254" s="125"/>
      <c r="BK254" s="125"/>
      <c r="BL254" s="125"/>
      <c r="BM254" s="125"/>
      <c r="BN254" s="125"/>
      <c r="BO254" s="125"/>
      <c r="BP254" s="125"/>
    </row>
    <row r="255">
      <c r="A255" s="91" t="s">
        <v>311</v>
      </c>
      <c r="B255" s="122"/>
      <c r="C255" s="122">
        <v>2003.0</v>
      </c>
      <c r="D255" s="122">
        <v>10.0</v>
      </c>
      <c r="E255" s="122">
        <v>12.0</v>
      </c>
      <c r="F255" s="123"/>
      <c r="G255" s="123"/>
      <c r="H255" s="123"/>
      <c r="I255" s="29" t="s">
        <v>1299</v>
      </c>
      <c r="J255" s="29" t="s">
        <v>1300</v>
      </c>
      <c r="K255" s="128">
        <v>23.0</v>
      </c>
      <c r="L255" s="29"/>
      <c r="M255" s="29"/>
      <c r="N255" s="29" t="s">
        <v>76</v>
      </c>
      <c r="O255" s="123"/>
      <c r="P255" s="123"/>
      <c r="Q255" s="29" t="s">
        <v>77</v>
      </c>
      <c r="R255" s="125"/>
      <c r="S255" s="125"/>
      <c r="T255" s="125"/>
      <c r="U255" s="29" t="s">
        <v>81</v>
      </c>
      <c r="V255" s="29" t="s">
        <v>489</v>
      </c>
      <c r="W255" s="29" t="s">
        <v>83</v>
      </c>
      <c r="X255" s="125"/>
      <c r="Y255" s="29" t="s">
        <v>122</v>
      </c>
      <c r="Z255" s="29" t="s">
        <v>533</v>
      </c>
      <c r="AA255" s="123"/>
      <c r="AB255" s="123"/>
      <c r="AC255" s="123"/>
      <c r="AD255" s="123"/>
      <c r="AE255" s="123"/>
      <c r="AF255" s="29" t="s">
        <v>533</v>
      </c>
      <c r="AG255" s="29" t="s">
        <v>88</v>
      </c>
      <c r="AH255" s="123"/>
      <c r="AI255" s="29" t="s">
        <v>1297</v>
      </c>
      <c r="AJ255" s="29" t="s">
        <v>254</v>
      </c>
      <c r="AK255" s="29" t="s">
        <v>227</v>
      </c>
      <c r="AL255" s="29" t="s">
        <v>92</v>
      </c>
      <c r="AM255" s="120" t="str">
        <f t="shared" si="6"/>
        <v>San Juan El Alto Murillo La Paz Bolivia</v>
      </c>
      <c r="AN255" s="123"/>
      <c r="AO255" s="29" t="s">
        <v>251</v>
      </c>
      <c r="AP255" s="125"/>
      <c r="AQ255" s="123"/>
      <c r="AR255" s="123"/>
      <c r="AS255" s="123"/>
      <c r="AT255" s="123"/>
      <c r="AU255" s="29" t="s">
        <v>94</v>
      </c>
      <c r="AV255" s="29" t="s">
        <v>1018</v>
      </c>
      <c r="AW255" s="29" t="s">
        <v>1150</v>
      </c>
      <c r="AX255" s="29" t="s">
        <v>1240</v>
      </c>
      <c r="AY255" s="29" t="s">
        <v>94</v>
      </c>
      <c r="AZ255" s="29" t="s">
        <v>82</v>
      </c>
      <c r="BA255" s="29" t="s">
        <v>223</v>
      </c>
      <c r="BB255" s="123"/>
      <c r="BC255" s="123"/>
      <c r="BD255" s="123"/>
      <c r="BE255" s="29"/>
      <c r="BF255" s="28" t="s">
        <v>1241</v>
      </c>
      <c r="BG255" s="29" t="s">
        <v>1301</v>
      </c>
      <c r="BH255" s="29">
        <v>165.0</v>
      </c>
      <c r="BI255" s="29"/>
      <c r="BJ255" s="29"/>
      <c r="BK255" s="29"/>
      <c r="BL255" s="29"/>
      <c r="BM255" s="29"/>
      <c r="BN255" s="29"/>
      <c r="BO255" s="29"/>
      <c r="BP255" s="29"/>
    </row>
    <row r="256">
      <c r="A256" s="91" t="s">
        <v>311</v>
      </c>
      <c r="B256" s="122"/>
      <c r="C256" s="122">
        <v>2003.0</v>
      </c>
      <c r="D256" s="29">
        <v>10.0</v>
      </c>
      <c r="E256" s="29">
        <v>12.0</v>
      </c>
      <c r="F256" s="123"/>
      <c r="G256" s="123"/>
      <c r="H256" s="123"/>
      <c r="I256" s="29" t="s">
        <v>1302</v>
      </c>
      <c r="J256" s="29" t="s">
        <v>1303</v>
      </c>
      <c r="K256" s="128">
        <v>25.0</v>
      </c>
      <c r="L256" s="29"/>
      <c r="M256" s="29"/>
      <c r="N256" s="29" t="s">
        <v>76</v>
      </c>
      <c r="O256" s="125"/>
      <c r="P256" s="125"/>
      <c r="Q256" s="136" t="s">
        <v>77</v>
      </c>
      <c r="R256" s="140"/>
      <c r="S256" s="140"/>
      <c r="T256" s="140"/>
      <c r="U256" s="136" t="s">
        <v>81</v>
      </c>
      <c r="V256" s="136" t="s">
        <v>489</v>
      </c>
      <c r="W256" s="136" t="s">
        <v>83</v>
      </c>
      <c r="X256" s="140"/>
      <c r="Y256" s="136" t="s">
        <v>122</v>
      </c>
      <c r="Z256" s="136" t="s">
        <v>533</v>
      </c>
      <c r="AA256" s="140"/>
      <c r="AB256" s="140"/>
      <c r="AC256" s="140"/>
      <c r="AD256" s="140"/>
      <c r="AE256" s="140"/>
      <c r="AF256" s="136" t="s">
        <v>533</v>
      </c>
      <c r="AG256" s="136" t="s">
        <v>88</v>
      </c>
      <c r="AH256" s="113" t="s">
        <v>1304</v>
      </c>
      <c r="AI256" s="101" t="s">
        <v>1276</v>
      </c>
      <c r="AJ256" s="136" t="s">
        <v>254</v>
      </c>
      <c r="AK256" s="136" t="s">
        <v>227</v>
      </c>
      <c r="AL256" s="101" t="s">
        <v>92</v>
      </c>
      <c r="AM256" s="120" t="str">
        <f t="shared" si="6"/>
        <v>Rosas Pampas El Alto Murillo La Paz Bolivia</v>
      </c>
      <c r="AN256" s="138"/>
      <c r="AO256" s="136" t="s">
        <v>251</v>
      </c>
      <c r="AP256" s="140"/>
      <c r="AQ256" s="140"/>
      <c r="AR256" s="140"/>
      <c r="AS256" s="140"/>
      <c r="AT256" s="140"/>
      <c r="AU256" s="136" t="s">
        <v>94</v>
      </c>
      <c r="AV256" s="136" t="s">
        <v>1018</v>
      </c>
      <c r="AW256" s="29" t="s">
        <v>1150</v>
      </c>
      <c r="AX256" s="136" t="s">
        <v>1240</v>
      </c>
      <c r="AY256" s="29" t="s">
        <v>94</v>
      </c>
      <c r="AZ256" s="136" t="s">
        <v>82</v>
      </c>
      <c r="BA256" s="145" t="s">
        <v>223</v>
      </c>
      <c r="BB256" s="140"/>
      <c r="BC256" s="140"/>
      <c r="BD256" s="140"/>
      <c r="BE256" s="101" t="s">
        <v>1293</v>
      </c>
      <c r="BF256" s="28" t="s">
        <v>1241</v>
      </c>
      <c r="BG256" s="125"/>
      <c r="BH256" s="29">
        <v>173.0</v>
      </c>
      <c r="BI256" s="125"/>
      <c r="BJ256" s="125"/>
      <c r="BK256" s="125"/>
      <c r="BL256" s="125"/>
      <c r="BM256" s="125"/>
      <c r="BN256" s="125"/>
      <c r="BO256" s="125"/>
      <c r="BP256" s="125"/>
    </row>
    <row r="257">
      <c r="A257" s="91" t="s">
        <v>311</v>
      </c>
      <c r="B257" s="122"/>
      <c r="C257" s="122">
        <v>2003.0</v>
      </c>
      <c r="D257" s="29">
        <v>10.0</v>
      </c>
      <c r="E257" s="29">
        <v>12.0</v>
      </c>
      <c r="F257" s="125"/>
      <c r="G257" s="125"/>
      <c r="H257" s="125"/>
      <c r="I257" s="29" t="s">
        <v>1306</v>
      </c>
      <c r="J257" s="29" t="s">
        <v>1307</v>
      </c>
      <c r="K257" s="128">
        <v>22.0</v>
      </c>
      <c r="L257" s="29"/>
      <c r="M257" s="29"/>
      <c r="N257" s="29" t="s">
        <v>76</v>
      </c>
      <c r="O257" s="123"/>
      <c r="P257" s="123"/>
      <c r="Q257" s="29" t="s">
        <v>77</v>
      </c>
      <c r="R257" s="125"/>
      <c r="S257" s="125"/>
      <c r="T257" s="125"/>
      <c r="U257" s="29" t="s">
        <v>81</v>
      </c>
      <c r="V257" s="29" t="s">
        <v>489</v>
      </c>
      <c r="W257" s="29" t="s">
        <v>83</v>
      </c>
      <c r="X257" s="125"/>
      <c r="Y257" s="29" t="s">
        <v>122</v>
      </c>
      <c r="Z257" s="29" t="s">
        <v>533</v>
      </c>
      <c r="AA257" s="123"/>
      <c r="AB257" s="123"/>
      <c r="AC257" s="123"/>
      <c r="AD257" s="123"/>
      <c r="AE257" s="123"/>
      <c r="AF257" s="29" t="s">
        <v>533</v>
      </c>
      <c r="AG257" s="29" t="s">
        <v>88</v>
      </c>
      <c r="AH257" s="29" t="s">
        <v>1308</v>
      </c>
      <c r="AI257" s="29" t="s">
        <v>1297</v>
      </c>
      <c r="AJ257" s="29" t="s">
        <v>254</v>
      </c>
      <c r="AK257" s="29" t="s">
        <v>227</v>
      </c>
      <c r="AL257" s="101" t="s">
        <v>92</v>
      </c>
      <c r="AM257" s="120" t="str">
        <f t="shared" si="6"/>
        <v>San Juan El Alto Murillo La Paz Bolivia</v>
      </c>
      <c r="AN257" s="123"/>
      <c r="AO257" s="29" t="s">
        <v>251</v>
      </c>
      <c r="AP257" s="125"/>
      <c r="AQ257" s="123"/>
      <c r="AR257" s="123"/>
      <c r="AS257" s="123"/>
      <c r="AT257" s="123"/>
      <c r="AU257" s="29" t="s">
        <v>94</v>
      </c>
      <c r="AV257" s="29" t="s">
        <v>1018</v>
      </c>
      <c r="AW257" s="29" t="s">
        <v>1150</v>
      </c>
      <c r="AX257" s="29" t="s">
        <v>1240</v>
      </c>
      <c r="AY257" s="29" t="s">
        <v>94</v>
      </c>
      <c r="AZ257" s="29" t="s">
        <v>82</v>
      </c>
      <c r="BA257" s="29" t="s">
        <v>223</v>
      </c>
      <c r="BB257" s="123"/>
      <c r="BC257" s="123"/>
      <c r="BD257" s="123"/>
      <c r="BE257" s="29" t="s">
        <v>1293</v>
      </c>
      <c r="BF257" s="28" t="s">
        <v>1241</v>
      </c>
      <c r="BG257" s="123"/>
      <c r="BH257" s="123"/>
      <c r="BI257" s="123"/>
      <c r="BJ257" s="123"/>
      <c r="BK257" s="123"/>
      <c r="BL257" s="123"/>
      <c r="BM257" s="123"/>
      <c r="BN257" s="123"/>
      <c r="BO257" s="123"/>
      <c r="BP257" s="123"/>
    </row>
    <row r="258">
      <c r="A258" s="91" t="s">
        <v>311</v>
      </c>
      <c r="B258" s="122"/>
      <c r="C258" s="122">
        <v>2003.0</v>
      </c>
      <c r="D258" s="29">
        <v>10.0</v>
      </c>
      <c r="E258" s="29">
        <v>12.0</v>
      </c>
      <c r="F258" s="123"/>
      <c r="G258" s="123"/>
      <c r="H258" s="123"/>
      <c r="I258" s="29" t="s">
        <v>1309</v>
      </c>
      <c r="J258" s="29" t="s">
        <v>1310</v>
      </c>
      <c r="K258" s="128">
        <v>32.0</v>
      </c>
      <c r="L258" s="29"/>
      <c r="M258" s="29"/>
      <c r="N258" s="29" t="s">
        <v>76</v>
      </c>
      <c r="O258" s="125"/>
      <c r="P258" s="125"/>
      <c r="Q258" s="29" t="s">
        <v>77</v>
      </c>
      <c r="R258" s="125"/>
      <c r="S258" s="125"/>
      <c r="T258" s="125"/>
      <c r="U258" s="29" t="s">
        <v>81</v>
      </c>
      <c r="V258" s="29" t="s">
        <v>489</v>
      </c>
      <c r="W258" s="29" t="s">
        <v>83</v>
      </c>
      <c r="X258" s="125"/>
      <c r="Y258" s="29" t="s">
        <v>122</v>
      </c>
      <c r="Z258" s="29" t="s">
        <v>533</v>
      </c>
      <c r="AA258" s="123"/>
      <c r="AB258" s="123"/>
      <c r="AC258" s="123"/>
      <c r="AD258" s="123"/>
      <c r="AE258" s="123"/>
      <c r="AF258" s="29" t="s">
        <v>533</v>
      </c>
      <c r="AG258" s="29" t="s">
        <v>88</v>
      </c>
      <c r="AH258" s="29" t="s">
        <v>1308</v>
      </c>
      <c r="AI258" s="29" t="s">
        <v>1311</v>
      </c>
      <c r="AJ258" s="29" t="s">
        <v>254</v>
      </c>
      <c r="AK258" s="29" t="s">
        <v>227</v>
      </c>
      <c r="AL258" s="101" t="s">
        <v>92</v>
      </c>
      <c r="AM258" s="120" t="str">
        <f t="shared" si="6"/>
        <v>Villa Ingenio El Alto Murillo La Paz Bolivia</v>
      </c>
      <c r="AN258" s="123"/>
      <c r="AO258" s="29" t="s">
        <v>251</v>
      </c>
      <c r="AP258" s="125"/>
      <c r="AQ258" s="123"/>
      <c r="AR258" s="123"/>
      <c r="AS258" s="123"/>
      <c r="AT258" s="123"/>
      <c r="AU258" s="29" t="s">
        <v>94</v>
      </c>
      <c r="AV258" s="29" t="s">
        <v>1018</v>
      </c>
      <c r="AW258" s="29" t="s">
        <v>1150</v>
      </c>
      <c r="AX258" s="29" t="s">
        <v>1240</v>
      </c>
      <c r="AY258" s="29" t="s">
        <v>94</v>
      </c>
      <c r="AZ258" s="29" t="s">
        <v>82</v>
      </c>
      <c r="BA258" s="29" t="s">
        <v>223</v>
      </c>
      <c r="BB258" s="123"/>
      <c r="BC258" s="123"/>
      <c r="BD258" s="123"/>
      <c r="BE258" s="29" t="s">
        <v>1293</v>
      </c>
      <c r="BF258" s="28" t="s">
        <v>1241</v>
      </c>
      <c r="BG258" s="125"/>
      <c r="BH258" s="29">
        <v>184.0</v>
      </c>
      <c r="BI258" s="125"/>
      <c r="BJ258" s="125"/>
      <c r="BK258" s="125"/>
      <c r="BL258" s="125"/>
      <c r="BM258" s="125"/>
      <c r="BN258" s="125"/>
      <c r="BO258" s="125"/>
      <c r="BP258" s="125"/>
    </row>
    <row r="259">
      <c r="A259" s="91" t="s">
        <v>311</v>
      </c>
      <c r="B259" s="122"/>
      <c r="C259" s="122">
        <v>2003.0</v>
      </c>
      <c r="D259" s="122">
        <v>10.0</v>
      </c>
      <c r="E259" s="122">
        <v>12.0</v>
      </c>
      <c r="F259" s="123"/>
      <c r="G259" s="123"/>
      <c r="H259" s="123"/>
      <c r="I259" s="29" t="s">
        <v>1312</v>
      </c>
      <c r="J259" s="29" t="s">
        <v>563</v>
      </c>
      <c r="K259" s="128">
        <v>18.0</v>
      </c>
      <c r="L259" s="29"/>
      <c r="M259" s="29"/>
      <c r="N259" s="29" t="s">
        <v>76</v>
      </c>
      <c r="O259" s="123"/>
      <c r="P259" s="123"/>
      <c r="Q259" s="29" t="s">
        <v>77</v>
      </c>
      <c r="R259" s="29" t="s">
        <v>533</v>
      </c>
      <c r="S259" s="29" t="s">
        <v>1313</v>
      </c>
      <c r="T259" s="29" t="s">
        <v>1314</v>
      </c>
      <c r="U259" s="29" t="s">
        <v>248</v>
      </c>
      <c r="V259" s="123"/>
      <c r="W259" s="123"/>
      <c r="X259" s="29" t="s">
        <v>82</v>
      </c>
      <c r="Y259" s="29" t="s">
        <v>122</v>
      </c>
      <c r="Z259" s="29" t="s">
        <v>248</v>
      </c>
      <c r="AA259" s="123"/>
      <c r="AB259" s="123"/>
      <c r="AC259" s="123"/>
      <c r="AD259" s="123"/>
      <c r="AE259" s="123"/>
      <c r="AF259" s="29" t="s">
        <v>248</v>
      </c>
      <c r="AG259" s="29" t="s">
        <v>88</v>
      </c>
      <c r="AH259" s="123"/>
      <c r="AI259" s="101" t="s">
        <v>1315</v>
      </c>
      <c r="AJ259" s="29" t="s">
        <v>254</v>
      </c>
      <c r="AK259" s="29" t="s">
        <v>227</v>
      </c>
      <c r="AL259" s="29" t="s">
        <v>92</v>
      </c>
      <c r="AM259" s="120" t="str">
        <f t="shared" si="6"/>
        <v>Río Seco El Alto Murillo La Paz Bolivia</v>
      </c>
      <c r="AN259" s="123"/>
      <c r="AO259" s="29" t="s">
        <v>251</v>
      </c>
      <c r="AP259" s="125"/>
      <c r="AQ259" s="125"/>
      <c r="AR259" s="123"/>
      <c r="AS259" s="123"/>
      <c r="AT259" s="123"/>
      <c r="AU259" s="29" t="s">
        <v>248</v>
      </c>
      <c r="AV259" s="29" t="s">
        <v>1018</v>
      </c>
      <c r="AW259" s="29" t="s">
        <v>1150</v>
      </c>
      <c r="AX259" s="29" t="s">
        <v>1240</v>
      </c>
      <c r="AY259" s="29" t="s">
        <v>94</v>
      </c>
      <c r="AZ259" s="29" t="s">
        <v>248</v>
      </c>
      <c r="BA259" s="29" t="s">
        <v>338</v>
      </c>
      <c r="BB259" s="123"/>
      <c r="BC259" s="123"/>
      <c r="BD259" s="123"/>
      <c r="BE259" s="29" t="s">
        <v>1316</v>
      </c>
      <c r="BF259" s="29" t="s">
        <v>1317</v>
      </c>
      <c r="BG259" s="29"/>
      <c r="BH259" s="29">
        <v>199.0</v>
      </c>
      <c r="BI259" s="29"/>
      <c r="BJ259" s="29"/>
      <c r="BK259" s="29"/>
      <c r="BL259" s="29"/>
      <c r="BM259" s="29"/>
      <c r="BN259" s="29"/>
      <c r="BO259" s="29"/>
      <c r="BP259" s="29"/>
    </row>
    <row r="260">
      <c r="A260" s="91" t="s">
        <v>311</v>
      </c>
      <c r="B260" s="122"/>
      <c r="C260" s="122">
        <v>2003.0</v>
      </c>
      <c r="D260" s="122">
        <v>10.0</v>
      </c>
      <c r="E260" s="122">
        <v>12.0</v>
      </c>
      <c r="F260" s="125"/>
      <c r="G260" s="125"/>
      <c r="H260" s="125"/>
      <c r="I260" s="29" t="s">
        <v>1318</v>
      </c>
      <c r="J260" s="29" t="s">
        <v>1319</v>
      </c>
      <c r="K260" s="128">
        <v>52.0</v>
      </c>
      <c r="L260" s="29"/>
      <c r="M260" s="29"/>
      <c r="N260" s="29" t="s">
        <v>76</v>
      </c>
      <c r="O260" s="125"/>
      <c r="P260" s="125"/>
      <c r="Q260" s="29" t="s">
        <v>77</v>
      </c>
      <c r="R260" s="125"/>
      <c r="S260" s="125"/>
      <c r="T260" s="125"/>
      <c r="U260" s="29" t="s">
        <v>81</v>
      </c>
      <c r="V260" s="29" t="s">
        <v>489</v>
      </c>
      <c r="W260" s="29" t="s">
        <v>83</v>
      </c>
      <c r="X260" s="125"/>
      <c r="Y260" s="29" t="s">
        <v>122</v>
      </c>
      <c r="Z260" s="29" t="s">
        <v>533</v>
      </c>
      <c r="AA260" s="123"/>
      <c r="AB260" s="123"/>
      <c r="AC260" s="123"/>
      <c r="AD260" s="123"/>
      <c r="AE260" s="123"/>
      <c r="AF260" s="29" t="s">
        <v>533</v>
      </c>
      <c r="AG260" s="29" t="s">
        <v>88</v>
      </c>
      <c r="AH260" s="123"/>
      <c r="AI260" s="29" t="s">
        <v>254</v>
      </c>
      <c r="AJ260" s="29" t="s">
        <v>254</v>
      </c>
      <c r="AK260" s="29" t="s">
        <v>227</v>
      </c>
      <c r="AL260" s="29" t="s">
        <v>92</v>
      </c>
      <c r="AM260" s="120" t="str">
        <f t="shared" si="6"/>
        <v>El Alto El Alto Murillo La Paz Bolivia</v>
      </c>
      <c r="AN260" s="123"/>
      <c r="AO260" s="29" t="s">
        <v>251</v>
      </c>
      <c r="AP260" s="125"/>
      <c r="AQ260" s="123"/>
      <c r="AR260" s="123"/>
      <c r="AS260" s="123"/>
      <c r="AT260" s="123"/>
      <c r="AU260" s="29" t="s">
        <v>94</v>
      </c>
      <c r="AV260" s="29" t="s">
        <v>1018</v>
      </c>
      <c r="AW260" s="29" t="s">
        <v>1150</v>
      </c>
      <c r="AX260" s="29" t="s">
        <v>1240</v>
      </c>
      <c r="AY260" s="29" t="s">
        <v>94</v>
      </c>
      <c r="AZ260" s="29" t="s">
        <v>82</v>
      </c>
      <c r="BA260" s="29" t="s">
        <v>223</v>
      </c>
      <c r="BB260" s="123"/>
      <c r="BC260" s="123"/>
      <c r="BD260" s="123"/>
      <c r="BE260" s="29"/>
      <c r="BF260" s="28" t="s">
        <v>1241</v>
      </c>
      <c r="BG260" s="29"/>
      <c r="BH260" s="29">
        <v>163.0</v>
      </c>
      <c r="BI260" s="29"/>
      <c r="BJ260" s="29"/>
      <c r="BK260" s="29"/>
      <c r="BL260" s="29"/>
      <c r="BM260" s="29"/>
      <c r="BN260" s="29"/>
      <c r="BO260" s="29"/>
      <c r="BP260" s="29"/>
    </row>
    <row r="261">
      <c r="A261" s="91" t="s">
        <v>311</v>
      </c>
      <c r="B261" s="122"/>
      <c r="C261" s="122">
        <v>2003.0</v>
      </c>
      <c r="D261" s="122">
        <v>10.0</v>
      </c>
      <c r="E261" s="122">
        <v>12.0</v>
      </c>
      <c r="F261" s="123"/>
      <c r="G261" s="123"/>
      <c r="H261" s="123"/>
      <c r="I261" s="29" t="s">
        <v>1321</v>
      </c>
      <c r="J261" s="29" t="s">
        <v>1322</v>
      </c>
      <c r="K261" s="128">
        <v>34.0</v>
      </c>
      <c r="L261" s="29"/>
      <c r="M261" s="29"/>
      <c r="N261" s="29" t="s">
        <v>76</v>
      </c>
      <c r="O261" s="123"/>
      <c r="P261" s="123"/>
      <c r="Q261" s="29" t="s">
        <v>77</v>
      </c>
      <c r="R261" s="125"/>
      <c r="S261" s="125"/>
      <c r="T261" s="125"/>
      <c r="U261" s="29" t="s">
        <v>81</v>
      </c>
      <c r="V261" s="29" t="s">
        <v>489</v>
      </c>
      <c r="W261" s="29" t="s">
        <v>83</v>
      </c>
      <c r="X261" s="125"/>
      <c r="Y261" s="29" t="s">
        <v>122</v>
      </c>
      <c r="Z261" s="29" t="s">
        <v>533</v>
      </c>
      <c r="AA261" s="123"/>
      <c r="AB261" s="123"/>
      <c r="AC261" s="123"/>
      <c r="AD261" s="123"/>
      <c r="AE261" s="123"/>
      <c r="AF261" s="29" t="s">
        <v>533</v>
      </c>
      <c r="AG261" s="29" t="s">
        <v>88</v>
      </c>
      <c r="AH261" s="123"/>
      <c r="AI261" s="101" t="s">
        <v>1315</v>
      </c>
      <c r="AJ261" s="29" t="s">
        <v>254</v>
      </c>
      <c r="AK261" s="29" t="s">
        <v>227</v>
      </c>
      <c r="AL261" s="29" t="s">
        <v>92</v>
      </c>
      <c r="AM261" s="120" t="str">
        <f t="shared" si="6"/>
        <v>Río Seco El Alto Murillo La Paz Bolivia</v>
      </c>
      <c r="AN261" s="123"/>
      <c r="AO261" s="29" t="s">
        <v>251</v>
      </c>
      <c r="AP261" s="125"/>
      <c r="AQ261" s="123"/>
      <c r="AR261" s="123"/>
      <c r="AS261" s="123"/>
      <c r="AT261" s="123"/>
      <c r="AU261" s="29" t="s">
        <v>94</v>
      </c>
      <c r="AV261" s="29" t="s">
        <v>1018</v>
      </c>
      <c r="AW261" s="29" t="s">
        <v>1150</v>
      </c>
      <c r="AX261" s="29" t="s">
        <v>1240</v>
      </c>
      <c r="AY261" s="29" t="s">
        <v>94</v>
      </c>
      <c r="AZ261" s="29" t="s">
        <v>82</v>
      </c>
      <c r="BA261" s="29" t="s">
        <v>223</v>
      </c>
      <c r="BB261" s="123"/>
      <c r="BC261" s="123"/>
      <c r="BD261" s="123"/>
      <c r="BE261" s="29"/>
      <c r="BF261" s="29" t="s">
        <v>1257</v>
      </c>
      <c r="BG261" s="29"/>
      <c r="BH261" s="29">
        <v>208.0</v>
      </c>
      <c r="BI261" s="29"/>
      <c r="BJ261" s="29"/>
      <c r="BK261" s="29"/>
      <c r="BL261" s="29"/>
      <c r="BM261" s="29"/>
      <c r="BN261" s="29"/>
      <c r="BO261" s="29"/>
      <c r="BP261" s="29"/>
    </row>
    <row r="262">
      <c r="A262" s="91" t="s">
        <v>311</v>
      </c>
      <c r="B262" s="122"/>
      <c r="C262" s="122">
        <v>2003.0</v>
      </c>
      <c r="D262" s="29">
        <v>10.0</v>
      </c>
      <c r="E262" s="29">
        <v>12.0</v>
      </c>
      <c r="F262" s="123"/>
      <c r="G262" s="123"/>
      <c r="H262" s="123"/>
      <c r="I262" s="29" t="s">
        <v>1323</v>
      </c>
      <c r="J262" s="29" t="s">
        <v>1324</v>
      </c>
      <c r="K262" s="128">
        <v>23.0</v>
      </c>
      <c r="L262" s="29"/>
      <c r="M262" s="29"/>
      <c r="N262" s="29" t="s">
        <v>76</v>
      </c>
      <c r="O262" s="125"/>
      <c r="P262" s="125"/>
      <c r="Q262" s="29" t="s">
        <v>77</v>
      </c>
      <c r="R262" s="125"/>
      <c r="S262" s="125"/>
      <c r="T262" s="125"/>
      <c r="U262" s="29" t="s">
        <v>81</v>
      </c>
      <c r="V262" s="29" t="s">
        <v>489</v>
      </c>
      <c r="W262" s="29" t="s">
        <v>83</v>
      </c>
      <c r="X262" s="125"/>
      <c r="Y262" s="29" t="s">
        <v>122</v>
      </c>
      <c r="Z262" s="29" t="s">
        <v>533</v>
      </c>
      <c r="AA262" s="123"/>
      <c r="AB262" s="123"/>
      <c r="AC262" s="123"/>
      <c r="AD262" s="123"/>
      <c r="AE262" s="123"/>
      <c r="AF262" s="29" t="s">
        <v>533</v>
      </c>
      <c r="AG262" s="29" t="s">
        <v>88</v>
      </c>
      <c r="AH262" s="29" t="s">
        <v>1325</v>
      </c>
      <c r="AI262" s="29" t="s">
        <v>1311</v>
      </c>
      <c r="AJ262" s="29" t="s">
        <v>254</v>
      </c>
      <c r="AK262" s="29" t="s">
        <v>227</v>
      </c>
      <c r="AL262" s="101" t="s">
        <v>92</v>
      </c>
      <c r="AM262" s="120" t="str">
        <f t="shared" si="6"/>
        <v>Villa Ingenio El Alto Murillo La Paz Bolivia</v>
      </c>
      <c r="AN262" s="123"/>
      <c r="AO262" s="29" t="s">
        <v>251</v>
      </c>
      <c r="AP262" s="125"/>
      <c r="AQ262" s="123"/>
      <c r="AR262" s="123"/>
      <c r="AS262" s="123"/>
      <c r="AT262" s="123"/>
      <c r="AU262" s="29" t="s">
        <v>94</v>
      </c>
      <c r="AV262" s="29" t="s">
        <v>1018</v>
      </c>
      <c r="AW262" s="29" t="s">
        <v>1150</v>
      </c>
      <c r="AX262" s="29" t="s">
        <v>1240</v>
      </c>
      <c r="AY262" s="29" t="s">
        <v>94</v>
      </c>
      <c r="AZ262" s="29" t="s">
        <v>82</v>
      </c>
      <c r="BA262" s="29" t="s">
        <v>223</v>
      </c>
      <c r="BB262" s="123"/>
      <c r="BC262" s="123"/>
      <c r="BD262" s="123"/>
      <c r="BE262" s="29" t="s">
        <v>1293</v>
      </c>
      <c r="BF262" s="28" t="s">
        <v>1241</v>
      </c>
      <c r="BG262" s="123"/>
      <c r="BH262" s="29">
        <v>175.0</v>
      </c>
      <c r="BI262" s="123"/>
      <c r="BJ262" s="123"/>
      <c r="BK262" s="123"/>
      <c r="BL262" s="123"/>
      <c r="BM262" s="123"/>
      <c r="BN262" s="123"/>
      <c r="BO262" s="123"/>
      <c r="BP262" s="123"/>
    </row>
    <row r="263">
      <c r="A263" s="91" t="s">
        <v>311</v>
      </c>
      <c r="B263" s="122"/>
      <c r="C263" s="122">
        <v>2003.0</v>
      </c>
      <c r="D263" s="29">
        <v>10.0</v>
      </c>
      <c r="E263" s="29">
        <v>12.0</v>
      </c>
      <c r="F263" s="123"/>
      <c r="G263" s="29" t="s">
        <v>1326</v>
      </c>
      <c r="H263" s="123"/>
      <c r="I263" s="123" t="s">
        <v>1327</v>
      </c>
      <c r="J263" s="29" t="s">
        <v>1328</v>
      </c>
      <c r="K263" s="128">
        <v>60.0</v>
      </c>
      <c r="L263" s="29"/>
      <c r="M263" s="29"/>
      <c r="N263" s="29" t="s">
        <v>456</v>
      </c>
      <c r="O263" s="125"/>
      <c r="P263" s="125"/>
      <c r="Q263" s="29" t="s">
        <v>77</v>
      </c>
      <c r="R263" s="125"/>
      <c r="S263" s="125"/>
      <c r="T263" s="123"/>
      <c r="U263" s="29" t="s">
        <v>1329</v>
      </c>
      <c r="V263" s="29" t="s">
        <v>1330</v>
      </c>
      <c r="W263" s="125"/>
      <c r="X263" s="125"/>
      <c r="Y263" s="29" t="s">
        <v>122</v>
      </c>
      <c r="Z263" s="29" t="s">
        <v>533</v>
      </c>
      <c r="AA263" s="125"/>
      <c r="AB263" s="125"/>
      <c r="AC263" s="123"/>
      <c r="AD263" s="123"/>
      <c r="AE263" s="125"/>
      <c r="AF263" s="29" t="s">
        <v>533</v>
      </c>
      <c r="AG263" s="29" t="s">
        <v>88</v>
      </c>
      <c r="AH263" s="29" t="s">
        <v>1331</v>
      </c>
      <c r="AI263" s="125"/>
      <c r="AJ263" s="29" t="s">
        <v>92</v>
      </c>
      <c r="AK263" s="29" t="s">
        <v>227</v>
      </c>
      <c r="AL263" s="29" t="s">
        <v>92</v>
      </c>
      <c r="AM263" s="120" t="str">
        <f t="shared" si="6"/>
        <v> La Paz Murillo La Paz Bolivia</v>
      </c>
      <c r="AN263" s="123"/>
      <c r="AO263" s="29" t="s">
        <v>279</v>
      </c>
      <c r="AP263" s="125"/>
      <c r="AQ263" s="125"/>
      <c r="AR263" s="125"/>
      <c r="AS263" s="125"/>
      <c r="AT263" s="125"/>
      <c r="AU263" s="125"/>
      <c r="AV263" s="29" t="s">
        <v>1018</v>
      </c>
      <c r="AW263" s="29" t="s">
        <v>1150</v>
      </c>
      <c r="AX263" s="29" t="s">
        <v>1240</v>
      </c>
      <c r="AY263" s="29" t="s">
        <v>94</v>
      </c>
      <c r="AZ263" s="29" t="s">
        <v>82</v>
      </c>
      <c r="BA263" s="29" t="s">
        <v>223</v>
      </c>
      <c r="BB263" s="29"/>
      <c r="BC263" s="29"/>
      <c r="BD263" s="29"/>
      <c r="BE263" s="125"/>
      <c r="BF263" s="29" t="s">
        <v>1332</v>
      </c>
      <c r="BG263" s="125"/>
      <c r="BH263" s="125"/>
      <c r="BI263" s="125"/>
      <c r="BJ263" s="125"/>
      <c r="BK263" s="125"/>
      <c r="BL263" s="125"/>
      <c r="BM263" s="125"/>
      <c r="BN263" s="125"/>
      <c r="BO263" s="125"/>
      <c r="BP263" s="125"/>
    </row>
    <row r="264">
      <c r="A264" s="91" t="s">
        <v>311</v>
      </c>
      <c r="B264" s="122"/>
      <c r="C264" s="122">
        <v>2003.0</v>
      </c>
      <c r="D264" s="29">
        <v>10.0</v>
      </c>
      <c r="E264" s="29">
        <v>12.0</v>
      </c>
      <c r="F264" s="123"/>
      <c r="G264" s="123"/>
      <c r="H264" s="123"/>
      <c r="I264" s="29" t="s">
        <v>512</v>
      </c>
      <c r="J264" s="29" t="s">
        <v>1333</v>
      </c>
      <c r="K264" s="128">
        <v>35.0</v>
      </c>
      <c r="L264" s="29"/>
      <c r="M264" s="29"/>
      <c r="N264" s="29" t="s">
        <v>76</v>
      </c>
      <c r="O264" s="125"/>
      <c r="P264" s="125"/>
      <c r="Q264" s="29" t="s">
        <v>77</v>
      </c>
      <c r="R264" s="125"/>
      <c r="S264" s="123"/>
      <c r="T264" s="123"/>
      <c r="U264" s="29" t="s">
        <v>81</v>
      </c>
      <c r="V264" s="29" t="s">
        <v>489</v>
      </c>
      <c r="W264" s="29" t="s">
        <v>83</v>
      </c>
      <c r="X264" s="125"/>
      <c r="Y264" s="29" t="s">
        <v>122</v>
      </c>
      <c r="Z264" s="29" t="s">
        <v>533</v>
      </c>
      <c r="AA264" s="123"/>
      <c r="AB264" s="123"/>
      <c r="AC264" s="123"/>
      <c r="AD264" s="123"/>
      <c r="AE264" s="123"/>
      <c r="AF264" s="29" t="s">
        <v>533</v>
      </c>
      <c r="AG264" s="29" t="s">
        <v>88</v>
      </c>
      <c r="AH264" s="29" t="s">
        <v>1335</v>
      </c>
      <c r="AI264" s="29" t="s">
        <v>1336</v>
      </c>
      <c r="AJ264" s="29" t="s">
        <v>254</v>
      </c>
      <c r="AK264" s="29" t="s">
        <v>227</v>
      </c>
      <c r="AL264" s="101" t="s">
        <v>92</v>
      </c>
      <c r="AM264" s="120" t="str">
        <f t="shared" si="6"/>
        <v>Tunari El Alto Murillo La Paz Bolivia</v>
      </c>
      <c r="AN264" s="123"/>
      <c r="AO264" s="29" t="s">
        <v>251</v>
      </c>
      <c r="AP264" s="125"/>
      <c r="AQ264" s="123"/>
      <c r="AR264" s="123"/>
      <c r="AS264" s="123"/>
      <c r="AT264" s="123"/>
      <c r="AU264" s="29" t="s">
        <v>94</v>
      </c>
      <c r="AV264" s="29" t="s">
        <v>1018</v>
      </c>
      <c r="AW264" s="29" t="s">
        <v>1150</v>
      </c>
      <c r="AX264" s="29" t="s">
        <v>1240</v>
      </c>
      <c r="AY264" s="29" t="s">
        <v>94</v>
      </c>
      <c r="AZ264" s="29" t="s">
        <v>82</v>
      </c>
      <c r="BA264" s="29" t="s">
        <v>223</v>
      </c>
      <c r="BB264" s="123"/>
      <c r="BC264" s="123"/>
      <c r="BD264" s="123"/>
      <c r="BE264" s="29" t="s">
        <v>1293</v>
      </c>
      <c r="BF264" s="29" t="s">
        <v>1257</v>
      </c>
      <c r="BG264" s="125"/>
      <c r="BH264" s="29">
        <v>159.0</v>
      </c>
      <c r="BI264" s="125"/>
      <c r="BJ264" s="125"/>
      <c r="BK264" s="125"/>
      <c r="BL264" s="125"/>
      <c r="BM264" s="125"/>
      <c r="BN264" s="125"/>
      <c r="BO264" s="125"/>
      <c r="BP264" s="125"/>
    </row>
    <row r="265">
      <c r="A265" s="91" t="s">
        <v>311</v>
      </c>
      <c r="B265" s="122"/>
      <c r="C265" s="122">
        <v>2003.0</v>
      </c>
      <c r="D265" s="122">
        <v>10.0</v>
      </c>
      <c r="E265" s="122">
        <v>12.0</v>
      </c>
      <c r="F265" s="123"/>
      <c r="G265" s="123"/>
      <c r="H265" s="123"/>
      <c r="I265" s="29" t="s">
        <v>1323</v>
      </c>
      <c r="J265" s="29" t="s">
        <v>1337</v>
      </c>
      <c r="K265" s="128">
        <v>30.0</v>
      </c>
      <c r="L265" s="29"/>
      <c r="M265" s="29"/>
      <c r="N265" s="29" t="s">
        <v>76</v>
      </c>
      <c r="O265" s="123"/>
      <c r="P265" s="123"/>
      <c r="Q265" s="29" t="s">
        <v>77</v>
      </c>
      <c r="R265" s="125"/>
      <c r="S265" s="125"/>
      <c r="T265" s="125"/>
      <c r="U265" s="29" t="s">
        <v>81</v>
      </c>
      <c r="V265" s="29" t="s">
        <v>489</v>
      </c>
      <c r="W265" s="29" t="s">
        <v>83</v>
      </c>
      <c r="X265" s="125"/>
      <c r="Y265" s="29" t="s">
        <v>122</v>
      </c>
      <c r="Z265" s="29" t="s">
        <v>533</v>
      </c>
      <c r="AA265" s="123"/>
      <c r="AB265" s="123"/>
      <c r="AC265" s="123"/>
      <c r="AD265" s="123"/>
      <c r="AE265" s="123"/>
      <c r="AF265" s="29" t="s">
        <v>533</v>
      </c>
      <c r="AG265" s="29" t="s">
        <v>88</v>
      </c>
      <c r="AH265" s="29" t="s">
        <v>1338</v>
      </c>
      <c r="AI265" s="29" t="s">
        <v>1339</v>
      </c>
      <c r="AJ265" s="29" t="s">
        <v>254</v>
      </c>
      <c r="AK265" s="29" t="s">
        <v>227</v>
      </c>
      <c r="AL265" s="29" t="s">
        <v>92</v>
      </c>
      <c r="AM265" s="120" t="str">
        <f t="shared" si="6"/>
        <v>Villa Ignavi El Alto Murillo La Paz Bolivia</v>
      </c>
      <c r="AN265" s="123"/>
      <c r="AO265" s="29" t="s">
        <v>251</v>
      </c>
      <c r="AP265" s="125"/>
      <c r="AQ265" s="123"/>
      <c r="AR265" s="123"/>
      <c r="AS265" s="123"/>
      <c r="AT265" s="123"/>
      <c r="AU265" s="29" t="s">
        <v>94</v>
      </c>
      <c r="AV265" s="29" t="s">
        <v>1018</v>
      </c>
      <c r="AW265" s="29" t="s">
        <v>1150</v>
      </c>
      <c r="AX265" s="29" t="s">
        <v>1240</v>
      </c>
      <c r="AY265" s="29" t="s">
        <v>94</v>
      </c>
      <c r="AZ265" s="29" t="s">
        <v>82</v>
      </c>
      <c r="BA265" s="29" t="s">
        <v>223</v>
      </c>
      <c r="BB265" s="123"/>
      <c r="BC265" s="123"/>
      <c r="BD265" s="123"/>
      <c r="BE265" s="29"/>
      <c r="BF265" s="29" t="s">
        <v>1257</v>
      </c>
      <c r="BG265" s="132" t="s">
        <v>1340</v>
      </c>
      <c r="BH265" s="29"/>
      <c r="BI265" s="29"/>
      <c r="BJ265" s="29"/>
      <c r="BK265" s="29"/>
      <c r="BL265" s="29"/>
      <c r="BM265" s="29"/>
      <c r="BN265" s="29"/>
      <c r="BO265" s="29"/>
      <c r="BP265" s="29"/>
    </row>
    <row r="266">
      <c r="A266" s="91" t="s">
        <v>311</v>
      </c>
      <c r="B266" s="122"/>
      <c r="C266" s="122">
        <v>2003.0</v>
      </c>
      <c r="D266" s="29">
        <v>10.0</v>
      </c>
      <c r="E266" s="29">
        <v>12.0</v>
      </c>
      <c r="F266" s="123"/>
      <c r="G266" s="123"/>
      <c r="H266" s="123"/>
      <c r="I266" s="29" t="s">
        <v>1341</v>
      </c>
      <c r="J266" s="29" t="s">
        <v>1342</v>
      </c>
      <c r="K266" s="128">
        <v>30.0</v>
      </c>
      <c r="L266" s="29"/>
      <c r="M266" s="29"/>
      <c r="N266" s="29" t="s">
        <v>76</v>
      </c>
      <c r="O266" s="125"/>
      <c r="P266" s="125"/>
      <c r="Q266" s="136" t="s">
        <v>77</v>
      </c>
      <c r="R266" s="140"/>
      <c r="S266" s="140"/>
      <c r="T266" s="140"/>
      <c r="U266" s="136" t="s">
        <v>81</v>
      </c>
      <c r="V266" s="136" t="s">
        <v>489</v>
      </c>
      <c r="W266" s="136" t="s">
        <v>83</v>
      </c>
      <c r="X266" s="140"/>
      <c r="Y266" s="136" t="s">
        <v>122</v>
      </c>
      <c r="Z266" s="136" t="s">
        <v>533</v>
      </c>
      <c r="AA266" s="140"/>
      <c r="AB266" s="140"/>
      <c r="AC266" s="138"/>
      <c r="AD266" s="138"/>
      <c r="AE266" s="140"/>
      <c r="AF266" s="136" t="s">
        <v>533</v>
      </c>
      <c r="AG266" s="136" t="s">
        <v>88</v>
      </c>
      <c r="AH266" s="113" t="s">
        <v>1343</v>
      </c>
      <c r="AI266" s="101" t="s">
        <v>146</v>
      </c>
      <c r="AJ266" s="136" t="s">
        <v>254</v>
      </c>
      <c r="AK266" s="136" t="s">
        <v>227</v>
      </c>
      <c r="AL266" s="101" t="s">
        <v>92</v>
      </c>
      <c r="AM266" s="120" t="str">
        <f t="shared" si="6"/>
        <v>Los Andes El Alto Murillo La Paz Bolivia</v>
      </c>
      <c r="AN266" s="138"/>
      <c r="AO266" s="136" t="s">
        <v>251</v>
      </c>
      <c r="AP266" s="140"/>
      <c r="AQ266" s="138"/>
      <c r="AR266" s="138"/>
      <c r="AS266" s="138"/>
      <c r="AT266" s="138"/>
      <c r="AU266" s="139" t="s">
        <v>94</v>
      </c>
      <c r="AV266" s="136" t="s">
        <v>1018</v>
      </c>
      <c r="AW266" s="29" t="s">
        <v>1150</v>
      </c>
      <c r="AX266" s="136" t="s">
        <v>1240</v>
      </c>
      <c r="AY266" s="29" t="s">
        <v>94</v>
      </c>
      <c r="AZ266" s="136" t="s">
        <v>82</v>
      </c>
      <c r="BA266" s="145" t="s">
        <v>223</v>
      </c>
      <c r="BB266" s="140"/>
      <c r="BC266" s="140"/>
      <c r="BD266" s="140"/>
      <c r="BE266" s="101" t="s">
        <v>1293</v>
      </c>
      <c r="BF266" s="29" t="s">
        <v>1257</v>
      </c>
      <c r="BG266" s="125"/>
      <c r="BH266" s="29">
        <v>166.0</v>
      </c>
      <c r="BI266" s="125"/>
      <c r="BJ266" s="125"/>
      <c r="BK266" s="125"/>
      <c r="BL266" s="125"/>
      <c r="BM266" s="125"/>
      <c r="BN266" s="125"/>
      <c r="BO266" s="125"/>
      <c r="BP266" s="125"/>
    </row>
    <row r="267">
      <c r="A267" s="91" t="s">
        <v>311</v>
      </c>
      <c r="B267" s="122"/>
      <c r="C267" s="122">
        <v>2003.0</v>
      </c>
      <c r="D267" s="122">
        <v>10.0</v>
      </c>
      <c r="E267" s="122">
        <v>12.0</v>
      </c>
      <c r="F267" s="123"/>
      <c r="G267" s="123"/>
      <c r="H267" s="123"/>
      <c r="I267" s="29" t="s">
        <v>1345</v>
      </c>
      <c r="J267" s="29" t="s">
        <v>1346</v>
      </c>
      <c r="K267" s="128">
        <v>47.0</v>
      </c>
      <c r="L267" s="29"/>
      <c r="M267" s="29"/>
      <c r="N267" s="29" t="s">
        <v>76</v>
      </c>
      <c r="O267" s="125"/>
      <c r="P267" s="125"/>
      <c r="Q267" s="136" t="s">
        <v>77</v>
      </c>
      <c r="R267" s="140"/>
      <c r="S267" s="138"/>
      <c r="T267" s="138"/>
      <c r="U267" s="136" t="s">
        <v>81</v>
      </c>
      <c r="V267" s="139" t="s">
        <v>489</v>
      </c>
      <c r="W267" s="136" t="s">
        <v>83</v>
      </c>
      <c r="X267" s="140"/>
      <c r="Y267" s="136" t="s">
        <v>122</v>
      </c>
      <c r="Z267" s="136" t="s">
        <v>533</v>
      </c>
      <c r="AA267" s="140"/>
      <c r="AB267" s="140"/>
      <c r="AC267" s="138"/>
      <c r="AD267" s="138"/>
      <c r="AE267" s="140"/>
      <c r="AF267" s="136" t="s">
        <v>533</v>
      </c>
      <c r="AG267" s="136" t="s">
        <v>88</v>
      </c>
      <c r="AH267" s="113" t="s">
        <v>1347</v>
      </c>
      <c r="AI267" s="101" t="s">
        <v>1292</v>
      </c>
      <c r="AJ267" s="136" t="s">
        <v>254</v>
      </c>
      <c r="AK267" s="136" t="s">
        <v>227</v>
      </c>
      <c r="AL267" s="29" t="s">
        <v>92</v>
      </c>
      <c r="AM267" s="120" t="str">
        <f t="shared" si="6"/>
        <v>Senkata El Alto Murillo La Paz Bolivia</v>
      </c>
      <c r="AN267" s="138"/>
      <c r="AO267" s="136" t="s">
        <v>251</v>
      </c>
      <c r="AP267" s="140"/>
      <c r="AQ267" s="140"/>
      <c r="AR267" s="138"/>
      <c r="AS267" s="138"/>
      <c r="AT267" s="140"/>
      <c r="AU267" s="136" t="s">
        <v>94</v>
      </c>
      <c r="AV267" s="136" t="s">
        <v>1018</v>
      </c>
      <c r="AW267" s="29" t="s">
        <v>1150</v>
      </c>
      <c r="AX267" s="136" t="s">
        <v>1240</v>
      </c>
      <c r="AY267" s="29" t="s">
        <v>94</v>
      </c>
      <c r="AZ267" s="136" t="s">
        <v>82</v>
      </c>
      <c r="BA267" s="145" t="s">
        <v>223</v>
      </c>
      <c r="BB267" s="138"/>
      <c r="BC267" s="138"/>
      <c r="BD267" s="138"/>
      <c r="BE267" s="136"/>
      <c r="BF267" s="29" t="s">
        <v>1257</v>
      </c>
      <c r="BG267" s="29"/>
      <c r="BH267" s="29">
        <v>170.0</v>
      </c>
      <c r="BI267" s="29"/>
      <c r="BJ267" s="29"/>
      <c r="BK267" s="29"/>
      <c r="BL267" s="29"/>
      <c r="BM267" s="29"/>
      <c r="BN267" s="29"/>
      <c r="BO267" s="29"/>
      <c r="BP267" s="29"/>
    </row>
    <row r="268">
      <c r="A268" s="91" t="s">
        <v>311</v>
      </c>
      <c r="B268" s="122"/>
      <c r="C268" s="122">
        <v>2003.0</v>
      </c>
      <c r="D268" s="122">
        <v>10.0</v>
      </c>
      <c r="E268" s="122">
        <v>12.0</v>
      </c>
      <c r="F268" s="123"/>
      <c r="G268" s="123"/>
      <c r="H268" s="123"/>
      <c r="I268" s="29" t="s">
        <v>1348</v>
      </c>
      <c r="J268" s="29" t="s">
        <v>1349</v>
      </c>
      <c r="K268" s="128">
        <v>43.0</v>
      </c>
      <c r="L268" s="29"/>
      <c r="M268" s="29"/>
      <c r="N268" s="29" t="s">
        <v>76</v>
      </c>
      <c r="O268" s="125"/>
      <c r="P268" s="125"/>
      <c r="Q268" s="136" t="s">
        <v>77</v>
      </c>
      <c r="R268" s="140"/>
      <c r="S268" s="140"/>
      <c r="T268" s="140"/>
      <c r="U268" s="136" t="s">
        <v>81</v>
      </c>
      <c r="V268" s="139" t="s">
        <v>489</v>
      </c>
      <c r="W268" s="136" t="s">
        <v>83</v>
      </c>
      <c r="X268" s="140"/>
      <c r="Y268" s="136" t="s">
        <v>122</v>
      </c>
      <c r="Z268" s="136" t="s">
        <v>533</v>
      </c>
      <c r="AA268" s="138"/>
      <c r="AB268" s="138"/>
      <c r="AC268" s="138"/>
      <c r="AD268" s="138"/>
      <c r="AE268" s="138"/>
      <c r="AF268" s="136" t="s">
        <v>533</v>
      </c>
      <c r="AG268" s="136" t="s">
        <v>88</v>
      </c>
      <c r="AH268" s="113" t="s">
        <v>1350</v>
      </c>
      <c r="AI268" s="101" t="s">
        <v>1315</v>
      </c>
      <c r="AJ268" s="136" t="s">
        <v>254</v>
      </c>
      <c r="AK268" s="136" t="s">
        <v>227</v>
      </c>
      <c r="AL268" s="29" t="s">
        <v>92</v>
      </c>
      <c r="AM268" s="120" t="str">
        <f t="shared" si="6"/>
        <v>Río Seco El Alto Murillo La Paz Bolivia</v>
      </c>
      <c r="AN268" s="138"/>
      <c r="AO268" s="136" t="s">
        <v>251</v>
      </c>
      <c r="AP268" s="140"/>
      <c r="AQ268" s="140"/>
      <c r="AR268" s="138"/>
      <c r="AS268" s="138"/>
      <c r="AT268" s="140"/>
      <c r="AU268" s="136" t="s">
        <v>94</v>
      </c>
      <c r="AV268" s="136" t="s">
        <v>1018</v>
      </c>
      <c r="AW268" s="29" t="s">
        <v>1150</v>
      </c>
      <c r="AX268" s="136" t="s">
        <v>1240</v>
      </c>
      <c r="AY268" s="29" t="s">
        <v>94</v>
      </c>
      <c r="AZ268" s="136" t="s">
        <v>82</v>
      </c>
      <c r="BA268" s="145" t="s">
        <v>223</v>
      </c>
      <c r="BB268" s="138"/>
      <c r="BC268" s="138"/>
      <c r="BD268" s="138"/>
      <c r="BE268" s="136"/>
      <c r="BF268" s="29" t="s">
        <v>1257</v>
      </c>
      <c r="BG268" s="29"/>
      <c r="BH268" s="29">
        <v>161.0</v>
      </c>
      <c r="BI268" s="29"/>
      <c r="BJ268" s="29"/>
      <c r="BK268" s="29"/>
      <c r="BL268" s="29"/>
      <c r="BM268" s="29"/>
      <c r="BN268" s="29"/>
      <c r="BO268" s="29"/>
      <c r="BP268" s="29"/>
    </row>
    <row r="269">
      <c r="A269" s="91" t="s">
        <v>311</v>
      </c>
      <c r="B269" s="122"/>
      <c r="C269" s="122">
        <v>2003.0</v>
      </c>
      <c r="D269" s="29">
        <v>10.0</v>
      </c>
      <c r="E269" s="29">
        <v>12.0</v>
      </c>
      <c r="F269" s="123"/>
      <c r="G269" s="123"/>
      <c r="H269" s="123"/>
      <c r="I269" s="29" t="s">
        <v>1352</v>
      </c>
      <c r="J269" s="29" t="s">
        <v>1353</v>
      </c>
      <c r="K269" s="128">
        <v>40.0</v>
      </c>
      <c r="L269" s="29"/>
      <c r="M269" s="29"/>
      <c r="N269" s="29" t="s">
        <v>76</v>
      </c>
      <c r="O269" s="125"/>
      <c r="P269" s="125"/>
      <c r="Q269" s="136" t="s">
        <v>77</v>
      </c>
      <c r="R269" s="140"/>
      <c r="S269" s="138"/>
      <c r="T269" s="138"/>
      <c r="U269" s="136" t="s">
        <v>81</v>
      </c>
      <c r="V269" s="139" t="s">
        <v>489</v>
      </c>
      <c r="W269" s="136" t="s">
        <v>83</v>
      </c>
      <c r="X269" s="140"/>
      <c r="Y269" s="136" t="s">
        <v>122</v>
      </c>
      <c r="Z269" s="136" t="s">
        <v>533</v>
      </c>
      <c r="AA269" s="140"/>
      <c r="AB269" s="140"/>
      <c r="AC269" s="138"/>
      <c r="AD269" s="138"/>
      <c r="AE269" s="140"/>
      <c r="AF269" s="136" t="s">
        <v>533</v>
      </c>
      <c r="AG269" s="136" t="s">
        <v>88</v>
      </c>
      <c r="AH269" s="113" t="s">
        <v>1354</v>
      </c>
      <c r="AI269" s="136" t="s">
        <v>254</v>
      </c>
      <c r="AJ269" s="136" t="s">
        <v>254</v>
      </c>
      <c r="AK269" s="136" t="s">
        <v>227</v>
      </c>
      <c r="AL269" s="101" t="s">
        <v>92</v>
      </c>
      <c r="AM269" s="120" t="str">
        <f t="shared" si="6"/>
        <v>El Alto El Alto Murillo La Paz Bolivia</v>
      </c>
      <c r="AN269" s="138"/>
      <c r="AO269" s="136" t="s">
        <v>251</v>
      </c>
      <c r="AP269" s="140"/>
      <c r="AQ269" s="140"/>
      <c r="AR269" s="140"/>
      <c r="AS269" s="140"/>
      <c r="AT269" s="140"/>
      <c r="AU269" s="136" t="s">
        <v>94</v>
      </c>
      <c r="AV269" s="136" t="s">
        <v>1018</v>
      </c>
      <c r="AW269" s="29" t="s">
        <v>1150</v>
      </c>
      <c r="AX269" s="136" t="s">
        <v>1240</v>
      </c>
      <c r="AY269" s="29" t="s">
        <v>94</v>
      </c>
      <c r="AZ269" s="136" t="s">
        <v>82</v>
      </c>
      <c r="BA269" s="145" t="s">
        <v>223</v>
      </c>
      <c r="BB269" s="140"/>
      <c r="BC269" s="140"/>
      <c r="BD269" s="140"/>
      <c r="BE269" s="101" t="s">
        <v>1293</v>
      </c>
      <c r="BF269" s="29" t="s">
        <v>1257</v>
      </c>
      <c r="BG269" s="123"/>
      <c r="BH269" s="29">
        <v>167.0</v>
      </c>
      <c r="BI269" s="123"/>
      <c r="BJ269" s="123"/>
      <c r="BK269" s="123"/>
      <c r="BL269" s="123"/>
      <c r="BM269" s="123"/>
      <c r="BN269" s="123"/>
      <c r="BO269" s="123"/>
      <c r="BP269" s="123"/>
    </row>
    <row r="270">
      <c r="A270" s="91" t="s">
        <v>311</v>
      </c>
      <c r="B270" s="122"/>
      <c r="C270" s="122">
        <v>2003.0</v>
      </c>
      <c r="D270" s="29">
        <v>10.0</v>
      </c>
      <c r="E270" s="29">
        <v>12.0</v>
      </c>
      <c r="F270" s="29">
        <v>2003.0</v>
      </c>
      <c r="G270" s="29">
        <v>10.0</v>
      </c>
      <c r="H270" s="29">
        <v>14.0</v>
      </c>
      <c r="I270" s="29" t="s">
        <v>1355</v>
      </c>
      <c r="J270" s="29" t="s">
        <v>1356</v>
      </c>
      <c r="K270" s="128">
        <v>24.0</v>
      </c>
      <c r="L270" s="29"/>
      <c r="M270" s="29"/>
      <c r="N270" s="29" t="s">
        <v>76</v>
      </c>
      <c r="O270" s="125"/>
      <c r="P270" s="125"/>
      <c r="Q270" s="29" t="s">
        <v>77</v>
      </c>
      <c r="R270" s="125"/>
      <c r="S270" s="125"/>
      <c r="T270" s="125"/>
      <c r="U270" s="29" t="s">
        <v>81</v>
      </c>
      <c r="V270" s="29" t="s">
        <v>489</v>
      </c>
      <c r="W270" s="29" t="s">
        <v>83</v>
      </c>
      <c r="X270" s="125"/>
      <c r="Y270" s="29" t="s">
        <v>122</v>
      </c>
      <c r="Z270" s="29" t="s">
        <v>533</v>
      </c>
      <c r="AA270" s="123"/>
      <c r="AB270" s="123"/>
      <c r="AC270" s="123"/>
      <c r="AD270" s="123"/>
      <c r="AE270" s="123"/>
      <c r="AF270" s="29" t="s">
        <v>533</v>
      </c>
      <c r="AG270" s="29" t="s">
        <v>88</v>
      </c>
      <c r="AH270" s="29" t="s">
        <v>1357</v>
      </c>
      <c r="AI270" s="29" t="s">
        <v>254</v>
      </c>
      <c r="AJ270" s="29" t="s">
        <v>254</v>
      </c>
      <c r="AK270" s="29" t="s">
        <v>227</v>
      </c>
      <c r="AL270" s="101" t="s">
        <v>92</v>
      </c>
      <c r="AM270" s="120" t="str">
        <f t="shared" si="6"/>
        <v>El Alto El Alto Murillo La Paz Bolivia</v>
      </c>
      <c r="AN270" s="123"/>
      <c r="AO270" s="29" t="s">
        <v>251</v>
      </c>
      <c r="AP270" s="125"/>
      <c r="AQ270" s="123"/>
      <c r="AR270" s="123"/>
      <c r="AS270" s="123"/>
      <c r="AT270" s="123"/>
      <c r="AU270" s="29" t="s">
        <v>94</v>
      </c>
      <c r="AV270" s="29" t="s">
        <v>1018</v>
      </c>
      <c r="AW270" s="29" t="s">
        <v>1150</v>
      </c>
      <c r="AX270" s="29" t="s">
        <v>1240</v>
      </c>
      <c r="AY270" s="29" t="s">
        <v>94</v>
      </c>
      <c r="AZ270" s="29" t="s">
        <v>82</v>
      </c>
      <c r="BA270" s="29" t="s">
        <v>223</v>
      </c>
      <c r="BB270" s="123"/>
      <c r="BC270" s="123"/>
      <c r="BD270" s="123"/>
      <c r="BE270" s="29" t="s">
        <v>1293</v>
      </c>
      <c r="BF270" s="29" t="s">
        <v>1257</v>
      </c>
      <c r="BG270" s="125"/>
      <c r="BH270" s="29">
        <v>204.0</v>
      </c>
      <c r="BI270" s="125"/>
      <c r="BJ270" s="125"/>
      <c r="BK270" s="125"/>
      <c r="BL270" s="125"/>
      <c r="BM270" s="125"/>
      <c r="BN270" s="125"/>
      <c r="BO270" s="125"/>
      <c r="BP270" s="125"/>
    </row>
    <row r="271">
      <c r="A271" s="91" t="s">
        <v>311</v>
      </c>
      <c r="B271" s="122"/>
      <c r="C271" s="122">
        <v>2003.0</v>
      </c>
      <c r="D271" s="29">
        <v>10.0</v>
      </c>
      <c r="E271" s="29">
        <v>12.0</v>
      </c>
      <c r="F271" s="123"/>
      <c r="G271" s="123"/>
      <c r="H271" s="123"/>
      <c r="I271" s="29" t="s">
        <v>1358</v>
      </c>
      <c r="J271" s="29" t="s">
        <v>1359</v>
      </c>
      <c r="K271" s="128">
        <v>39.0</v>
      </c>
      <c r="L271" s="29"/>
      <c r="M271" s="29"/>
      <c r="N271" s="29" t="s">
        <v>456</v>
      </c>
      <c r="O271" s="125"/>
      <c r="P271" s="125"/>
      <c r="Q271" s="29" t="s">
        <v>77</v>
      </c>
      <c r="R271" s="125"/>
      <c r="S271" s="125"/>
      <c r="T271" s="125"/>
      <c r="U271" s="29" t="s">
        <v>81</v>
      </c>
      <c r="V271" s="29" t="s">
        <v>489</v>
      </c>
      <c r="W271" s="29" t="s">
        <v>83</v>
      </c>
      <c r="X271" s="125"/>
      <c r="Y271" s="29" t="s">
        <v>122</v>
      </c>
      <c r="Z271" s="29" t="s">
        <v>533</v>
      </c>
      <c r="AA271" s="123"/>
      <c r="AB271" s="123"/>
      <c r="AC271" s="123"/>
      <c r="AD271" s="123"/>
      <c r="AE271" s="123"/>
      <c r="AF271" s="29" t="s">
        <v>533</v>
      </c>
      <c r="AG271" s="29" t="s">
        <v>88</v>
      </c>
      <c r="AH271" s="29" t="s">
        <v>1360</v>
      </c>
      <c r="AI271" s="29" t="s">
        <v>254</v>
      </c>
      <c r="AJ271" s="29" t="s">
        <v>254</v>
      </c>
      <c r="AK271" s="29" t="s">
        <v>227</v>
      </c>
      <c r="AL271" s="101" t="s">
        <v>92</v>
      </c>
      <c r="AM271" s="120" t="str">
        <f t="shared" si="6"/>
        <v>El Alto El Alto Murillo La Paz Bolivia</v>
      </c>
      <c r="AN271" s="123"/>
      <c r="AO271" s="29" t="s">
        <v>251</v>
      </c>
      <c r="AP271" s="125"/>
      <c r="AQ271" s="123"/>
      <c r="AR271" s="123"/>
      <c r="AS271" s="123"/>
      <c r="AT271" s="123"/>
      <c r="AU271" s="29" t="s">
        <v>94</v>
      </c>
      <c r="AV271" s="29" t="s">
        <v>1018</v>
      </c>
      <c r="AW271" s="29" t="s">
        <v>1150</v>
      </c>
      <c r="AX271" s="29" t="s">
        <v>1240</v>
      </c>
      <c r="AY271" s="29" t="s">
        <v>94</v>
      </c>
      <c r="AZ271" s="29" t="s">
        <v>82</v>
      </c>
      <c r="BA271" s="29" t="s">
        <v>223</v>
      </c>
      <c r="BB271" s="123"/>
      <c r="BC271" s="123"/>
      <c r="BD271" s="29" t="s">
        <v>1361</v>
      </c>
      <c r="BE271" s="29" t="s">
        <v>1293</v>
      </c>
      <c r="BF271" s="29" t="s">
        <v>1257</v>
      </c>
      <c r="BG271" s="125"/>
      <c r="BH271" s="29">
        <v>203.0</v>
      </c>
      <c r="BI271" s="125"/>
      <c r="BJ271" s="125"/>
      <c r="BK271" s="125"/>
      <c r="BL271" s="125"/>
      <c r="BM271" s="125"/>
      <c r="BN271" s="125"/>
      <c r="BO271" s="125"/>
      <c r="BP271" s="125"/>
    </row>
    <row r="272">
      <c r="A272" s="91" t="s">
        <v>311</v>
      </c>
      <c r="B272" s="122"/>
      <c r="C272" s="122">
        <v>2003.0</v>
      </c>
      <c r="D272" s="122">
        <v>10.0</v>
      </c>
      <c r="E272" s="122">
        <v>12.0</v>
      </c>
      <c r="F272" s="29">
        <v>2006.0</v>
      </c>
      <c r="G272" s="123"/>
      <c r="H272" s="123"/>
      <c r="I272" s="29" t="s">
        <v>1362</v>
      </c>
      <c r="J272" s="29" t="s">
        <v>1363</v>
      </c>
      <c r="K272" s="128"/>
      <c r="L272" s="29"/>
      <c r="M272" s="29"/>
      <c r="N272" s="29" t="s">
        <v>76</v>
      </c>
      <c r="O272" s="125"/>
      <c r="P272" s="125"/>
      <c r="Q272" s="29" t="s">
        <v>77</v>
      </c>
      <c r="R272" s="125"/>
      <c r="S272" s="125"/>
      <c r="T272" s="125"/>
      <c r="U272" s="29" t="s">
        <v>81</v>
      </c>
      <c r="V272" s="29" t="s">
        <v>489</v>
      </c>
      <c r="W272" s="29" t="s">
        <v>83</v>
      </c>
      <c r="X272" s="125"/>
      <c r="Y272" s="29" t="s">
        <v>122</v>
      </c>
      <c r="Z272" s="29" t="s">
        <v>533</v>
      </c>
      <c r="AA272" s="125"/>
      <c r="AB272" s="125"/>
      <c r="AC272" s="123"/>
      <c r="AD272" s="123"/>
      <c r="AE272" s="125"/>
      <c r="AF272" s="29" t="s">
        <v>533</v>
      </c>
      <c r="AG272" s="29" t="s">
        <v>88</v>
      </c>
      <c r="AH272" s="29" t="s">
        <v>1335</v>
      </c>
      <c r="AI272" s="101" t="s">
        <v>254</v>
      </c>
      <c r="AJ272" s="29" t="s">
        <v>254</v>
      </c>
      <c r="AK272" s="29" t="s">
        <v>227</v>
      </c>
      <c r="AL272" s="29" t="s">
        <v>92</v>
      </c>
      <c r="AM272" s="120" t="str">
        <f t="shared" si="6"/>
        <v>El Alto El Alto Murillo La Paz Bolivia</v>
      </c>
      <c r="AN272" s="123"/>
      <c r="AO272" s="29" t="s">
        <v>251</v>
      </c>
      <c r="AP272" s="29"/>
      <c r="AQ272" s="29"/>
      <c r="AR272" s="123"/>
      <c r="AS272" s="123"/>
      <c r="AT272" s="125"/>
      <c r="AU272" s="123"/>
      <c r="AV272" s="29" t="s">
        <v>1018</v>
      </c>
      <c r="AW272" s="29" t="s">
        <v>1150</v>
      </c>
      <c r="AX272" s="29" t="s">
        <v>1240</v>
      </c>
      <c r="AY272" s="29" t="s">
        <v>94</v>
      </c>
      <c r="AZ272" s="29" t="s">
        <v>82</v>
      </c>
      <c r="BA272" s="29" t="s">
        <v>223</v>
      </c>
      <c r="BB272" s="123"/>
      <c r="BC272" s="123"/>
      <c r="BD272" s="123"/>
      <c r="BE272" s="29" t="s">
        <v>1364</v>
      </c>
      <c r="BF272" s="29" t="s">
        <v>1365</v>
      </c>
      <c r="BG272" s="29"/>
      <c r="BH272" s="29"/>
      <c r="BI272" s="29"/>
      <c r="BJ272" s="29"/>
      <c r="BK272" s="29"/>
      <c r="BL272" s="29"/>
      <c r="BM272" s="29"/>
      <c r="BN272" s="29"/>
      <c r="BO272" s="29"/>
      <c r="BP272" s="29"/>
    </row>
    <row r="273">
      <c r="A273" s="91" t="s">
        <v>311</v>
      </c>
      <c r="B273" s="122"/>
      <c r="C273" s="122">
        <v>2003.0</v>
      </c>
      <c r="D273" s="122">
        <v>10.0</v>
      </c>
      <c r="E273" s="122">
        <v>12.0</v>
      </c>
      <c r="F273" s="123"/>
      <c r="G273" s="123"/>
      <c r="H273" s="123"/>
      <c r="I273" s="29" t="s">
        <v>1366</v>
      </c>
      <c r="J273" s="29" t="s">
        <v>1367</v>
      </c>
      <c r="K273" s="128">
        <v>21.0</v>
      </c>
      <c r="L273" s="29"/>
      <c r="M273" s="29"/>
      <c r="N273" s="29" t="s">
        <v>76</v>
      </c>
      <c r="O273" s="125"/>
      <c r="P273" s="125"/>
      <c r="Q273" s="29" t="s">
        <v>77</v>
      </c>
      <c r="R273" s="125"/>
      <c r="S273" s="125"/>
      <c r="T273" s="125"/>
      <c r="U273" s="29" t="s">
        <v>248</v>
      </c>
      <c r="V273" s="123"/>
      <c r="W273" s="125"/>
      <c r="X273" s="125"/>
      <c r="Y273" s="29" t="s">
        <v>122</v>
      </c>
      <c r="Z273" s="29" t="s">
        <v>533</v>
      </c>
      <c r="AA273" s="125"/>
      <c r="AB273" s="125"/>
      <c r="AC273" s="123"/>
      <c r="AD273" s="123"/>
      <c r="AE273" s="125"/>
      <c r="AF273" s="29" t="s">
        <v>533</v>
      </c>
      <c r="AG273" s="29" t="s">
        <v>88</v>
      </c>
      <c r="AH273" s="125"/>
      <c r="AI273" s="101" t="s">
        <v>1292</v>
      </c>
      <c r="AJ273" s="29" t="s">
        <v>254</v>
      </c>
      <c r="AK273" s="29" t="s">
        <v>227</v>
      </c>
      <c r="AL273" s="29" t="s">
        <v>92</v>
      </c>
      <c r="AM273" s="120" t="str">
        <f t="shared" si="6"/>
        <v>Senkata El Alto Murillo La Paz Bolivia</v>
      </c>
      <c r="AN273" s="123"/>
      <c r="AO273" s="29" t="s">
        <v>251</v>
      </c>
      <c r="AP273" s="29" t="s">
        <v>94</v>
      </c>
      <c r="AQ273" s="29" t="s">
        <v>348</v>
      </c>
      <c r="AR273" s="123"/>
      <c r="AS273" s="123"/>
      <c r="AT273" s="125"/>
      <c r="AU273" s="123"/>
      <c r="AV273" s="29" t="s">
        <v>1018</v>
      </c>
      <c r="AW273" s="29" t="s">
        <v>1150</v>
      </c>
      <c r="AX273" s="29" t="s">
        <v>1240</v>
      </c>
      <c r="AY273" s="29" t="s">
        <v>94</v>
      </c>
      <c r="AZ273" s="29" t="s">
        <v>82</v>
      </c>
      <c r="BA273" s="29" t="s">
        <v>223</v>
      </c>
      <c r="BB273" s="123"/>
      <c r="BC273" s="123"/>
      <c r="BD273" s="123"/>
      <c r="BE273" s="29"/>
      <c r="BF273" s="29" t="s">
        <v>1257</v>
      </c>
      <c r="BG273" s="29"/>
      <c r="BH273" s="29">
        <v>209.0</v>
      </c>
      <c r="BI273" s="29"/>
      <c r="BJ273" s="29"/>
      <c r="BK273" s="29"/>
      <c r="BL273" s="29"/>
      <c r="BM273" s="29"/>
      <c r="BN273" s="29"/>
      <c r="BO273" s="29"/>
      <c r="BP273" s="29"/>
    </row>
    <row r="274">
      <c r="A274" s="91" t="s">
        <v>311</v>
      </c>
      <c r="B274" s="122"/>
      <c r="C274" s="122">
        <v>2003.0</v>
      </c>
      <c r="D274" s="122">
        <v>10.0</v>
      </c>
      <c r="E274" s="122">
        <v>12.0</v>
      </c>
      <c r="F274" s="123"/>
      <c r="G274" s="123"/>
      <c r="H274" s="123"/>
      <c r="I274" s="29" t="s">
        <v>1369</v>
      </c>
      <c r="J274" s="29" t="s">
        <v>1370</v>
      </c>
      <c r="K274" s="133">
        <v>22.0</v>
      </c>
      <c r="L274" s="122"/>
      <c r="M274" s="122"/>
      <c r="N274" s="29" t="s">
        <v>76</v>
      </c>
      <c r="O274" s="125"/>
      <c r="P274" s="125"/>
      <c r="Q274" s="29" t="s">
        <v>77</v>
      </c>
      <c r="R274" s="29" t="s">
        <v>1371</v>
      </c>
      <c r="S274" s="125"/>
      <c r="T274" s="123"/>
      <c r="U274" s="29" t="s">
        <v>81</v>
      </c>
      <c r="V274" s="139" t="s">
        <v>82</v>
      </c>
      <c r="W274" s="136" t="s">
        <v>83</v>
      </c>
      <c r="X274" s="125"/>
      <c r="Y274" s="29" t="s">
        <v>122</v>
      </c>
      <c r="Z274" s="29" t="s">
        <v>533</v>
      </c>
      <c r="AA274" s="125"/>
      <c r="AB274" s="125"/>
      <c r="AC274" s="123"/>
      <c r="AD274" s="123"/>
      <c r="AE274" s="125"/>
      <c r="AF274" s="29" t="s">
        <v>533</v>
      </c>
      <c r="AG274" s="29" t="s">
        <v>88</v>
      </c>
      <c r="AH274" s="29" t="s">
        <v>1372</v>
      </c>
      <c r="AI274" s="101" t="s">
        <v>1292</v>
      </c>
      <c r="AJ274" s="29" t="s">
        <v>254</v>
      </c>
      <c r="AK274" s="29" t="s">
        <v>227</v>
      </c>
      <c r="AL274" s="29" t="s">
        <v>92</v>
      </c>
      <c r="AM274" s="120" t="str">
        <f t="shared" si="6"/>
        <v>Senkata El Alto Murillo La Paz Bolivia</v>
      </c>
      <c r="AN274" s="123"/>
      <c r="AO274" s="29" t="s">
        <v>251</v>
      </c>
      <c r="AP274" s="125"/>
      <c r="AQ274" s="125"/>
      <c r="AR274" s="125"/>
      <c r="AS274" s="125"/>
      <c r="AT274" s="125"/>
      <c r="AU274" s="29" t="s">
        <v>94</v>
      </c>
      <c r="AV274" s="29" t="s">
        <v>1018</v>
      </c>
      <c r="AW274" s="29" t="s">
        <v>1150</v>
      </c>
      <c r="AX274" s="29" t="s">
        <v>1240</v>
      </c>
      <c r="AY274" s="29" t="s">
        <v>94</v>
      </c>
      <c r="AZ274" s="29" t="s">
        <v>82</v>
      </c>
      <c r="BA274" s="29" t="s">
        <v>223</v>
      </c>
      <c r="BB274" s="123"/>
      <c r="BC274" s="123"/>
      <c r="BD274" s="123"/>
      <c r="BE274" s="29" t="s">
        <v>1373</v>
      </c>
      <c r="BF274" s="29" t="s">
        <v>1257</v>
      </c>
      <c r="BG274" s="29"/>
      <c r="BH274" s="29">
        <v>157.0</v>
      </c>
      <c r="BI274" s="29"/>
      <c r="BJ274" s="29"/>
      <c r="BK274" s="29"/>
      <c r="BL274" s="29"/>
      <c r="BM274" s="29"/>
      <c r="BN274" s="29"/>
      <c r="BO274" s="29"/>
      <c r="BP274" s="29"/>
    </row>
    <row r="275">
      <c r="A275" s="91" t="s">
        <v>311</v>
      </c>
      <c r="B275" s="122"/>
      <c r="C275" s="122">
        <v>2003.0</v>
      </c>
      <c r="D275" s="29">
        <v>10.0</v>
      </c>
      <c r="E275" s="29">
        <v>12.0</v>
      </c>
      <c r="F275" s="123"/>
      <c r="G275" s="123"/>
      <c r="H275" s="123"/>
      <c r="I275" s="29" t="s">
        <v>1374</v>
      </c>
      <c r="J275" s="29" t="s">
        <v>1376</v>
      </c>
      <c r="K275" s="128">
        <v>33.0</v>
      </c>
      <c r="L275" s="29"/>
      <c r="M275" s="29"/>
      <c r="N275" s="29" t="s">
        <v>76</v>
      </c>
      <c r="O275" s="125"/>
      <c r="P275" s="125"/>
      <c r="Q275" s="29" t="s">
        <v>77</v>
      </c>
      <c r="R275" s="125"/>
      <c r="S275" s="125"/>
      <c r="T275" s="125"/>
      <c r="U275" s="29" t="s">
        <v>81</v>
      </c>
      <c r="V275" s="29" t="s">
        <v>489</v>
      </c>
      <c r="W275" s="29" t="s">
        <v>83</v>
      </c>
      <c r="X275" s="125"/>
      <c r="Y275" s="29" t="s">
        <v>122</v>
      </c>
      <c r="Z275" s="29" t="s">
        <v>533</v>
      </c>
      <c r="AA275" s="123"/>
      <c r="AB275" s="123"/>
      <c r="AC275" s="123"/>
      <c r="AD275" s="123"/>
      <c r="AE275" s="123"/>
      <c r="AF275" s="29" t="s">
        <v>533</v>
      </c>
      <c r="AG275" s="29" t="s">
        <v>88</v>
      </c>
      <c r="AH275" s="123"/>
      <c r="AI275" s="29" t="s">
        <v>1292</v>
      </c>
      <c r="AJ275" s="29" t="s">
        <v>254</v>
      </c>
      <c r="AK275" s="29" t="s">
        <v>227</v>
      </c>
      <c r="AL275" s="101" t="s">
        <v>92</v>
      </c>
      <c r="AM275" s="120" t="str">
        <f t="shared" si="6"/>
        <v>Senkata El Alto Murillo La Paz Bolivia</v>
      </c>
      <c r="AN275" s="123"/>
      <c r="AO275" s="29" t="s">
        <v>251</v>
      </c>
      <c r="AP275" s="125"/>
      <c r="AQ275" s="123"/>
      <c r="AR275" s="123"/>
      <c r="AS275" s="123"/>
      <c r="AT275" s="123"/>
      <c r="AU275" s="29" t="s">
        <v>94</v>
      </c>
      <c r="AV275" s="29" t="s">
        <v>1018</v>
      </c>
      <c r="AW275" s="29" t="s">
        <v>1150</v>
      </c>
      <c r="AX275" s="29" t="s">
        <v>1240</v>
      </c>
      <c r="AY275" s="29" t="s">
        <v>94</v>
      </c>
      <c r="AZ275" s="29" t="s">
        <v>82</v>
      </c>
      <c r="BA275" s="29" t="s">
        <v>223</v>
      </c>
      <c r="BB275" s="123"/>
      <c r="BC275" s="123"/>
      <c r="BD275" s="29" t="s">
        <v>1377</v>
      </c>
      <c r="BE275" s="29" t="s">
        <v>1293</v>
      </c>
      <c r="BF275" s="29" t="s">
        <v>1257</v>
      </c>
      <c r="BG275" s="125"/>
      <c r="BH275" s="29">
        <v>198.0</v>
      </c>
      <c r="BI275" s="125"/>
      <c r="BJ275" s="125"/>
      <c r="BK275" s="125"/>
      <c r="BL275" s="125"/>
      <c r="BM275" s="125"/>
      <c r="BN275" s="125"/>
      <c r="BO275" s="125"/>
      <c r="BP275" s="125"/>
    </row>
    <row r="276">
      <c r="A276" s="91" t="s">
        <v>311</v>
      </c>
      <c r="B276" s="122"/>
      <c r="C276" s="122">
        <v>2003.0</v>
      </c>
      <c r="D276" s="29">
        <v>10.0</v>
      </c>
      <c r="E276" s="29">
        <v>12.0</v>
      </c>
      <c r="F276" s="123"/>
      <c r="G276" s="123"/>
      <c r="H276" s="123"/>
      <c r="I276" s="29" t="s">
        <v>1378</v>
      </c>
      <c r="J276" s="29" t="s">
        <v>1379</v>
      </c>
      <c r="K276" s="128">
        <v>28.0</v>
      </c>
      <c r="L276" s="29"/>
      <c r="M276" s="29"/>
      <c r="N276" s="29" t="s">
        <v>76</v>
      </c>
      <c r="O276" s="125"/>
      <c r="P276" s="125"/>
      <c r="Q276" s="29" t="s">
        <v>77</v>
      </c>
      <c r="R276" s="125"/>
      <c r="S276" s="125"/>
      <c r="T276" s="125"/>
      <c r="U276" s="29" t="s">
        <v>81</v>
      </c>
      <c r="V276" s="29" t="s">
        <v>489</v>
      </c>
      <c r="W276" s="29" t="s">
        <v>83</v>
      </c>
      <c r="X276" s="125"/>
      <c r="Y276" s="29" t="s">
        <v>122</v>
      </c>
      <c r="Z276" s="29" t="s">
        <v>533</v>
      </c>
      <c r="AA276" s="123"/>
      <c r="AB276" s="123"/>
      <c r="AC276" s="123"/>
      <c r="AD276" s="123"/>
      <c r="AE276" s="123"/>
      <c r="AF276" s="29" t="s">
        <v>533</v>
      </c>
      <c r="AG276" s="29" t="s">
        <v>88</v>
      </c>
      <c r="AH276" s="29" t="s">
        <v>1335</v>
      </c>
      <c r="AI276" s="29" t="s">
        <v>254</v>
      </c>
      <c r="AJ276" s="29" t="s">
        <v>254</v>
      </c>
      <c r="AK276" s="29" t="s">
        <v>227</v>
      </c>
      <c r="AL276" s="101" t="s">
        <v>92</v>
      </c>
      <c r="AM276" s="120" t="str">
        <f t="shared" si="6"/>
        <v>El Alto El Alto Murillo La Paz Bolivia</v>
      </c>
      <c r="AN276" s="123"/>
      <c r="AO276" s="29" t="s">
        <v>251</v>
      </c>
      <c r="AP276" s="125"/>
      <c r="AQ276" s="123"/>
      <c r="AR276" s="123"/>
      <c r="AS276" s="123"/>
      <c r="AT276" s="123"/>
      <c r="AU276" s="29" t="s">
        <v>94</v>
      </c>
      <c r="AV276" s="29" t="s">
        <v>1018</v>
      </c>
      <c r="AW276" s="29" t="s">
        <v>1150</v>
      </c>
      <c r="AX276" s="29" t="s">
        <v>1240</v>
      </c>
      <c r="AY276" s="29" t="s">
        <v>94</v>
      </c>
      <c r="AZ276" s="29" t="s">
        <v>82</v>
      </c>
      <c r="BA276" s="29" t="s">
        <v>223</v>
      </c>
      <c r="BB276" s="123"/>
      <c r="BC276" s="123"/>
      <c r="BD276" s="123"/>
      <c r="BE276" s="29" t="s">
        <v>1293</v>
      </c>
      <c r="BF276" s="29" t="s">
        <v>1257</v>
      </c>
      <c r="BG276" s="125"/>
      <c r="BH276" s="29">
        <v>169.0</v>
      </c>
      <c r="BI276" s="125"/>
      <c r="BJ276" s="125"/>
      <c r="BK276" s="125"/>
      <c r="BL276" s="125"/>
      <c r="BM276" s="125"/>
      <c r="BN276" s="125"/>
      <c r="BO276" s="125"/>
      <c r="BP276" s="125"/>
    </row>
    <row r="277">
      <c r="A277" s="91" t="s">
        <v>311</v>
      </c>
      <c r="B277" s="122"/>
      <c r="C277" s="122">
        <v>2003.0</v>
      </c>
      <c r="D277" s="29">
        <v>10.0</v>
      </c>
      <c r="E277" s="29">
        <v>12.0</v>
      </c>
      <c r="F277" s="123"/>
      <c r="G277" s="123"/>
      <c r="H277" s="123"/>
      <c r="I277" s="29" t="s">
        <v>205</v>
      </c>
      <c r="J277" s="29" t="s">
        <v>1380</v>
      </c>
      <c r="K277" s="128">
        <v>62.0</v>
      </c>
      <c r="L277" s="29"/>
      <c r="M277" s="29"/>
      <c r="N277" s="29" t="s">
        <v>76</v>
      </c>
      <c r="O277" s="125"/>
      <c r="P277" s="125"/>
      <c r="Q277" s="136" t="s">
        <v>77</v>
      </c>
      <c r="R277" s="140"/>
      <c r="S277" s="140"/>
      <c r="T277" s="138"/>
      <c r="U277" s="136" t="s">
        <v>81</v>
      </c>
      <c r="V277" s="139" t="s">
        <v>489</v>
      </c>
      <c r="W277" s="136" t="s">
        <v>83</v>
      </c>
      <c r="X277" s="140"/>
      <c r="Y277" s="136" t="s">
        <v>122</v>
      </c>
      <c r="Z277" s="136" t="s">
        <v>533</v>
      </c>
      <c r="AA277" s="140"/>
      <c r="AB277" s="140"/>
      <c r="AC277" s="138"/>
      <c r="AD277" s="138"/>
      <c r="AE277" s="140"/>
      <c r="AF277" s="136" t="s">
        <v>533</v>
      </c>
      <c r="AG277" s="136" t="s">
        <v>88</v>
      </c>
      <c r="AH277" s="113" t="s">
        <v>1381</v>
      </c>
      <c r="AI277" s="101" t="s">
        <v>1311</v>
      </c>
      <c r="AJ277" s="136" t="s">
        <v>254</v>
      </c>
      <c r="AK277" s="136" t="s">
        <v>227</v>
      </c>
      <c r="AL277" s="101" t="s">
        <v>92</v>
      </c>
      <c r="AM277" s="120" t="str">
        <f t="shared" si="6"/>
        <v>Villa Ingenio El Alto Murillo La Paz Bolivia</v>
      </c>
      <c r="AN277" s="138"/>
      <c r="AO277" s="136" t="s">
        <v>251</v>
      </c>
      <c r="AP277" s="140"/>
      <c r="AQ277" s="140"/>
      <c r="AR277" s="140"/>
      <c r="AS277" s="140"/>
      <c r="AT277" s="140"/>
      <c r="AU277" s="136" t="s">
        <v>94</v>
      </c>
      <c r="AV277" s="136" t="s">
        <v>1018</v>
      </c>
      <c r="AW277" s="29" t="s">
        <v>1150</v>
      </c>
      <c r="AX277" s="136" t="s">
        <v>1240</v>
      </c>
      <c r="AY277" s="29" t="s">
        <v>94</v>
      </c>
      <c r="AZ277" s="136" t="s">
        <v>82</v>
      </c>
      <c r="BA277" s="145" t="s">
        <v>223</v>
      </c>
      <c r="BB277" s="140"/>
      <c r="BC277" s="140"/>
      <c r="BD277" s="140"/>
      <c r="BE277" s="101" t="s">
        <v>1293</v>
      </c>
      <c r="BF277" s="29" t="s">
        <v>1257</v>
      </c>
      <c r="BG277" s="125"/>
      <c r="BH277" s="29">
        <v>164.0</v>
      </c>
      <c r="BI277" s="125"/>
      <c r="BJ277" s="125"/>
      <c r="BK277" s="125"/>
      <c r="BL277" s="125"/>
      <c r="BM277" s="125"/>
      <c r="BN277" s="125"/>
      <c r="BO277" s="125"/>
      <c r="BP277" s="125"/>
    </row>
    <row r="278">
      <c r="A278" s="91" t="s">
        <v>311</v>
      </c>
      <c r="B278" s="122"/>
      <c r="C278" s="122">
        <v>2003.0</v>
      </c>
      <c r="D278" s="122">
        <v>10.0</v>
      </c>
      <c r="E278" s="122">
        <v>12.0</v>
      </c>
      <c r="F278" s="123"/>
      <c r="G278" s="123"/>
      <c r="H278" s="123"/>
      <c r="I278" s="29" t="s">
        <v>1382</v>
      </c>
      <c r="J278" s="29" t="s">
        <v>1383</v>
      </c>
      <c r="K278" s="128">
        <v>21.0</v>
      </c>
      <c r="L278" s="29"/>
      <c r="M278" s="29"/>
      <c r="N278" s="29" t="s">
        <v>76</v>
      </c>
      <c r="O278" s="123"/>
      <c r="P278" s="123"/>
      <c r="Q278" s="29" t="s">
        <v>77</v>
      </c>
      <c r="R278" s="123"/>
      <c r="S278" s="123"/>
      <c r="T278" s="123"/>
      <c r="U278" s="29" t="s">
        <v>248</v>
      </c>
      <c r="V278" s="123"/>
      <c r="W278" s="123"/>
      <c r="X278" s="123"/>
      <c r="Y278" s="29" t="s">
        <v>122</v>
      </c>
      <c r="Z278" s="29" t="s">
        <v>533</v>
      </c>
      <c r="AA278" s="123"/>
      <c r="AB278" s="123"/>
      <c r="AC278" s="123"/>
      <c r="AD278" s="123"/>
      <c r="AE278" s="123"/>
      <c r="AF278" s="29" t="s">
        <v>533</v>
      </c>
      <c r="AG278" s="29" t="s">
        <v>88</v>
      </c>
      <c r="AH278" s="123"/>
      <c r="AI278" s="101" t="s">
        <v>1315</v>
      </c>
      <c r="AJ278" s="29" t="s">
        <v>254</v>
      </c>
      <c r="AK278" s="29" t="s">
        <v>227</v>
      </c>
      <c r="AL278" s="29" t="s">
        <v>92</v>
      </c>
      <c r="AM278" s="120" t="str">
        <f t="shared" si="6"/>
        <v>Río Seco El Alto Murillo La Paz Bolivia</v>
      </c>
      <c r="AN278" s="123"/>
      <c r="AO278" s="29" t="s">
        <v>251</v>
      </c>
      <c r="AP278" s="123"/>
      <c r="AQ278" s="123"/>
      <c r="AR278" s="123"/>
      <c r="AS278" s="123"/>
      <c r="AT278" s="123"/>
      <c r="AU278" s="29" t="s">
        <v>94</v>
      </c>
      <c r="AV278" s="29" t="s">
        <v>1018</v>
      </c>
      <c r="AW278" s="29" t="s">
        <v>1150</v>
      </c>
      <c r="AX278" s="29" t="s">
        <v>1240</v>
      </c>
      <c r="AY278" s="29" t="s">
        <v>94</v>
      </c>
      <c r="AZ278" s="29" t="s">
        <v>82</v>
      </c>
      <c r="BA278" s="29" t="s">
        <v>223</v>
      </c>
      <c r="BB278" s="125"/>
      <c r="BC278" s="125"/>
      <c r="BD278" s="125"/>
      <c r="BE278" s="29"/>
      <c r="BF278" s="29" t="s">
        <v>1257</v>
      </c>
      <c r="BG278" s="29"/>
      <c r="BH278" s="29">
        <v>162.0</v>
      </c>
      <c r="BI278" s="29"/>
      <c r="BJ278" s="29"/>
      <c r="BK278" s="29"/>
      <c r="BL278" s="29"/>
      <c r="BM278" s="29"/>
      <c r="BN278" s="29"/>
      <c r="BO278" s="29"/>
      <c r="BP278" s="29"/>
    </row>
    <row r="279">
      <c r="A279" s="91" t="s">
        <v>311</v>
      </c>
      <c r="B279" s="122"/>
      <c r="C279" s="122">
        <v>2003.0</v>
      </c>
      <c r="D279" s="29">
        <v>10.0</v>
      </c>
      <c r="E279" s="29">
        <v>12.0</v>
      </c>
      <c r="F279" s="123"/>
      <c r="G279" s="123"/>
      <c r="H279" s="123"/>
      <c r="I279" s="29" t="s">
        <v>1385</v>
      </c>
      <c r="J279" s="29" t="s">
        <v>1386</v>
      </c>
      <c r="K279" s="128">
        <v>35.0</v>
      </c>
      <c r="L279" s="29"/>
      <c r="M279" s="29"/>
      <c r="N279" s="29" t="s">
        <v>76</v>
      </c>
      <c r="O279" s="125"/>
      <c r="P279" s="125"/>
      <c r="Q279" s="29" t="s">
        <v>77</v>
      </c>
      <c r="R279" s="125"/>
      <c r="S279" s="125"/>
      <c r="T279" s="125"/>
      <c r="U279" s="29" t="s">
        <v>81</v>
      </c>
      <c r="V279" s="29" t="s">
        <v>489</v>
      </c>
      <c r="W279" s="29" t="s">
        <v>83</v>
      </c>
      <c r="X279" s="125"/>
      <c r="Y279" s="29" t="s">
        <v>122</v>
      </c>
      <c r="Z279" s="29" t="s">
        <v>533</v>
      </c>
      <c r="AA279" s="123"/>
      <c r="AB279" s="123"/>
      <c r="AC279" s="123"/>
      <c r="AD279" s="123"/>
      <c r="AE279" s="123"/>
      <c r="AF279" s="29" t="s">
        <v>533</v>
      </c>
      <c r="AG279" s="29" t="s">
        <v>88</v>
      </c>
      <c r="AH279" s="29" t="s">
        <v>1387</v>
      </c>
      <c r="AI279" s="29" t="s">
        <v>1271</v>
      </c>
      <c r="AJ279" s="29" t="s">
        <v>254</v>
      </c>
      <c r="AK279" s="29" t="s">
        <v>227</v>
      </c>
      <c r="AL279" s="29" t="s">
        <v>92</v>
      </c>
      <c r="AM279" s="120" t="str">
        <f t="shared" si="6"/>
        <v>Ballivian El Alto Murillo La Paz Bolivia</v>
      </c>
      <c r="AN279" s="123"/>
      <c r="AO279" s="29" t="s">
        <v>251</v>
      </c>
      <c r="AP279" s="125"/>
      <c r="AQ279" s="123"/>
      <c r="AR279" s="123"/>
      <c r="AS279" s="123"/>
      <c r="AT279" s="123"/>
      <c r="AU279" s="29" t="s">
        <v>94</v>
      </c>
      <c r="AV279" s="29" t="s">
        <v>1018</v>
      </c>
      <c r="AW279" s="29" t="s">
        <v>1150</v>
      </c>
      <c r="AX279" s="29" t="s">
        <v>1240</v>
      </c>
      <c r="AY279" s="29" t="s">
        <v>94</v>
      </c>
      <c r="AZ279" s="29" t="s">
        <v>82</v>
      </c>
      <c r="BA279" s="29" t="s">
        <v>223</v>
      </c>
      <c r="BB279" s="123"/>
      <c r="BC279" s="123"/>
      <c r="BD279" s="29" t="s">
        <v>1388</v>
      </c>
      <c r="BE279" s="29" t="s">
        <v>1293</v>
      </c>
      <c r="BF279" s="29" t="s">
        <v>1257</v>
      </c>
      <c r="BG279" s="125"/>
      <c r="BH279" s="29">
        <v>189.0</v>
      </c>
      <c r="BI279" s="125"/>
      <c r="BJ279" s="125"/>
      <c r="BK279" s="125"/>
      <c r="BL279" s="125"/>
      <c r="BM279" s="125"/>
      <c r="BN279" s="125"/>
      <c r="BO279" s="125"/>
      <c r="BP279" s="125"/>
    </row>
    <row r="280">
      <c r="A280" s="91" t="s">
        <v>311</v>
      </c>
      <c r="B280" s="122"/>
      <c r="C280" s="122">
        <v>2003.0</v>
      </c>
      <c r="D280" s="29">
        <v>10.0</v>
      </c>
      <c r="E280" s="29">
        <v>12.0</v>
      </c>
      <c r="F280" s="29">
        <v>2017.0</v>
      </c>
      <c r="G280" s="29">
        <v>10.0</v>
      </c>
      <c r="H280" s="29">
        <v>9.0</v>
      </c>
      <c r="I280" s="29" t="s">
        <v>1389</v>
      </c>
      <c r="J280" s="29" t="s">
        <v>1390</v>
      </c>
      <c r="K280" s="128"/>
      <c r="L280" s="29"/>
      <c r="M280" s="29"/>
      <c r="N280" s="29" t="s">
        <v>76</v>
      </c>
      <c r="O280" s="125"/>
      <c r="P280" s="125"/>
      <c r="Q280" s="29" t="s">
        <v>77</v>
      </c>
      <c r="R280" s="125"/>
      <c r="S280" s="125"/>
      <c r="T280" s="125"/>
      <c r="U280" s="29" t="s">
        <v>1391</v>
      </c>
      <c r="V280" s="29" t="s">
        <v>489</v>
      </c>
      <c r="W280" s="29" t="s">
        <v>83</v>
      </c>
      <c r="X280" s="125"/>
      <c r="Y280" s="29" t="s">
        <v>122</v>
      </c>
      <c r="Z280" s="29" t="s">
        <v>533</v>
      </c>
      <c r="AA280" s="123"/>
      <c r="AB280" s="123"/>
      <c r="AC280" s="123"/>
      <c r="AD280" s="123"/>
      <c r="AE280" s="123"/>
      <c r="AF280" s="29" t="s">
        <v>533</v>
      </c>
      <c r="AG280" s="29" t="s">
        <v>88</v>
      </c>
      <c r="AH280" s="29"/>
      <c r="AI280" s="29" t="s">
        <v>1315</v>
      </c>
      <c r="AJ280" s="29" t="s">
        <v>254</v>
      </c>
      <c r="AK280" s="29" t="s">
        <v>227</v>
      </c>
      <c r="AL280" s="29" t="s">
        <v>92</v>
      </c>
      <c r="AM280" s="120" t="str">
        <f t="shared" si="6"/>
        <v>Río Seco El Alto Murillo La Paz Bolivia</v>
      </c>
      <c r="AN280" s="123"/>
      <c r="AO280" s="29" t="s">
        <v>251</v>
      </c>
      <c r="AP280" s="125"/>
      <c r="AQ280" s="123"/>
      <c r="AR280" s="123"/>
      <c r="AS280" s="29" t="s">
        <v>1392</v>
      </c>
      <c r="AT280" s="123"/>
      <c r="AU280" s="29" t="s">
        <v>94</v>
      </c>
      <c r="AV280" s="29" t="s">
        <v>1018</v>
      </c>
      <c r="AW280" s="29" t="s">
        <v>1150</v>
      </c>
      <c r="AX280" s="29" t="s">
        <v>1240</v>
      </c>
      <c r="AY280" s="29" t="s">
        <v>94</v>
      </c>
      <c r="AZ280" s="29" t="s">
        <v>82</v>
      </c>
      <c r="BA280" s="29" t="s">
        <v>223</v>
      </c>
      <c r="BB280" s="123"/>
      <c r="BC280" s="123"/>
      <c r="BD280" s="132" t="s">
        <v>1393</v>
      </c>
      <c r="BE280" s="29" t="s">
        <v>1394</v>
      </c>
      <c r="BF280" s="29" t="s">
        <v>1395</v>
      </c>
      <c r="BG280" s="125"/>
      <c r="BH280" s="125"/>
      <c r="BI280" s="125"/>
      <c r="BJ280" s="125"/>
      <c r="BK280" s="125"/>
      <c r="BL280" s="125"/>
      <c r="BM280" s="125"/>
      <c r="BN280" s="125"/>
      <c r="BO280" s="125"/>
      <c r="BP280" s="125"/>
    </row>
    <row r="281">
      <c r="A281" s="91" t="s">
        <v>311</v>
      </c>
      <c r="B281" s="122"/>
      <c r="C281" s="122">
        <v>2003.0</v>
      </c>
      <c r="D281" s="29">
        <v>10.0</v>
      </c>
      <c r="E281" s="29">
        <v>13.0</v>
      </c>
      <c r="F281" s="123"/>
      <c r="G281" s="123"/>
      <c r="H281" s="123"/>
      <c r="I281" s="29" t="s">
        <v>838</v>
      </c>
      <c r="J281" s="29" t="s">
        <v>1396</v>
      </c>
      <c r="K281" s="128">
        <v>43.0</v>
      </c>
      <c r="L281" s="29"/>
      <c r="M281" s="29"/>
      <c r="N281" s="29" t="s">
        <v>76</v>
      </c>
      <c r="O281" s="125"/>
      <c r="P281" s="125"/>
      <c r="Q281" s="29" t="s">
        <v>77</v>
      </c>
      <c r="R281" s="125"/>
      <c r="S281" s="125"/>
      <c r="T281" s="125"/>
      <c r="U281" s="29" t="s">
        <v>81</v>
      </c>
      <c r="V281" s="29" t="s">
        <v>489</v>
      </c>
      <c r="W281" s="29" t="s">
        <v>83</v>
      </c>
      <c r="X281" s="125"/>
      <c r="Y281" s="29" t="s">
        <v>122</v>
      </c>
      <c r="Z281" s="29" t="s">
        <v>533</v>
      </c>
      <c r="AA281" s="123"/>
      <c r="AB281" s="123"/>
      <c r="AC281" s="123"/>
      <c r="AD281" s="123"/>
      <c r="AE281" s="123"/>
      <c r="AF281" s="29" t="s">
        <v>533</v>
      </c>
      <c r="AG281" s="29" t="s">
        <v>88</v>
      </c>
      <c r="AH281" s="29" t="s">
        <v>1308</v>
      </c>
      <c r="AI281" s="29" t="s">
        <v>1311</v>
      </c>
      <c r="AJ281" s="29" t="s">
        <v>254</v>
      </c>
      <c r="AK281" s="29" t="s">
        <v>227</v>
      </c>
      <c r="AL281" s="29" t="s">
        <v>92</v>
      </c>
      <c r="AM281" s="120" t="str">
        <f t="shared" si="6"/>
        <v>Villa Ingenio El Alto Murillo La Paz Bolivia</v>
      </c>
      <c r="AN281" s="123"/>
      <c r="AO281" s="29" t="s">
        <v>251</v>
      </c>
      <c r="AP281" s="125"/>
      <c r="AQ281" s="123"/>
      <c r="AR281" s="123"/>
      <c r="AS281" s="123"/>
      <c r="AT281" s="123"/>
      <c r="AU281" s="29" t="s">
        <v>94</v>
      </c>
      <c r="AV281" s="29" t="s">
        <v>1018</v>
      </c>
      <c r="AW281" s="29" t="s">
        <v>1150</v>
      </c>
      <c r="AX281" s="29" t="s">
        <v>1240</v>
      </c>
      <c r="AY281" s="29" t="s">
        <v>94</v>
      </c>
      <c r="AZ281" s="29" t="s">
        <v>82</v>
      </c>
      <c r="BA281" s="29" t="s">
        <v>223</v>
      </c>
      <c r="BB281" s="123"/>
      <c r="BC281" s="123"/>
      <c r="BD281" s="29" t="s">
        <v>1397</v>
      </c>
      <c r="BE281" s="29" t="s">
        <v>1293</v>
      </c>
      <c r="BF281" s="29" t="s">
        <v>1257</v>
      </c>
      <c r="BG281" s="125"/>
      <c r="BH281" s="29">
        <v>154.0</v>
      </c>
      <c r="BI281" s="125"/>
      <c r="BJ281" s="125"/>
      <c r="BK281" s="125"/>
      <c r="BL281" s="125"/>
      <c r="BM281" s="125"/>
      <c r="BN281" s="125"/>
      <c r="BO281" s="125"/>
      <c r="BP281" s="125"/>
    </row>
    <row r="282">
      <c r="A282" s="91" t="s">
        <v>311</v>
      </c>
      <c r="B282" s="122"/>
      <c r="C282" s="122">
        <v>2003.0</v>
      </c>
      <c r="D282" s="122">
        <v>10.0</v>
      </c>
      <c r="E282" s="122">
        <v>13.0</v>
      </c>
      <c r="F282" s="123"/>
      <c r="G282" s="123"/>
      <c r="H282" s="123"/>
      <c r="I282" s="29" t="s">
        <v>1398</v>
      </c>
      <c r="J282" s="29" t="s">
        <v>1399</v>
      </c>
      <c r="K282" s="128">
        <v>19.0</v>
      </c>
      <c r="L282" s="29"/>
      <c r="M282" s="29"/>
      <c r="N282" s="29" t="s">
        <v>456</v>
      </c>
      <c r="O282" s="29"/>
      <c r="P282" s="29"/>
      <c r="Q282" s="29" t="s">
        <v>77</v>
      </c>
      <c r="R282" s="125"/>
      <c r="S282" s="125"/>
      <c r="T282" s="125"/>
      <c r="U282" s="29" t="s">
        <v>81</v>
      </c>
      <c r="V282" s="29" t="s">
        <v>489</v>
      </c>
      <c r="W282" s="29" t="s">
        <v>83</v>
      </c>
      <c r="X282" s="125"/>
      <c r="Y282" s="29" t="s">
        <v>122</v>
      </c>
      <c r="Z282" s="29" t="s">
        <v>533</v>
      </c>
      <c r="AA282" s="123"/>
      <c r="AB282" s="123"/>
      <c r="AC282" s="123"/>
      <c r="AD282" s="123"/>
      <c r="AE282" s="123"/>
      <c r="AF282" s="29" t="s">
        <v>533</v>
      </c>
      <c r="AG282" s="29" t="s">
        <v>88</v>
      </c>
      <c r="AH282" s="29" t="s">
        <v>1401</v>
      </c>
      <c r="AI282" s="29" t="s">
        <v>146</v>
      </c>
      <c r="AJ282" s="29" t="s">
        <v>254</v>
      </c>
      <c r="AK282" s="29" t="s">
        <v>227</v>
      </c>
      <c r="AL282" s="29" t="s">
        <v>92</v>
      </c>
      <c r="AM282" s="120" t="str">
        <f t="shared" si="6"/>
        <v>Los Andes El Alto Murillo La Paz Bolivia</v>
      </c>
      <c r="AN282" s="123"/>
      <c r="AO282" s="29" t="s">
        <v>251</v>
      </c>
      <c r="AP282" s="125"/>
      <c r="AQ282" s="123"/>
      <c r="AR282" s="123"/>
      <c r="AS282" s="123"/>
      <c r="AT282" s="123"/>
      <c r="AU282" s="29" t="s">
        <v>94</v>
      </c>
      <c r="AV282" s="29" t="s">
        <v>1018</v>
      </c>
      <c r="AW282" s="29" t="s">
        <v>1150</v>
      </c>
      <c r="AX282" s="29" t="s">
        <v>1240</v>
      </c>
      <c r="AY282" s="29" t="s">
        <v>94</v>
      </c>
      <c r="AZ282" s="29" t="s">
        <v>82</v>
      </c>
      <c r="BA282" s="29" t="s">
        <v>223</v>
      </c>
      <c r="BB282" s="123"/>
      <c r="BC282" s="123"/>
      <c r="BD282" s="123"/>
      <c r="BE282" s="29"/>
      <c r="BF282" s="29" t="s">
        <v>1257</v>
      </c>
      <c r="BG282" s="29" t="s">
        <v>1402</v>
      </c>
      <c r="BH282" s="29">
        <v>160.0</v>
      </c>
      <c r="BI282" s="123"/>
      <c r="BJ282" s="123"/>
      <c r="BK282" s="123"/>
      <c r="BL282" s="123"/>
      <c r="BM282" s="123"/>
      <c r="BN282" s="123"/>
      <c r="BO282" s="123"/>
      <c r="BP282" s="123"/>
    </row>
    <row r="283">
      <c r="A283" s="91" t="s">
        <v>311</v>
      </c>
      <c r="B283" s="122"/>
      <c r="C283" s="122">
        <v>2003.0</v>
      </c>
      <c r="D283" s="29">
        <v>10.0</v>
      </c>
      <c r="E283" s="29">
        <v>13.0</v>
      </c>
      <c r="F283" s="123"/>
      <c r="G283" s="123"/>
      <c r="H283" s="123"/>
      <c r="I283" s="29" t="s">
        <v>1403</v>
      </c>
      <c r="J283" s="29" t="s">
        <v>1404</v>
      </c>
      <c r="K283" s="128">
        <v>38.0</v>
      </c>
      <c r="L283" s="29"/>
      <c r="M283" s="29"/>
      <c r="N283" s="29" t="s">
        <v>76</v>
      </c>
      <c r="O283" s="125"/>
      <c r="P283" s="125"/>
      <c r="Q283" s="136" t="s">
        <v>77</v>
      </c>
      <c r="R283" s="140"/>
      <c r="S283" s="140"/>
      <c r="T283" s="140"/>
      <c r="U283" s="101" t="s">
        <v>1405</v>
      </c>
      <c r="V283" s="136" t="s">
        <v>489</v>
      </c>
      <c r="W283" s="136" t="s">
        <v>83</v>
      </c>
      <c r="X283" s="113" t="s">
        <v>1405</v>
      </c>
      <c r="Y283" s="136" t="s">
        <v>122</v>
      </c>
      <c r="Z283" s="136" t="s">
        <v>533</v>
      </c>
      <c r="AA283" s="140"/>
      <c r="AB283" s="140"/>
      <c r="AC283" s="140"/>
      <c r="AD283" s="140"/>
      <c r="AE283" s="140"/>
      <c r="AF283" s="136" t="s">
        <v>533</v>
      </c>
      <c r="AG283" s="136" t="s">
        <v>88</v>
      </c>
      <c r="AH283" s="113" t="s">
        <v>1406</v>
      </c>
      <c r="AI283" s="136" t="s">
        <v>254</v>
      </c>
      <c r="AJ283" s="136" t="s">
        <v>254</v>
      </c>
      <c r="AK283" s="136" t="s">
        <v>227</v>
      </c>
      <c r="AL283" s="101" t="s">
        <v>92</v>
      </c>
      <c r="AM283" s="120" t="str">
        <f t="shared" si="6"/>
        <v>El Alto El Alto Murillo La Paz Bolivia</v>
      </c>
      <c r="AN283" s="138"/>
      <c r="AO283" s="136" t="s">
        <v>251</v>
      </c>
      <c r="AP283" s="140"/>
      <c r="AQ283" s="140"/>
      <c r="AR283" s="140"/>
      <c r="AS283" s="140"/>
      <c r="AT283" s="140"/>
      <c r="AU283" s="136" t="s">
        <v>94</v>
      </c>
      <c r="AV283" s="136" t="s">
        <v>1018</v>
      </c>
      <c r="AW283" s="29" t="s">
        <v>1150</v>
      </c>
      <c r="AX283" s="136" t="s">
        <v>1240</v>
      </c>
      <c r="AY283" s="29" t="s">
        <v>94</v>
      </c>
      <c r="AZ283" s="136" t="s">
        <v>82</v>
      </c>
      <c r="BA283" s="145" t="s">
        <v>223</v>
      </c>
      <c r="BB283" s="140"/>
      <c r="BC283" s="140"/>
      <c r="BD283" s="140"/>
      <c r="BE283" s="101" t="s">
        <v>1407</v>
      </c>
      <c r="BF283" s="29" t="s">
        <v>1257</v>
      </c>
      <c r="BG283" s="125"/>
      <c r="BH283" s="29">
        <v>180.0</v>
      </c>
      <c r="BI283" s="125"/>
      <c r="BJ283" s="125"/>
      <c r="BK283" s="125"/>
      <c r="BL283" s="125"/>
      <c r="BM283" s="125"/>
      <c r="BN283" s="125"/>
      <c r="BO283" s="125"/>
      <c r="BP283" s="125"/>
    </row>
    <row r="284">
      <c r="A284" s="91" t="s">
        <v>311</v>
      </c>
      <c r="B284" s="122"/>
      <c r="C284" s="122">
        <v>2003.0</v>
      </c>
      <c r="D284" s="122">
        <v>10.0</v>
      </c>
      <c r="E284" s="122">
        <v>13.0</v>
      </c>
      <c r="F284" s="123"/>
      <c r="G284" s="123"/>
      <c r="H284" s="123"/>
      <c r="I284" s="29" t="s">
        <v>663</v>
      </c>
      <c r="J284" s="29" t="s">
        <v>1408</v>
      </c>
      <c r="K284" s="133">
        <v>33.0</v>
      </c>
      <c r="L284" s="122"/>
      <c r="M284" s="122"/>
      <c r="N284" s="29" t="s">
        <v>76</v>
      </c>
      <c r="O284" s="125"/>
      <c r="P284" s="125"/>
      <c r="Q284" s="29" t="s">
        <v>77</v>
      </c>
      <c r="R284" s="29" t="s">
        <v>640</v>
      </c>
      <c r="S284" s="125"/>
      <c r="T284" s="125"/>
      <c r="U284" s="29" t="s">
        <v>81</v>
      </c>
      <c r="V284" s="29" t="s">
        <v>82</v>
      </c>
      <c r="W284" s="29" t="s">
        <v>83</v>
      </c>
      <c r="X284" s="125"/>
      <c r="Y284" s="29" t="s">
        <v>122</v>
      </c>
      <c r="Z284" s="29" t="s">
        <v>533</v>
      </c>
      <c r="AA284" s="125"/>
      <c r="AB284" s="125"/>
      <c r="AC284" s="123"/>
      <c r="AD284" s="123"/>
      <c r="AE284" s="125"/>
      <c r="AF284" s="29" t="s">
        <v>533</v>
      </c>
      <c r="AG284" s="29" t="s">
        <v>88</v>
      </c>
      <c r="AH284" s="29" t="s">
        <v>1409</v>
      </c>
      <c r="AI284" s="29" t="s">
        <v>254</v>
      </c>
      <c r="AJ284" s="29" t="s">
        <v>254</v>
      </c>
      <c r="AK284" s="29" t="s">
        <v>227</v>
      </c>
      <c r="AL284" s="29" t="s">
        <v>92</v>
      </c>
      <c r="AM284" s="120" t="str">
        <f t="shared" si="6"/>
        <v>El Alto El Alto Murillo La Paz Bolivia</v>
      </c>
      <c r="AN284" s="123"/>
      <c r="AO284" s="29" t="s">
        <v>279</v>
      </c>
      <c r="AP284" s="125"/>
      <c r="AQ284" s="125"/>
      <c r="AR284" s="125"/>
      <c r="AS284" s="125"/>
      <c r="AT284" s="125"/>
      <c r="AU284" s="125"/>
      <c r="AV284" s="29" t="s">
        <v>1018</v>
      </c>
      <c r="AW284" s="29" t="s">
        <v>1150</v>
      </c>
      <c r="AX284" s="29" t="s">
        <v>1240</v>
      </c>
      <c r="AY284" s="29" t="s">
        <v>94</v>
      </c>
      <c r="AZ284" s="29" t="s">
        <v>82</v>
      </c>
      <c r="BA284" s="29" t="s">
        <v>223</v>
      </c>
      <c r="BB284" s="123"/>
      <c r="BC284" s="123"/>
      <c r="BD284" s="123"/>
      <c r="BE284" s="29" t="s">
        <v>1410</v>
      </c>
      <c r="BF284" s="29"/>
      <c r="BG284" s="29"/>
      <c r="BH284" s="29">
        <v>200.0</v>
      </c>
      <c r="BI284" s="29"/>
      <c r="BJ284" s="29"/>
      <c r="BK284" s="29"/>
      <c r="BL284" s="29"/>
      <c r="BM284" s="29"/>
      <c r="BN284" s="29"/>
      <c r="BO284" s="29"/>
      <c r="BP284" s="29"/>
    </row>
    <row r="285">
      <c r="A285" s="91" t="s">
        <v>311</v>
      </c>
      <c r="B285" s="122"/>
      <c r="C285" s="122">
        <v>2003.0</v>
      </c>
      <c r="D285" s="122">
        <v>10.0</v>
      </c>
      <c r="E285" s="122">
        <v>13.0</v>
      </c>
      <c r="F285" s="123"/>
      <c r="G285" s="123"/>
      <c r="H285" s="123"/>
      <c r="I285" s="29" t="s">
        <v>1411</v>
      </c>
      <c r="J285" s="29" t="s">
        <v>1412</v>
      </c>
      <c r="K285" s="128">
        <f>2/12</f>
        <v>0.1666666667</v>
      </c>
      <c r="L285" s="146"/>
      <c r="M285" s="146"/>
      <c r="N285" s="29" t="s">
        <v>76</v>
      </c>
      <c r="O285" s="125"/>
      <c r="P285" s="125"/>
      <c r="Q285" s="29" t="s">
        <v>77</v>
      </c>
      <c r="R285" s="125"/>
      <c r="S285" s="123"/>
      <c r="T285" s="123"/>
      <c r="U285" s="29" t="s">
        <v>1413</v>
      </c>
      <c r="V285" s="29" t="s">
        <v>94</v>
      </c>
      <c r="W285" s="125"/>
      <c r="X285" s="125"/>
      <c r="Y285" s="29" t="s">
        <v>122</v>
      </c>
      <c r="Z285" s="29" t="s">
        <v>533</v>
      </c>
      <c r="AA285" s="125"/>
      <c r="AB285" s="125"/>
      <c r="AC285" s="123"/>
      <c r="AD285" s="123"/>
      <c r="AE285" s="125"/>
      <c r="AF285" s="125"/>
      <c r="AG285" s="29" t="s">
        <v>482</v>
      </c>
      <c r="AH285" s="125"/>
      <c r="AI285" s="29" t="s">
        <v>1311</v>
      </c>
      <c r="AJ285" s="29" t="s">
        <v>254</v>
      </c>
      <c r="AK285" s="29" t="s">
        <v>227</v>
      </c>
      <c r="AL285" s="29" t="s">
        <v>92</v>
      </c>
      <c r="AM285" s="120" t="str">
        <f t="shared" si="6"/>
        <v>Villa Ingenio El Alto Murillo La Paz Bolivia</v>
      </c>
      <c r="AN285" s="123"/>
      <c r="AO285" s="29" t="s">
        <v>279</v>
      </c>
      <c r="AP285" s="125"/>
      <c r="AQ285" s="125"/>
      <c r="AR285" s="125"/>
      <c r="AS285" s="125"/>
      <c r="AT285" s="125"/>
      <c r="AU285" s="125"/>
      <c r="AV285" s="29" t="s">
        <v>1018</v>
      </c>
      <c r="AW285" s="29" t="s">
        <v>1150</v>
      </c>
      <c r="AX285" s="29" t="s">
        <v>1240</v>
      </c>
      <c r="AY285" s="29" t="s">
        <v>94</v>
      </c>
      <c r="AZ285" s="29" t="s">
        <v>1414</v>
      </c>
      <c r="BA285" s="29" t="s">
        <v>1415</v>
      </c>
      <c r="BB285" s="123"/>
      <c r="BC285" s="123"/>
      <c r="BD285" s="29" t="s">
        <v>1416</v>
      </c>
      <c r="BE285" s="29" t="s">
        <v>1417</v>
      </c>
      <c r="BF285" s="29" t="s">
        <v>1418</v>
      </c>
      <c r="BG285" s="29"/>
      <c r="BH285" s="29">
        <v>214.0</v>
      </c>
      <c r="BI285" s="29"/>
      <c r="BJ285" s="29"/>
      <c r="BK285" s="29"/>
      <c r="BL285" s="29"/>
      <c r="BM285" s="29"/>
      <c r="BN285" s="29"/>
      <c r="BO285" s="29"/>
      <c r="BP285" s="29"/>
    </row>
    <row r="286">
      <c r="A286" s="91" t="s">
        <v>311</v>
      </c>
      <c r="B286" s="122"/>
      <c r="C286" s="122">
        <v>2003.0</v>
      </c>
      <c r="D286" s="29">
        <v>10.0</v>
      </c>
      <c r="E286" s="29">
        <v>13.0</v>
      </c>
      <c r="F286" s="125"/>
      <c r="G286" s="125"/>
      <c r="H286" s="125"/>
      <c r="I286" s="29" t="s">
        <v>1419</v>
      </c>
      <c r="J286" s="29" t="s">
        <v>1420</v>
      </c>
      <c r="K286" s="128">
        <v>21.0</v>
      </c>
      <c r="L286" s="29"/>
      <c r="M286" s="29"/>
      <c r="N286" s="29" t="s">
        <v>76</v>
      </c>
      <c r="O286" s="125"/>
      <c r="P286" s="125"/>
      <c r="Q286" s="136" t="s">
        <v>77</v>
      </c>
      <c r="R286" s="140"/>
      <c r="S286" s="140"/>
      <c r="T286" s="138"/>
      <c r="U286" s="136" t="s">
        <v>81</v>
      </c>
      <c r="V286" s="136" t="s">
        <v>489</v>
      </c>
      <c r="W286" s="136" t="s">
        <v>83</v>
      </c>
      <c r="X286" s="140"/>
      <c r="Y286" s="136" t="s">
        <v>122</v>
      </c>
      <c r="Z286" s="136" t="s">
        <v>533</v>
      </c>
      <c r="AA286" s="140"/>
      <c r="AB286" s="140"/>
      <c r="AC286" s="140"/>
      <c r="AD286" s="140"/>
      <c r="AE286" s="140"/>
      <c r="AF286" s="136" t="s">
        <v>533</v>
      </c>
      <c r="AG286" s="136" t="s">
        <v>88</v>
      </c>
      <c r="AH286" s="30" t="s">
        <v>1421</v>
      </c>
      <c r="AI286" s="101" t="s">
        <v>1422</v>
      </c>
      <c r="AJ286" s="101" t="s">
        <v>92</v>
      </c>
      <c r="AK286" s="136" t="s">
        <v>227</v>
      </c>
      <c r="AL286" s="101" t="s">
        <v>92</v>
      </c>
      <c r="AM286" s="120" t="str">
        <f t="shared" si="6"/>
        <v>Uni La Paz Murillo La Paz Bolivia</v>
      </c>
      <c r="AN286" s="138"/>
      <c r="AO286" s="136" t="s">
        <v>251</v>
      </c>
      <c r="AP286" s="140"/>
      <c r="AQ286" s="140"/>
      <c r="AR286" s="140"/>
      <c r="AS286" s="140"/>
      <c r="AT286" s="140"/>
      <c r="AU286" s="136" t="s">
        <v>94</v>
      </c>
      <c r="AV286" s="136" t="s">
        <v>1018</v>
      </c>
      <c r="AW286" s="29" t="s">
        <v>1150</v>
      </c>
      <c r="AX286" s="136" t="s">
        <v>1240</v>
      </c>
      <c r="AY286" s="29" t="s">
        <v>94</v>
      </c>
      <c r="AZ286" s="136" t="s">
        <v>82</v>
      </c>
      <c r="BA286" s="145" t="s">
        <v>223</v>
      </c>
      <c r="BB286" s="140"/>
      <c r="BC286" s="140"/>
      <c r="BD286" s="140"/>
      <c r="BE286" s="101" t="s">
        <v>1293</v>
      </c>
      <c r="BF286" s="29" t="s">
        <v>1257</v>
      </c>
      <c r="BG286" s="125"/>
      <c r="BH286" s="29">
        <v>195.0</v>
      </c>
      <c r="BI286" s="125"/>
      <c r="BJ286" s="125"/>
      <c r="BK286" s="125"/>
      <c r="BL286" s="125"/>
      <c r="BM286" s="125"/>
      <c r="BN286" s="125"/>
      <c r="BO286" s="125"/>
      <c r="BP286" s="125"/>
    </row>
    <row r="287">
      <c r="A287" s="91" t="s">
        <v>311</v>
      </c>
      <c r="B287" s="122"/>
      <c r="C287" s="122">
        <v>2003.0</v>
      </c>
      <c r="D287" s="122">
        <v>10.0</v>
      </c>
      <c r="E287" s="122">
        <v>13.0</v>
      </c>
      <c r="F287" s="123"/>
      <c r="G287" s="123"/>
      <c r="H287" s="123"/>
      <c r="I287" s="29" t="s">
        <v>1423</v>
      </c>
      <c r="J287" s="29" t="s">
        <v>1424</v>
      </c>
      <c r="K287" s="128">
        <v>70.0</v>
      </c>
      <c r="L287" s="29"/>
      <c r="M287" s="29"/>
      <c r="N287" s="29" t="s">
        <v>76</v>
      </c>
      <c r="O287" s="123"/>
      <c r="P287" s="123"/>
      <c r="Q287" s="136" t="s">
        <v>77</v>
      </c>
      <c r="R287" s="140"/>
      <c r="S287" s="140"/>
      <c r="T287" s="138"/>
      <c r="U287" s="139" t="s">
        <v>81</v>
      </c>
      <c r="V287" s="139" t="s">
        <v>489</v>
      </c>
      <c r="W287" s="139" t="s">
        <v>83</v>
      </c>
      <c r="X287" s="138"/>
      <c r="Y287" s="136" t="s">
        <v>122</v>
      </c>
      <c r="Z287" s="139" t="s">
        <v>533</v>
      </c>
      <c r="AA287" s="138"/>
      <c r="AB287" s="138"/>
      <c r="AC287" s="138"/>
      <c r="AD287" s="138"/>
      <c r="AE287" s="138"/>
      <c r="AF287" s="139" t="s">
        <v>533</v>
      </c>
      <c r="AG287" s="139" t="s">
        <v>88</v>
      </c>
      <c r="AH287" s="138"/>
      <c r="AI287" s="30" t="s">
        <v>1425</v>
      </c>
      <c r="AJ287" s="30" t="s">
        <v>92</v>
      </c>
      <c r="AK287" s="139" t="s">
        <v>227</v>
      </c>
      <c r="AL287" s="29" t="s">
        <v>92</v>
      </c>
      <c r="AM287" s="120" t="str">
        <f t="shared" si="6"/>
        <v>Ovejuyo La Paz Murillo La Paz Bolivia</v>
      </c>
      <c r="AN287" s="138"/>
      <c r="AO287" s="136" t="s">
        <v>251</v>
      </c>
      <c r="AP287" s="138"/>
      <c r="AQ287" s="138"/>
      <c r="AR287" s="138"/>
      <c r="AS287" s="138"/>
      <c r="AT287" s="140"/>
      <c r="AU287" s="136" t="s">
        <v>94</v>
      </c>
      <c r="AV287" s="136" t="s">
        <v>1018</v>
      </c>
      <c r="AW287" s="29" t="s">
        <v>1150</v>
      </c>
      <c r="AX287" s="136" t="s">
        <v>1240</v>
      </c>
      <c r="AY287" s="29" t="s">
        <v>94</v>
      </c>
      <c r="AZ287" s="136" t="s">
        <v>82</v>
      </c>
      <c r="BA287" s="145" t="s">
        <v>223</v>
      </c>
      <c r="BB287" s="140"/>
      <c r="BC287" s="140"/>
      <c r="BD287" s="140"/>
      <c r="BE287" s="139"/>
      <c r="BF287" s="29" t="s">
        <v>1257</v>
      </c>
      <c r="BG287" s="123"/>
      <c r="BH287" s="29">
        <v>178.0</v>
      </c>
      <c r="BI287" s="123"/>
      <c r="BJ287" s="123"/>
      <c r="BK287" s="123"/>
      <c r="BL287" s="123"/>
      <c r="BM287" s="123"/>
      <c r="BN287" s="123"/>
      <c r="BO287" s="123"/>
      <c r="BP287" s="123"/>
    </row>
    <row r="288">
      <c r="A288" s="91" t="s">
        <v>311</v>
      </c>
      <c r="B288" s="122"/>
      <c r="C288" s="122">
        <v>2003.0</v>
      </c>
      <c r="D288" s="122">
        <v>10.0</v>
      </c>
      <c r="E288" s="122">
        <v>13.0</v>
      </c>
      <c r="F288" s="123"/>
      <c r="G288" s="123"/>
      <c r="H288" s="123"/>
      <c r="I288" s="29" t="s">
        <v>1426</v>
      </c>
      <c r="J288" s="29" t="s">
        <v>1427</v>
      </c>
      <c r="K288" s="128">
        <v>20.0</v>
      </c>
      <c r="L288" s="29"/>
      <c r="M288" s="29"/>
      <c r="N288" s="29" t="s">
        <v>76</v>
      </c>
      <c r="O288" s="123"/>
      <c r="P288" s="123"/>
      <c r="Q288" s="29" t="s">
        <v>77</v>
      </c>
      <c r="R288" s="125"/>
      <c r="S288" s="125"/>
      <c r="T288" s="123"/>
      <c r="U288" s="29" t="s">
        <v>248</v>
      </c>
      <c r="V288" s="123"/>
      <c r="W288" s="123"/>
      <c r="X288" s="123"/>
      <c r="Y288" s="29" t="s">
        <v>122</v>
      </c>
      <c r="Z288" s="29" t="s">
        <v>533</v>
      </c>
      <c r="AA288" s="123"/>
      <c r="AB288" s="123"/>
      <c r="AC288" s="123"/>
      <c r="AD288" s="123"/>
      <c r="AE288" s="123"/>
      <c r="AF288" s="29" t="s">
        <v>533</v>
      </c>
      <c r="AG288" s="29" t="s">
        <v>88</v>
      </c>
      <c r="AH288" s="125"/>
      <c r="AI288" s="29" t="s">
        <v>1422</v>
      </c>
      <c r="AJ288" s="29" t="s">
        <v>92</v>
      </c>
      <c r="AK288" s="29" t="s">
        <v>227</v>
      </c>
      <c r="AL288" s="29" t="s">
        <v>92</v>
      </c>
      <c r="AM288" s="120" t="str">
        <f t="shared" si="6"/>
        <v>Uni La Paz Murillo La Paz Bolivia</v>
      </c>
      <c r="AN288" s="123"/>
      <c r="AO288" s="29" t="s">
        <v>279</v>
      </c>
      <c r="AP288" s="125"/>
      <c r="AQ288" s="125"/>
      <c r="AR288" s="125"/>
      <c r="AS288" s="125"/>
      <c r="AT288" s="125"/>
      <c r="AU288" s="125"/>
      <c r="AV288" s="29" t="s">
        <v>1018</v>
      </c>
      <c r="AW288" s="29" t="s">
        <v>1150</v>
      </c>
      <c r="AX288" s="29" t="s">
        <v>1240</v>
      </c>
      <c r="AY288" s="29" t="s">
        <v>94</v>
      </c>
      <c r="AZ288" s="29" t="s">
        <v>94</v>
      </c>
      <c r="BA288" s="29" t="s">
        <v>216</v>
      </c>
      <c r="BB288" s="123"/>
      <c r="BC288" s="123"/>
      <c r="BD288" s="123"/>
      <c r="BE288" s="29"/>
      <c r="BF288" s="29" t="s">
        <v>1257</v>
      </c>
      <c r="BG288" s="29"/>
      <c r="BH288" s="29">
        <v>193.0</v>
      </c>
      <c r="BI288" s="29"/>
      <c r="BJ288" s="29"/>
      <c r="BK288" s="29"/>
      <c r="BL288" s="29"/>
      <c r="BM288" s="29"/>
      <c r="BN288" s="29"/>
      <c r="BO288" s="29"/>
      <c r="BP288" s="29"/>
    </row>
    <row r="289">
      <c r="A289" s="91" t="s">
        <v>311</v>
      </c>
      <c r="B289" s="122"/>
      <c r="C289" s="122">
        <v>2003.0</v>
      </c>
      <c r="D289" s="122">
        <v>10.0</v>
      </c>
      <c r="E289" s="122">
        <v>13.0</v>
      </c>
      <c r="F289" s="123"/>
      <c r="G289" s="123"/>
      <c r="H289" s="123"/>
      <c r="I289" s="29" t="s">
        <v>1428</v>
      </c>
      <c r="J289" s="29" t="s">
        <v>1429</v>
      </c>
      <c r="K289" s="128">
        <v>42.0</v>
      </c>
      <c r="L289" s="29"/>
      <c r="M289" s="29"/>
      <c r="N289" s="29" t="s">
        <v>76</v>
      </c>
      <c r="O289" s="123"/>
      <c r="P289" s="123"/>
      <c r="Q289" s="136" t="s">
        <v>77</v>
      </c>
      <c r="R289" s="140"/>
      <c r="S289" s="140"/>
      <c r="T289" s="140"/>
      <c r="U289" s="136" t="s">
        <v>81</v>
      </c>
      <c r="V289" s="136" t="s">
        <v>489</v>
      </c>
      <c r="W289" s="139" t="s">
        <v>83</v>
      </c>
      <c r="X289" s="140"/>
      <c r="Y289" s="136" t="s">
        <v>122</v>
      </c>
      <c r="Z289" s="136" t="s">
        <v>533</v>
      </c>
      <c r="AA289" s="138"/>
      <c r="AB289" s="138"/>
      <c r="AC289" s="138"/>
      <c r="AD289" s="138"/>
      <c r="AE289" s="138"/>
      <c r="AF289" s="136" t="s">
        <v>533</v>
      </c>
      <c r="AG289" s="136" t="s">
        <v>88</v>
      </c>
      <c r="AH289" s="113" t="s">
        <v>1430</v>
      </c>
      <c r="AI289" s="29" t="s">
        <v>1422</v>
      </c>
      <c r="AJ289" s="29" t="s">
        <v>92</v>
      </c>
      <c r="AK289" s="136" t="s">
        <v>227</v>
      </c>
      <c r="AL289" s="29" t="s">
        <v>92</v>
      </c>
      <c r="AM289" s="120" t="str">
        <f t="shared" si="6"/>
        <v>Uni La Paz Murillo La Paz Bolivia</v>
      </c>
      <c r="AN289" s="138"/>
      <c r="AO289" s="136" t="s">
        <v>251</v>
      </c>
      <c r="AP289" s="140"/>
      <c r="AQ289" s="138"/>
      <c r="AR289" s="138"/>
      <c r="AS289" s="138"/>
      <c r="AT289" s="138"/>
      <c r="AU289" s="139" t="s">
        <v>94</v>
      </c>
      <c r="AV289" s="136" t="s">
        <v>1018</v>
      </c>
      <c r="AW289" s="29" t="s">
        <v>1150</v>
      </c>
      <c r="AX289" s="136" t="s">
        <v>1240</v>
      </c>
      <c r="AY289" s="29" t="s">
        <v>94</v>
      </c>
      <c r="AZ289" s="136" t="s">
        <v>82</v>
      </c>
      <c r="BA289" s="145" t="s">
        <v>223</v>
      </c>
      <c r="BB289" s="138"/>
      <c r="BC289" s="138"/>
      <c r="BD289" s="138"/>
      <c r="BE289" s="136"/>
      <c r="BF289" s="29" t="s">
        <v>1257</v>
      </c>
      <c r="BG289" s="29"/>
      <c r="BH289" s="29">
        <v>196.0</v>
      </c>
      <c r="BI289" s="29"/>
      <c r="BJ289" s="29"/>
      <c r="BK289" s="29"/>
      <c r="BL289" s="29"/>
      <c r="BM289" s="29"/>
      <c r="BN289" s="29"/>
      <c r="BO289" s="29"/>
      <c r="BP289" s="29"/>
    </row>
    <row r="290">
      <c r="A290" s="91" t="s">
        <v>311</v>
      </c>
      <c r="B290" s="122"/>
      <c r="C290" s="122">
        <v>2003.0</v>
      </c>
      <c r="D290" s="29">
        <v>10.0</v>
      </c>
      <c r="E290" s="29">
        <v>13.0</v>
      </c>
      <c r="F290" s="123"/>
      <c r="G290" s="123"/>
      <c r="H290" s="123"/>
      <c r="I290" s="29" t="s">
        <v>1432</v>
      </c>
      <c r="J290" s="29" t="s">
        <v>1429</v>
      </c>
      <c r="K290" s="128">
        <v>33.0</v>
      </c>
      <c r="L290" s="29"/>
      <c r="M290" s="29"/>
      <c r="N290" s="29" t="s">
        <v>76</v>
      </c>
      <c r="O290" s="125"/>
      <c r="P290" s="125"/>
      <c r="Q290" s="136" t="s">
        <v>77</v>
      </c>
      <c r="R290" s="140"/>
      <c r="S290" s="140"/>
      <c r="T290" s="140"/>
      <c r="U290" s="136" t="s">
        <v>81</v>
      </c>
      <c r="V290" s="139" t="s">
        <v>489</v>
      </c>
      <c r="W290" s="136" t="s">
        <v>83</v>
      </c>
      <c r="X290" s="140"/>
      <c r="Y290" s="136" t="s">
        <v>122</v>
      </c>
      <c r="Z290" s="136" t="s">
        <v>533</v>
      </c>
      <c r="AA290" s="140"/>
      <c r="AB290" s="140"/>
      <c r="AC290" s="138"/>
      <c r="AD290" s="138"/>
      <c r="AE290" s="140"/>
      <c r="AF290" s="136" t="s">
        <v>533</v>
      </c>
      <c r="AG290" s="136" t="s">
        <v>88</v>
      </c>
      <c r="AH290" s="140"/>
      <c r="AI290" s="101" t="s">
        <v>1422</v>
      </c>
      <c r="AJ290" s="101" t="s">
        <v>92</v>
      </c>
      <c r="AK290" s="136" t="s">
        <v>227</v>
      </c>
      <c r="AL290" s="101" t="s">
        <v>92</v>
      </c>
      <c r="AM290" s="120" t="str">
        <f t="shared" si="6"/>
        <v>Uni La Paz Murillo La Paz Bolivia</v>
      </c>
      <c r="AN290" s="138"/>
      <c r="AO290" s="136" t="s">
        <v>251</v>
      </c>
      <c r="AP290" s="140"/>
      <c r="AQ290" s="140"/>
      <c r="AR290" s="140"/>
      <c r="AS290" s="140"/>
      <c r="AT290" s="140"/>
      <c r="AU290" s="136" t="s">
        <v>94</v>
      </c>
      <c r="AV290" s="136" t="s">
        <v>1018</v>
      </c>
      <c r="AW290" s="29" t="s">
        <v>1150</v>
      </c>
      <c r="AX290" s="136" t="s">
        <v>1240</v>
      </c>
      <c r="AY290" s="29" t="s">
        <v>94</v>
      </c>
      <c r="AZ290" s="136" t="s">
        <v>82</v>
      </c>
      <c r="BA290" s="145" t="s">
        <v>223</v>
      </c>
      <c r="BB290" s="140"/>
      <c r="BC290" s="140"/>
      <c r="BD290" s="140"/>
      <c r="BE290" s="101" t="s">
        <v>1293</v>
      </c>
      <c r="BF290" s="29" t="s">
        <v>1257</v>
      </c>
      <c r="BG290" s="125"/>
      <c r="BH290" s="29">
        <v>202.0</v>
      </c>
      <c r="BI290" s="125"/>
      <c r="BJ290" s="125"/>
      <c r="BK290" s="125"/>
      <c r="BL290" s="125"/>
      <c r="BM290" s="125"/>
      <c r="BN290" s="125"/>
      <c r="BO290" s="125"/>
      <c r="BP290" s="125"/>
    </row>
    <row r="291">
      <c r="A291" s="91" t="s">
        <v>311</v>
      </c>
      <c r="B291" s="122"/>
      <c r="C291" s="122">
        <v>2003.0</v>
      </c>
      <c r="D291" s="122">
        <v>10.0</v>
      </c>
      <c r="E291" s="122">
        <v>13.0</v>
      </c>
      <c r="F291" s="123"/>
      <c r="G291" s="123"/>
      <c r="H291" s="123"/>
      <c r="I291" s="29" t="s">
        <v>1434</v>
      </c>
      <c r="J291" s="29" t="s">
        <v>1435</v>
      </c>
      <c r="K291" s="128">
        <v>34.0</v>
      </c>
      <c r="L291" s="29"/>
      <c r="M291" s="29"/>
      <c r="N291" s="29" t="s">
        <v>76</v>
      </c>
      <c r="O291" s="125"/>
      <c r="P291" s="125"/>
      <c r="Q291" s="29" t="s">
        <v>77</v>
      </c>
      <c r="R291" s="125"/>
      <c r="S291" s="123"/>
      <c r="T291" s="123"/>
      <c r="U291" s="29" t="s">
        <v>248</v>
      </c>
      <c r="V291" s="125"/>
      <c r="W291" s="125"/>
      <c r="X291" s="125"/>
      <c r="Y291" s="29" t="s">
        <v>122</v>
      </c>
      <c r="Z291" s="29" t="s">
        <v>533</v>
      </c>
      <c r="AA291" s="125"/>
      <c r="AB291" s="125"/>
      <c r="AC291" s="123"/>
      <c r="AD291" s="123"/>
      <c r="AE291" s="125"/>
      <c r="AF291" s="125"/>
      <c r="AG291" s="29" t="s">
        <v>88</v>
      </c>
      <c r="AH291" s="125"/>
      <c r="AI291" s="29" t="s">
        <v>1315</v>
      </c>
      <c r="AJ291" s="29" t="s">
        <v>254</v>
      </c>
      <c r="AK291" s="29" t="s">
        <v>227</v>
      </c>
      <c r="AL291" s="29" t="s">
        <v>92</v>
      </c>
      <c r="AM291" s="120" t="str">
        <f t="shared" si="6"/>
        <v>Río Seco El Alto Murillo La Paz Bolivia</v>
      </c>
      <c r="AN291" s="123"/>
      <c r="AO291" s="29" t="s">
        <v>279</v>
      </c>
      <c r="AP291" s="125"/>
      <c r="AQ291" s="125"/>
      <c r="AR291" s="125"/>
      <c r="AS291" s="125"/>
      <c r="AT291" s="125"/>
      <c r="AU291" s="125"/>
      <c r="AV291" s="29" t="s">
        <v>1018</v>
      </c>
      <c r="AW291" s="29" t="s">
        <v>1150</v>
      </c>
      <c r="AX291" s="29" t="s">
        <v>1240</v>
      </c>
      <c r="AY291" s="29" t="s">
        <v>94</v>
      </c>
      <c r="AZ291" s="29" t="s">
        <v>82</v>
      </c>
      <c r="BA291" s="29" t="s">
        <v>223</v>
      </c>
      <c r="BB291" s="123"/>
      <c r="BC291" s="123"/>
      <c r="BD291" s="123"/>
      <c r="BE291" s="29"/>
      <c r="BF291" s="29" t="s">
        <v>1257</v>
      </c>
      <c r="BG291" s="29"/>
      <c r="BH291" s="29">
        <v>182.0</v>
      </c>
      <c r="BI291" s="29"/>
      <c r="BJ291" s="29"/>
      <c r="BK291" s="29"/>
      <c r="BL291" s="29"/>
      <c r="BM291" s="29"/>
      <c r="BN291" s="29"/>
      <c r="BO291" s="29"/>
      <c r="BP291" s="29"/>
    </row>
    <row r="292">
      <c r="A292" s="91" t="s">
        <v>311</v>
      </c>
      <c r="B292" s="122"/>
      <c r="C292" s="122">
        <v>2003.0</v>
      </c>
      <c r="D292" s="122">
        <v>10.0</v>
      </c>
      <c r="E292" s="122">
        <v>13.0</v>
      </c>
      <c r="F292" s="125"/>
      <c r="G292" s="125"/>
      <c r="H292" s="125"/>
      <c r="I292" s="29" t="s">
        <v>1436</v>
      </c>
      <c r="J292" s="29" t="s">
        <v>1437</v>
      </c>
      <c r="K292" s="124"/>
      <c r="L292" s="125"/>
      <c r="M292" s="125"/>
      <c r="N292" s="29" t="s">
        <v>456</v>
      </c>
      <c r="O292" s="123"/>
      <c r="P292" s="125"/>
      <c r="Q292" s="29" t="s">
        <v>77</v>
      </c>
      <c r="R292" s="29" t="s">
        <v>817</v>
      </c>
      <c r="S292" s="125"/>
      <c r="T292" s="125"/>
      <c r="U292" s="29" t="s">
        <v>1438</v>
      </c>
      <c r="V292" s="29" t="s">
        <v>348</v>
      </c>
      <c r="W292" s="123"/>
      <c r="X292" s="123"/>
      <c r="Y292" s="29" t="s">
        <v>850</v>
      </c>
      <c r="Z292" s="29" t="s">
        <v>348</v>
      </c>
      <c r="AA292" s="29" t="s">
        <v>348</v>
      </c>
      <c r="AB292" s="29" t="s">
        <v>348</v>
      </c>
      <c r="AC292" s="123"/>
      <c r="AD292" s="123"/>
      <c r="AE292" s="29" t="s">
        <v>348</v>
      </c>
      <c r="AF292" s="29" t="s">
        <v>348</v>
      </c>
      <c r="AG292" s="29" t="s">
        <v>1439</v>
      </c>
      <c r="AH292" s="29" t="s">
        <v>1440</v>
      </c>
      <c r="AI292" s="29" t="s">
        <v>1315</v>
      </c>
      <c r="AJ292" s="29" t="s">
        <v>254</v>
      </c>
      <c r="AK292" s="29" t="s">
        <v>227</v>
      </c>
      <c r="AL292" s="29" t="s">
        <v>92</v>
      </c>
      <c r="AM292" s="120" t="str">
        <f t="shared" si="6"/>
        <v>Río Seco El Alto Murillo La Paz Bolivia</v>
      </c>
      <c r="AN292" s="123"/>
      <c r="AO292" s="29" t="s">
        <v>279</v>
      </c>
      <c r="AP292" s="29" t="s">
        <v>94</v>
      </c>
      <c r="AQ292" s="123"/>
      <c r="AR292" s="123"/>
      <c r="AS292" s="123"/>
      <c r="AT292" s="123"/>
      <c r="AU292" s="123"/>
      <c r="AV292" s="29" t="s">
        <v>1018</v>
      </c>
      <c r="AW292" s="29" t="s">
        <v>1150</v>
      </c>
      <c r="AX292" s="29" t="s">
        <v>1240</v>
      </c>
      <c r="AY292" s="29" t="s">
        <v>94</v>
      </c>
      <c r="AZ292" s="29" t="s">
        <v>94</v>
      </c>
      <c r="BA292" s="29" t="s">
        <v>1441</v>
      </c>
      <c r="BB292" s="125"/>
      <c r="BC292" s="125"/>
      <c r="BD292" s="125"/>
      <c r="BE292" s="29" t="s">
        <v>1442</v>
      </c>
      <c r="BF292" s="29" t="s">
        <v>1257</v>
      </c>
      <c r="BG292" s="29"/>
      <c r="BH292" s="29"/>
      <c r="BI292" s="29"/>
      <c r="BJ292" s="29"/>
      <c r="BK292" s="29"/>
      <c r="BL292" s="29"/>
      <c r="BM292" s="29"/>
      <c r="BN292" s="29"/>
      <c r="BO292" s="29"/>
      <c r="BP292" s="29"/>
    </row>
    <row r="293">
      <c r="A293" s="91" t="s">
        <v>311</v>
      </c>
      <c r="B293" s="122"/>
      <c r="C293" s="122">
        <v>2003.0</v>
      </c>
      <c r="D293" s="122">
        <v>10.0</v>
      </c>
      <c r="E293" s="122">
        <v>13.0</v>
      </c>
      <c r="F293" s="123"/>
      <c r="G293" s="123"/>
      <c r="H293" s="123"/>
      <c r="I293" s="29" t="s">
        <v>1443</v>
      </c>
      <c r="J293" s="29" t="s">
        <v>1444</v>
      </c>
      <c r="K293" s="128">
        <v>16.0</v>
      </c>
      <c r="L293" s="29"/>
      <c r="M293" s="29"/>
      <c r="N293" s="29" t="s">
        <v>76</v>
      </c>
      <c r="O293" s="125"/>
      <c r="P293" s="125"/>
      <c r="Q293" s="136" t="s">
        <v>77</v>
      </c>
      <c r="R293" s="140"/>
      <c r="S293" s="138"/>
      <c r="T293" s="138"/>
      <c r="U293" s="136" t="s">
        <v>81</v>
      </c>
      <c r="V293" s="136" t="s">
        <v>489</v>
      </c>
      <c r="W293" s="136" t="s">
        <v>83</v>
      </c>
      <c r="X293" s="140"/>
      <c r="Y293" s="136" t="s">
        <v>122</v>
      </c>
      <c r="Z293" s="136" t="s">
        <v>533</v>
      </c>
      <c r="AA293" s="140"/>
      <c r="AB293" s="140"/>
      <c r="AC293" s="138"/>
      <c r="AD293" s="138"/>
      <c r="AE293" s="140"/>
      <c r="AF293" s="136" t="s">
        <v>533</v>
      </c>
      <c r="AG293" s="136" t="s">
        <v>88</v>
      </c>
      <c r="AH293" s="113" t="s">
        <v>1445</v>
      </c>
      <c r="AI293" s="101" t="s">
        <v>1311</v>
      </c>
      <c r="AJ293" s="136" t="s">
        <v>254</v>
      </c>
      <c r="AK293" s="136" t="s">
        <v>227</v>
      </c>
      <c r="AL293" s="29" t="s">
        <v>92</v>
      </c>
      <c r="AM293" s="120" t="str">
        <f t="shared" si="6"/>
        <v>Villa Ingenio El Alto Murillo La Paz Bolivia</v>
      </c>
      <c r="AN293" s="138"/>
      <c r="AO293" s="136" t="s">
        <v>251</v>
      </c>
      <c r="AP293" s="140"/>
      <c r="AQ293" s="140"/>
      <c r="AR293" s="140"/>
      <c r="AS293" s="140"/>
      <c r="AT293" s="140"/>
      <c r="AU293" s="136" t="s">
        <v>94</v>
      </c>
      <c r="AV293" s="136" t="s">
        <v>1018</v>
      </c>
      <c r="AW293" s="29" t="s">
        <v>1150</v>
      </c>
      <c r="AX293" s="136" t="s">
        <v>1240</v>
      </c>
      <c r="AY293" s="101" t="s">
        <v>94</v>
      </c>
      <c r="AZ293" s="136" t="s">
        <v>82</v>
      </c>
      <c r="BA293" s="145" t="s">
        <v>223</v>
      </c>
      <c r="BB293" s="138"/>
      <c r="BC293" s="138"/>
      <c r="BD293" s="138"/>
      <c r="BE293" s="136"/>
      <c r="BF293" s="29" t="s">
        <v>1257</v>
      </c>
      <c r="BG293" s="131" t="s">
        <v>1446</v>
      </c>
      <c r="BH293" s="29">
        <v>156.0</v>
      </c>
      <c r="BI293" s="29"/>
      <c r="BJ293" s="29"/>
      <c r="BK293" s="29"/>
      <c r="BL293" s="29"/>
      <c r="BM293" s="29"/>
      <c r="BN293" s="29"/>
      <c r="BO293" s="29"/>
      <c r="BP293" s="29"/>
    </row>
    <row r="294">
      <c r="A294" s="91" t="s">
        <v>311</v>
      </c>
      <c r="B294" s="122"/>
      <c r="C294" s="122">
        <v>2003.0</v>
      </c>
      <c r="D294" s="122">
        <v>10.0</v>
      </c>
      <c r="E294" s="122">
        <v>13.0</v>
      </c>
      <c r="F294" s="123"/>
      <c r="G294" s="123"/>
      <c r="H294" s="123"/>
      <c r="I294" s="29" t="s">
        <v>1447</v>
      </c>
      <c r="J294" s="29" t="s">
        <v>1449</v>
      </c>
      <c r="K294" s="128">
        <v>23.0</v>
      </c>
      <c r="L294" s="29"/>
      <c r="M294" s="29"/>
      <c r="N294" s="29" t="s">
        <v>76</v>
      </c>
      <c r="O294" s="123"/>
      <c r="P294" s="123"/>
      <c r="Q294" s="29" t="s">
        <v>77</v>
      </c>
      <c r="R294" s="123"/>
      <c r="S294" s="123"/>
      <c r="T294" s="123"/>
      <c r="U294" s="29" t="s">
        <v>81</v>
      </c>
      <c r="V294" s="123"/>
      <c r="W294" s="123"/>
      <c r="X294" s="123"/>
      <c r="Y294" s="29" t="s">
        <v>122</v>
      </c>
      <c r="Z294" s="29" t="s">
        <v>533</v>
      </c>
      <c r="AA294" s="123"/>
      <c r="AB294" s="123"/>
      <c r="AC294" s="123"/>
      <c r="AD294" s="123"/>
      <c r="AE294" s="123"/>
      <c r="AF294" s="123"/>
      <c r="AG294" s="29" t="s">
        <v>88</v>
      </c>
      <c r="AH294" s="123"/>
      <c r="AI294" s="29" t="s">
        <v>1315</v>
      </c>
      <c r="AJ294" s="29" t="s">
        <v>254</v>
      </c>
      <c r="AK294" s="29" t="s">
        <v>227</v>
      </c>
      <c r="AL294" s="29" t="s">
        <v>92</v>
      </c>
      <c r="AM294" s="120" t="str">
        <f t="shared" si="6"/>
        <v>Río Seco El Alto Murillo La Paz Bolivia</v>
      </c>
      <c r="AN294" s="123"/>
      <c r="AO294" s="29" t="s">
        <v>279</v>
      </c>
      <c r="AP294" s="123"/>
      <c r="AQ294" s="123"/>
      <c r="AR294" s="123"/>
      <c r="AS294" s="123"/>
      <c r="AT294" s="123"/>
      <c r="AU294" s="123"/>
      <c r="AV294" s="29" t="s">
        <v>1018</v>
      </c>
      <c r="AW294" s="29" t="s">
        <v>1150</v>
      </c>
      <c r="AX294" s="29" t="s">
        <v>1240</v>
      </c>
      <c r="AY294" s="101" t="s">
        <v>94</v>
      </c>
      <c r="AZ294" s="29" t="s">
        <v>82</v>
      </c>
      <c r="BA294" s="29" t="s">
        <v>223</v>
      </c>
      <c r="BB294" s="125"/>
      <c r="BC294" s="125"/>
      <c r="BD294" s="125"/>
      <c r="BE294" s="29" t="s">
        <v>1417</v>
      </c>
      <c r="BF294" s="29"/>
      <c r="BG294" s="29"/>
      <c r="BH294" s="29">
        <v>186.0</v>
      </c>
      <c r="BI294" s="29"/>
      <c r="BJ294" s="29"/>
      <c r="BK294" s="29"/>
      <c r="BL294" s="29"/>
      <c r="BM294" s="29"/>
      <c r="BN294" s="29"/>
      <c r="BO294" s="29"/>
      <c r="BP294" s="29"/>
    </row>
    <row r="295">
      <c r="A295" s="91" t="s">
        <v>311</v>
      </c>
      <c r="B295" s="122"/>
      <c r="C295" s="122">
        <v>2003.0</v>
      </c>
      <c r="D295" s="29">
        <v>10.0</v>
      </c>
      <c r="E295" s="29">
        <v>13.0</v>
      </c>
      <c r="F295" s="123"/>
      <c r="G295" s="123"/>
      <c r="H295" s="123"/>
      <c r="I295" s="29" t="s">
        <v>1450</v>
      </c>
      <c r="J295" s="29" t="s">
        <v>1451</v>
      </c>
      <c r="K295" s="128">
        <v>30.0</v>
      </c>
      <c r="L295" s="29"/>
      <c r="M295" s="29"/>
      <c r="N295" s="29" t="s">
        <v>76</v>
      </c>
      <c r="O295" s="125"/>
      <c r="P295" s="125"/>
      <c r="Q295" s="136" t="s">
        <v>77</v>
      </c>
      <c r="R295" s="140"/>
      <c r="S295" s="140"/>
      <c r="T295" s="138"/>
      <c r="U295" s="136" t="s">
        <v>81</v>
      </c>
      <c r="V295" s="139" t="s">
        <v>489</v>
      </c>
      <c r="W295" s="136" t="s">
        <v>83</v>
      </c>
      <c r="X295" s="140"/>
      <c r="Y295" s="136" t="s">
        <v>122</v>
      </c>
      <c r="Z295" s="136" t="s">
        <v>533</v>
      </c>
      <c r="AA295" s="140"/>
      <c r="AB295" s="140"/>
      <c r="AC295" s="138"/>
      <c r="AD295" s="138"/>
      <c r="AE295" s="140"/>
      <c r="AF295" s="136" t="s">
        <v>533</v>
      </c>
      <c r="AG295" s="136" t="s">
        <v>88</v>
      </c>
      <c r="AH295" s="140"/>
      <c r="AI295" s="101" t="s">
        <v>1292</v>
      </c>
      <c r="AJ295" s="136" t="s">
        <v>254</v>
      </c>
      <c r="AK295" s="136" t="s">
        <v>227</v>
      </c>
      <c r="AL295" s="101" t="s">
        <v>92</v>
      </c>
      <c r="AM295" s="120" t="str">
        <f t="shared" si="6"/>
        <v>Senkata El Alto Murillo La Paz Bolivia</v>
      </c>
      <c r="AN295" s="138"/>
      <c r="AO295" s="136" t="s">
        <v>251</v>
      </c>
      <c r="AP295" s="140"/>
      <c r="AQ295" s="140"/>
      <c r="AR295" s="140"/>
      <c r="AS295" s="140"/>
      <c r="AT295" s="140"/>
      <c r="AU295" s="136" t="s">
        <v>94</v>
      </c>
      <c r="AV295" s="136" t="s">
        <v>1018</v>
      </c>
      <c r="AW295" s="29" t="s">
        <v>1150</v>
      </c>
      <c r="AX295" s="136" t="s">
        <v>1240</v>
      </c>
      <c r="AY295" s="101" t="s">
        <v>94</v>
      </c>
      <c r="AZ295" s="136" t="s">
        <v>82</v>
      </c>
      <c r="BA295" s="145" t="s">
        <v>223</v>
      </c>
      <c r="BB295" s="140"/>
      <c r="BC295" s="140"/>
      <c r="BD295" s="140"/>
      <c r="BE295" s="101" t="s">
        <v>1293</v>
      </c>
      <c r="BF295" s="29" t="s">
        <v>1257</v>
      </c>
      <c r="BG295" s="125"/>
      <c r="BH295" s="29">
        <v>174.0</v>
      </c>
      <c r="BI295" s="125"/>
      <c r="BJ295" s="125"/>
      <c r="BK295" s="125"/>
      <c r="BL295" s="125"/>
      <c r="BM295" s="125"/>
      <c r="BN295" s="125"/>
      <c r="BO295" s="125"/>
      <c r="BP295" s="125"/>
    </row>
    <row r="296">
      <c r="A296" s="91" t="s">
        <v>311</v>
      </c>
      <c r="B296" s="122"/>
      <c r="C296" s="122">
        <v>2003.0</v>
      </c>
      <c r="D296" s="29">
        <v>10.0</v>
      </c>
      <c r="E296" s="29">
        <v>13.0</v>
      </c>
      <c r="F296" s="123"/>
      <c r="G296" s="123"/>
      <c r="H296" s="123"/>
      <c r="I296" s="29" t="s">
        <v>1452</v>
      </c>
      <c r="J296" s="29" t="s">
        <v>1453</v>
      </c>
      <c r="K296" s="128">
        <v>43.0</v>
      </c>
      <c r="L296" s="29"/>
      <c r="M296" s="29"/>
      <c r="N296" s="29" t="s">
        <v>76</v>
      </c>
      <c r="O296" s="125"/>
      <c r="P296" s="125"/>
      <c r="Q296" s="136" t="s">
        <v>77</v>
      </c>
      <c r="R296" s="140"/>
      <c r="S296" s="138"/>
      <c r="T296" s="138"/>
      <c r="U296" s="136" t="s">
        <v>81</v>
      </c>
      <c r="V296" s="136" t="s">
        <v>489</v>
      </c>
      <c r="W296" s="136" t="s">
        <v>83</v>
      </c>
      <c r="X296" s="140"/>
      <c r="Y296" s="136" t="s">
        <v>122</v>
      </c>
      <c r="Z296" s="136" t="s">
        <v>533</v>
      </c>
      <c r="AA296" s="140"/>
      <c r="AB296" s="140"/>
      <c r="AC296" s="138"/>
      <c r="AD296" s="138"/>
      <c r="AE296" s="140"/>
      <c r="AF296" s="136" t="s">
        <v>533</v>
      </c>
      <c r="AG296" s="136" t="s">
        <v>88</v>
      </c>
      <c r="AH296" s="113" t="s">
        <v>1455</v>
      </c>
      <c r="AI296" s="136"/>
      <c r="AJ296" s="101" t="s">
        <v>92</v>
      </c>
      <c r="AK296" s="136" t="s">
        <v>227</v>
      </c>
      <c r="AL296" s="101" t="s">
        <v>92</v>
      </c>
      <c r="AM296" s="120" t="str">
        <f t="shared" si="6"/>
        <v> La Paz Murillo La Paz Bolivia</v>
      </c>
      <c r="AN296" s="138"/>
      <c r="AO296" s="136" t="s">
        <v>251</v>
      </c>
      <c r="AP296" s="140"/>
      <c r="AQ296" s="140"/>
      <c r="AR296" s="140"/>
      <c r="AS296" s="140"/>
      <c r="AT296" s="140"/>
      <c r="AU296" s="136" t="s">
        <v>94</v>
      </c>
      <c r="AV296" s="136" t="s">
        <v>1018</v>
      </c>
      <c r="AW296" s="29" t="s">
        <v>1150</v>
      </c>
      <c r="AX296" s="136" t="s">
        <v>1240</v>
      </c>
      <c r="AY296" s="101" t="s">
        <v>94</v>
      </c>
      <c r="AZ296" s="136" t="s">
        <v>82</v>
      </c>
      <c r="BA296" s="145" t="s">
        <v>223</v>
      </c>
      <c r="BB296" s="140"/>
      <c r="BC296" s="140"/>
      <c r="BD296" s="140"/>
      <c r="BE296" s="101" t="s">
        <v>1293</v>
      </c>
      <c r="BF296" s="29" t="s">
        <v>1257</v>
      </c>
      <c r="BG296" s="125"/>
      <c r="BH296" s="29">
        <v>181.0</v>
      </c>
      <c r="BI296" s="125"/>
      <c r="BJ296" s="125"/>
      <c r="BK296" s="125"/>
      <c r="BL296" s="125"/>
      <c r="BM296" s="125"/>
      <c r="BN296" s="125"/>
      <c r="BO296" s="125"/>
      <c r="BP296" s="125"/>
    </row>
    <row r="297">
      <c r="A297" s="91" t="s">
        <v>311</v>
      </c>
      <c r="B297" s="122"/>
      <c r="C297" s="122">
        <v>2003.0</v>
      </c>
      <c r="D297" s="29">
        <v>10.0</v>
      </c>
      <c r="E297" s="29">
        <v>13.0</v>
      </c>
      <c r="F297" s="123"/>
      <c r="G297" s="123"/>
      <c r="H297" s="123"/>
      <c r="I297" s="29" t="s">
        <v>1456</v>
      </c>
      <c r="J297" s="29" t="s">
        <v>1457</v>
      </c>
      <c r="K297" s="128">
        <v>45.0</v>
      </c>
      <c r="L297" s="29"/>
      <c r="M297" s="29"/>
      <c r="N297" s="29" t="s">
        <v>456</v>
      </c>
      <c r="O297" s="125"/>
      <c r="P297" s="125"/>
      <c r="Q297" s="136" t="s">
        <v>77</v>
      </c>
      <c r="R297" s="140"/>
      <c r="S297" s="138"/>
      <c r="T297" s="138"/>
      <c r="U297" s="101" t="s">
        <v>413</v>
      </c>
      <c r="V297" s="101" t="s">
        <v>405</v>
      </c>
      <c r="W297" s="101" t="s">
        <v>413</v>
      </c>
      <c r="X297" s="140"/>
      <c r="Y297" s="136" t="s">
        <v>122</v>
      </c>
      <c r="Z297" s="136" t="s">
        <v>533</v>
      </c>
      <c r="AA297" s="140"/>
      <c r="AB297" s="140"/>
      <c r="AC297" s="138"/>
      <c r="AD297" s="138"/>
      <c r="AE297" s="140"/>
      <c r="AF297" s="136" t="s">
        <v>533</v>
      </c>
      <c r="AG297" s="136" t="s">
        <v>88</v>
      </c>
      <c r="AH297" s="113" t="s">
        <v>1406</v>
      </c>
      <c r="AI297" s="136" t="s">
        <v>254</v>
      </c>
      <c r="AJ297" s="136" t="s">
        <v>254</v>
      </c>
      <c r="AK297" s="136" t="s">
        <v>227</v>
      </c>
      <c r="AL297" s="101" t="s">
        <v>92</v>
      </c>
      <c r="AM297" s="120" t="str">
        <f t="shared" si="6"/>
        <v>El Alto El Alto Murillo La Paz Bolivia</v>
      </c>
      <c r="AN297" s="138"/>
      <c r="AO297" s="136" t="s">
        <v>251</v>
      </c>
      <c r="AP297" s="140"/>
      <c r="AQ297" s="140"/>
      <c r="AR297" s="140"/>
      <c r="AS297" s="140"/>
      <c r="AT297" s="140"/>
      <c r="AU297" s="136" t="s">
        <v>94</v>
      </c>
      <c r="AV297" s="136" t="s">
        <v>1018</v>
      </c>
      <c r="AW297" s="29" t="s">
        <v>1150</v>
      </c>
      <c r="AX297" s="136" t="s">
        <v>1240</v>
      </c>
      <c r="AY297" s="101" t="s">
        <v>94</v>
      </c>
      <c r="AZ297" s="136" t="s">
        <v>82</v>
      </c>
      <c r="BA297" s="145" t="s">
        <v>223</v>
      </c>
      <c r="BB297" s="140"/>
      <c r="BC297" s="140"/>
      <c r="BD297" s="140"/>
      <c r="BE297" s="101" t="s">
        <v>1458</v>
      </c>
      <c r="BF297" s="29" t="s">
        <v>1257</v>
      </c>
      <c r="BG297" s="123"/>
      <c r="BH297" s="123"/>
      <c r="BI297" s="123"/>
      <c r="BJ297" s="123"/>
      <c r="BK297" s="123"/>
      <c r="BL297" s="123"/>
      <c r="BM297" s="123"/>
      <c r="BN297" s="123"/>
      <c r="BO297" s="123"/>
      <c r="BP297" s="123"/>
    </row>
    <row r="298" ht="34.5" customHeight="1">
      <c r="A298" s="91" t="s">
        <v>311</v>
      </c>
      <c r="B298" s="122"/>
      <c r="C298" s="122">
        <v>2003.0</v>
      </c>
      <c r="D298" s="122">
        <v>10.0</v>
      </c>
      <c r="E298" s="122">
        <v>13.0</v>
      </c>
      <c r="F298" s="29">
        <v>2003.0</v>
      </c>
      <c r="G298" s="29">
        <v>10.0</v>
      </c>
      <c r="H298" s="29">
        <v>18.0</v>
      </c>
      <c r="I298" s="29" t="s">
        <v>1460</v>
      </c>
      <c r="J298" s="29" t="s">
        <v>1457</v>
      </c>
      <c r="K298" s="133">
        <v>22.0</v>
      </c>
      <c r="L298" s="122"/>
      <c r="M298" s="122"/>
      <c r="N298" s="29" t="s">
        <v>456</v>
      </c>
      <c r="O298" s="125"/>
      <c r="P298" s="125"/>
      <c r="Q298" s="29" t="s">
        <v>77</v>
      </c>
      <c r="R298" s="29" t="s">
        <v>850</v>
      </c>
      <c r="S298" s="123"/>
      <c r="T298" s="29" t="s">
        <v>850</v>
      </c>
      <c r="U298" s="29" t="s">
        <v>413</v>
      </c>
      <c r="V298" s="101" t="s">
        <v>94</v>
      </c>
      <c r="W298" s="101" t="s">
        <v>413</v>
      </c>
      <c r="X298" s="29" t="s">
        <v>94</v>
      </c>
      <c r="Y298" s="29" t="s">
        <v>122</v>
      </c>
      <c r="Z298" s="29" t="s">
        <v>533</v>
      </c>
      <c r="AA298" s="125"/>
      <c r="AB298" s="125"/>
      <c r="AC298" s="123"/>
      <c r="AD298" s="123"/>
      <c r="AE298" s="125"/>
      <c r="AF298" s="29" t="s">
        <v>533</v>
      </c>
      <c r="AG298" s="29" t="s">
        <v>88</v>
      </c>
      <c r="AH298" s="29" t="s">
        <v>1461</v>
      </c>
      <c r="AI298" s="29" t="s">
        <v>1315</v>
      </c>
      <c r="AJ298" s="29" t="s">
        <v>254</v>
      </c>
      <c r="AK298" s="29" t="s">
        <v>227</v>
      </c>
      <c r="AL298" s="29" t="s">
        <v>92</v>
      </c>
      <c r="AM298" s="120" t="str">
        <f t="shared" si="6"/>
        <v>Río Seco El Alto Murillo La Paz Bolivia</v>
      </c>
      <c r="AN298" s="123"/>
      <c r="AO298" s="29" t="s">
        <v>251</v>
      </c>
      <c r="AP298" s="29" t="s">
        <v>94</v>
      </c>
      <c r="AQ298" s="29" t="s">
        <v>348</v>
      </c>
      <c r="AR298" s="125"/>
      <c r="AS298" s="125"/>
      <c r="AT298" s="125"/>
      <c r="AU298" s="29" t="s">
        <v>94</v>
      </c>
      <c r="AV298" s="29" t="s">
        <v>1018</v>
      </c>
      <c r="AW298" s="29" t="s">
        <v>1150</v>
      </c>
      <c r="AX298" s="29" t="s">
        <v>1240</v>
      </c>
      <c r="AY298" s="101" t="s">
        <v>94</v>
      </c>
      <c r="AZ298" s="29" t="s">
        <v>82</v>
      </c>
      <c r="BA298" s="29" t="s">
        <v>223</v>
      </c>
      <c r="BB298" s="123"/>
      <c r="BC298" s="123"/>
      <c r="BD298" s="123"/>
      <c r="BE298" s="29" t="s">
        <v>1462</v>
      </c>
      <c r="BF298" s="29" t="s">
        <v>1257</v>
      </c>
      <c r="BG298" s="29"/>
      <c r="BH298" s="29"/>
      <c r="BI298" s="29"/>
      <c r="BJ298" s="29"/>
      <c r="BK298" s="29"/>
      <c r="BL298" s="29"/>
      <c r="BM298" s="29"/>
      <c r="BN298" s="29"/>
      <c r="BO298" s="29"/>
      <c r="BP298" s="29"/>
    </row>
    <row r="299" ht="40.5" customHeight="1">
      <c r="A299" s="91" t="s">
        <v>311</v>
      </c>
      <c r="B299" s="122"/>
      <c r="C299" s="122">
        <v>2003.0</v>
      </c>
      <c r="D299" s="122">
        <v>10.0</v>
      </c>
      <c r="E299" s="122">
        <v>13.0</v>
      </c>
      <c r="F299" s="123"/>
      <c r="G299" s="123"/>
      <c r="H299" s="123"/>
      <c r="I299" s="29" t="s">
        <v>1463</v>
      </c>
      <c r="J299" s="132" t="s">
        <v>1464</v>
      </c>
      <c r="K299" s="128">
        <v>61.0</v>
      </c>
      <c r="L299" s="29"/>
      <c r="M299" s="29"/>
      <c r="N299" s="29" t="s">
        <v>76</v>
      </c>
      <c r="O299" s="125"/>
      <c r="P299" s="125"/>
      <c r="Q299" s="136" t="s">
        <v>77</v>
      </c>
      <c r="R299" s="140"/>
      <c r="S299" s="138"/>
      <c r="T299" s="138"/>
      <c r="U299" s="136" t="s">
        <v>81</v>
      </c>
      <c r="V299" s="136" t="s">
        <v>489</v>
      </c>
      <c r="W299" s="136" t="s">
        <v>83</v>
      </c>
      <c r="X299" s="140"/>
      <c r="Y299" s="136" t="s">
        <v>122</v>
      </c>
      <c r="Z299" s="136" t="s">
        <v>533</v>
      </c>
      <c r="AA299" s="140"/>
      <c r="AB299" s="140"/>
      <c r="AC299" s="140"/>
      <c r="AD299" s="140"/>
      <c r="AE299" s="140"/>
      <c r="AF299" s="136" t="s">
        <v>533</v>
      </c>
      <c r="AG299" s="136" t="s">
        <v>88</v>
      </c>
      <c r="AH299" s="113" t="s">
        <v>1465</v>
      </c>
      <c r="AI299" s="101"/>
      <c r="AJ299" s="101" t="s">
        <v>92</v>
      </c>
      <c r="AK299" s="136" t="s">
        <v>227</v>
      </c>
      <c r="AL299" s="29" t="s">
        <v>92</v>
      </c>
      <c r="AM299" s="120" t="str">
        <f t="shared" si="6"/>
        <v> La Paz Murillo La Paz Bolivia</v>
      </c>
      <c r="AN299" s="138"/>
      <c r="AO299" s="136" t="s">
        <v>251</v>
      </c>
      <c r="AP299" s="140"/>
      <c r="AQ299" s="140"/>
      <c r="AR299" s="140"/>
      <c r="AS299" s="140"/>
      <c r="AT299" s="140"/>
      <c r="AU299" s="136" t="s">
        <v>94</v>
      </c>
      <c r="AV299" s="136" t="s">
        <v>1018</v>
      </c>
      <c r="AW299" s="29" t="s">
        <v>1150</v>
      </c>
      <c r="AX299" s="136" t="s">
        <v>1240</v>
      </c>
      <c r="AY299" s="101" t="s">
        <v>94</v>
      </c>
      <c r="AZ299" s="136" t="s">
        <v>82</v>
      </c>
      <c r="BA299" s="145" t="s">
        <v>223</v>
      </c>
      <c r="BB299" s="140"/>
      <c r="BC299" s="140"/>
      <c r="BD299" s="140"/>
      <c r="BE299" s="136"/>
      <c r="BF299" s="29" t="s">
        <v>1257</v>
      </c>
      <c r="BG299" s="29"/>
      <c r="BH299" s="29">
        <v>197.0</v>
      </c>
      <c r="BI299" s="29"/>
      <c r="BJ299" s="29"/>
      <c r="BK299" s="29"/>
      <c r="BL299" s="29"/>
      <c r="BM299" s="29"/>
      <c r="BN299" s="29"/>
      <c r="BO299" s="29"/>
      <c r="BP299" s="29"/>
    </row>
    <row r="300">
      <c r="A300" s="91" t="s">
        <v>311</v>
      </c>
      <c r="B300" s="122"/>
      <c r="C300" s="122">
        <v>2003.0</v>
      </c>
      <c r="D300" s="122">
        <v>10.0</v>
      </c>
      <c r="E300" s="122">
        <v>13.0</v>
      </c>
      <c r="F300" s="123"/>
      <c r="G300" s="123"/>
      <c r="H300" s="123"/>
      <c r="I300" s="29" t="s">
        <v>1466</v>
      </c>
      <c r="J300" s="29" t="s">
        <v>1467</v>
      </c>
      <c r="K300" s="128">
        <v>43.0</v>
      </c>
      <c r="L300" s="29"/>
      <c r="M300" s="29"/>
      <c r="N300" s="29" t="s">
        <v>76</v>
      </c>
      <c r="O300" s="125"/>
      <c r="P300" s="125"/>
      <c r="Q300" s="29" t="s">
        <v>77</v>
      </c>
      <c r="R300" s="125"/>
      <c r="S300" s="125"/>
      <c r="T300" s="123"/>
      <c r="U300" s="29" t="s">
        <v>81</v>
      </c>
      <c r="V300" s="29" t="s">
        <v>489</v>
      </c>
      <c r="W300" s="29" t="s">
        <v>83</v>
      </c>
      <c r="X300" s="125"/>
      <c r="Y300" s="29" t="s">
        <v>122</v>
      </c>
      <c r="Z300" s="29" t="s">
        <v>533</v>
      </c>
      <c r="AA300" s="125"/>
      <c r="AB300" s="125"/>
      <c r="AC300" s="123"/>
      <c r="AD300" s="123"/>
      <c r="AE300" s="125"/>
      <c r="AF300" s="29" t="s">
        <v>533</v>
      </c>
      <c r="AG300" s="29" t="s">
        <v>88</v>
      </c>
      <c r="AH300" s="125"/>
      <c r="AI300" s="29" t="s">
        <v>1271</v>
      </c>
      <c r="AJ300" s="29" t="s">
        <v>254</v>
      </c>
      <c r="AK300" s="29" t="s">
        <v>227</v>
      </c>
      <c r="AL300" s="29" t="s">
        <v>92</v>
      </c>
      <c r="AM300" s="120" t="str">
        <f t="shared" si="6"/>
        <v>Ballivian El Alto Murillo La Paz Bolivia</v>
      </c>
      <c r="AN300" s="123"/>
      <c r="AO300" s="29" t="s">
        <v>279</v>
      </c>
      <c r="AP300" s="125"/>
      <c r="AQ300" s="125"/>
      <c r="AR300" s="125"/>
      <c r="AS300" s="125"/>
      <c r="AT300" s="125"/>
      <c r="AU300" s="125"/>
      <c r="AV300" s="29" t="s">
        <v>1018</v>
      </c>
      <c r="AW300" s="29" t="s">
        <v>1150</v>
      </c>
      <c r="AX300" s="29" t="s">
        <v>1240</v>
      </c>
      <c r="AY300" s="101" t="s">
        <v>94</v>
      </c>
      <c r="AZ300" s="29" t="s">
        <v>82</v>
      </c>
      <c r="BA300" s="29" t="s">
        <v>223</v>
      </c>
      <c r="BB300" s="123"/>
      <c r="BC300" s="123"/>
      <c r="BD300" s="123"/>
      <c r="BE300" s="29"/>
      <c r="BF300" s="29" t="s">
        <v>1257</v>
      </c>
      <c r="BG300" s="29"/>
      <c r="BH300" s="29">
        <v>183.0</v>
      </c>
      <c r="BI300" s="29"/>
      <c r="BJ300" s="29"/>
      <c r="BK300" s="29"/>
      <c r="BL300" s="29"/>
      <c r="BM300" s="29"/>
      <c r="BN300" s="29"/>
      <c r="BO300" s="29"/>
      <c r="BP300" s="29"/>
    </row>
    <row r="301">
      <c r="A301" s="91" t="s">
        <v>311</v>
      </c>
      <c r="B301" s="122"/>
      <c r="C301" s="122">
        <v>2003.0</v>
      </c>
      <c r="D301" s="29">
        <v>10.0</v>
      </c>
      <c r="E301" s="29">
        <v>13.0</v>
      </c>
      <c r="F301" s="123"/>
      <c r="G301" s="123"/>
      <c r="H301" s="123"/>
      <c r="I301" s="29" t="s">
        <v>1469</v>
      </c>
      <c r="J301" s="29" t="s">
        <v>1470</v>
      </c>
      <c r="K301" s="128">
        <v>35.0</v>
      </c>
      <c r="L301" s="29"/>
      <c r="M301" s="29"/>
      <c r="N301" s="29" t="s">
        <v>76</v>
      </c>
      <c r="O301" s="125"/>
      <c r="P301" s="125"/>
      <c r="Q301" s="136" t="s">
        <v>77</v>
      </c>
      <c r="R301" s="140"/>
      <c r="S301" s="138"/>
      <c r="T301" s="138"/>
      <c r="U301" s="136" t="s">
        <v>81</v>
      </c>
      <c r="V301" s="136" t="s">
        <v>489</v>
      </c>
      <c r="W301" s="136" t="s">
        <v>83</v>
      </c>
      <c r="X301" s="140"/>
      <c r="Y301" s="136" t="s">
        <v>122</v>
      </c>
      <c r="Z301" s="136" t="s">
        <v>533</v>
      </c>
      <c r="AA301" s="140"/>
      <c r="AB301" s="140"/>
      <c r="AC301" s="140"/>
      <c r="AD301" s="140"/>
      <c r="AE301" s="140"/>
      <c r="AF301" s="136" t="s">
        <v>533</v>
      </c>
      <c r="AG301" s="136" t="s">
        <v>88</v>
      </c>
      <c r="AH301" s="140"/>
      <c r="AI301" s="101" t="s">
        <v>1422</v>
      </c>
      <c r="AJ301" s="101" t="s">
        <v>92</v>
      </c>
      <c r="AK301" s="136" t="s">
        <v>227</v>
      </c>
      <c r="AL301" s="101" t="s">
        <v>92</v>
      </c>
      <c r="AM301" s="120" t="str">
        <f t="shared" si="6"/>
        <v>Uni La Paz Murillo La Paz Bolivia</v>
      </c>
      <c r="AN301" s="138"/>
      <c r="AO301" s="136" t="s">
        <v>251</v>
      </c>
      <c r="AP301" s="140"/>
      <c r="AQ301" s="140"/>
      <c r="AR301" s="140"/>
      <c r="AS301" s="140"/>
      <c r="AT301" s="140"/>
      <c r="AU301" s="136" t="s">
        <v>94</v>
      </c>
      <c r="AV301" s="136" t="s">
        <v>1018</v>
      </c>
      <c r="AW301" s="29" t="s">
        <v>1150</v>
      </c>
      <c r="AX301" s="136" t="s">
        <v>1240</v>
      </c>
      <c r="AY301" s="101" t="s">
        <v>94</v>
      </c>
      <c r="AZ301" s="136" t="s">
        <v>82</v>
      </c>
      <c r="BA301" s="145" t="s">
        <v>223</v>
      </c>
      <c r="BB301" s="140"/>
      <c r="BC301" s="140"/>
      <c r="BD301" s="140"/>
      <c r="BE301" s="101" t="s">
        <v>1293</v>
      </c>
      <c r="BF301" s="29" t="s">
        <v>1257</v>
      </c>
      <c r="BG301" s="125"/>
      <c r="BH301" s="29">
        <v>201.0</v>
      </c>
      <c r="BI301" s="125"/>
      <c r="BJ301" s="125"/>
      <c r="BK301" s="125"/>
      <c r="BL301" s="125"/>
      <c r="BM301" s="125"/>
      <c r="BN301" s="125"/>
      <c r="BO301" s="125"/>
      <c r="BP301" s="125"/>
    </row>
    <row r="302">
      <c r="A302" s="91" t="s">
        <v>311</v>
      </c>
      <c r="B302" s="122"/>
      <c r="C302" s="122">
        <v>2003.0</v>
      </c>
      <c r="D302" s="122">
        <v>10.0</v>
      </c>
      <c r="E302" s="122">
        <v>13.0</v>
      </c>
      <c r="F302" s="123"/>
      <c r="G302" s="123"/>
      <c r="H302" s="123"/>
      <c r="I302" s="29" t="s">
        <v>1471</v>
      </c>
      <c r="J302" s="125"/>
      <c r="K302" s="124"/>
      <c r="L302" s="123"/>
      <c r="M302" s="123"/>
      <c r="N302" s="125"/>
      <c r="O302" s="123"/>
      <c r="P302" s="123"/>
      <c r="Q302" s="29" t="s">
        <v>77</v>
      </c>
      <c r="R302" s="123"/>
      <c r="S302" s="123"/>
      <c r="T302" s="123"/>
      <c r="U302" s="29" t="s">
        <v>1472</v>
      </c>
      <c r="V302" s="123"/>
      <c r="W302" s="123"/>
      <c r="X302" s="123"/>
      <c r="Y302" s="125"/>
      <c r="Z302" s="123"/>
      <c r="AA302" s="123"/>
      <c r="AB302" s="123"/>
      <c r="AC302" s="123"/>
      <c r="AD302" s="123"/>
      <c r="AE302" s="123"/>
      <c r="AF302" s="123"/>
      <c r="AG302" s="29" t="s">
        <v>482</v>
      </c>
      <c r="AH302" s="123"/>
      <c r="AI302" s="123"/>
      <c r="AJ302" s="29" t="s">
        <v>92</v>
      </c>
      <c r="AK302" s="29" t="s">
        <v>227</v>
      </c>
      <c r="AL302" s="29" t="s">
        <v>92</v>
      </c>
      <c r="AM302" s="120" t="str">
        <f t="shared" si="6"/>
        <v> La Paz Murillo La Paz Bolivia</v>
      </c>
      <c r="AN302" s="123"/>
      <c r="AO302" s="123"/>
      <c r="AP302" s="123"/>
      <c r="AQ302" s="123"/>
      <c r="AR302" s="123"/>
      <c r="AS302" s="123"/>
      <c r="AT302" s="123"/>
      <c r="AU302" s="123"/>
      <c r="AV302" s="29" t="s">
        <v>1018</v>
      </c>
      <c r="AW302" s="29" t="s">
        <v>1150</v>
      </c>
      <c r="AX302" s="29" t="s">
        <v>1240</v>
      </c>
      <c r="AY302" s="101" t="s">
        <v>94</v>
      </c>
      <c r="AZ302" s="29"/>
      <c r="BA302" s="29"/>
      <c r="BB302" s="29"/>
      <c r="BC302" s="29"/>
      <c r="BD302" s="29" t="s">
        <v>1473</v>
      </c>
      <c r="BE302" s="29" t="s">
        <v>1474</v>
      </c>
      <c r="BF302" s="131" t="s">
        <v>1475</v>
      </c>
      <c r="BG302" s="29"/>
      <c r="BH302" s="29"/>
      <c r="BI302" s="29"/>
      <c r="BJ302" s="29"/>
      <c r="BK302" s="29"/>
      <c r="BL302" s="29"/>
      <c r="BM302" s="29"/>
      <c r="BN302" s="29"/>
      <c r="BO302" s="29"/>
      <c r="BP302" s="29"/>
    </row>
    <row r="303">
      <c r="A303" s="91" t="s">
        <v>311</v>
      </c>
      <c r="B303" s="122"/>
      <c r="C303" s="122">
        <v>2003.0</v>
      </c>
      <c r="D303" s="122">
        <v>10.0</v>
      </c>
      <c r="E303" s="122">
        <v>13.0</v>
      </c>
      <c r="F303" s="123"/>
      <c r="G303" s="123"/>
      <c r="H303" s="123"/>
      <c r="I303" s="29" t="s">
        <v>1471</v>
      </c>
      <c r="J303" s="125"/>
      <c r="K303" s="124"/>
      <c r="L303" s="123"/>
      <c r="M303" s="123"/>
      <c r="N303" s="125"/>
      <c r="O303" s="123"/>
      <c r="P303" s="123"/>
      <c r="Q303" s="29" t="s">
        <v>77</v>
      </c>
      <c r="R303" s="123"/>
      <c r="S303" s="123"/>
      <c r="T303" s="123"/>
      <c r="U303" s="29" t="s">
        <v>1472</v>
      </c>
      <c r="V303" s="123"/>
      <c r="W303" s="123"/>
      <c r="X303" s="123"/>
      <c r="Y303" s="125"/>
      <c r="Z303" s="123"/>
      <c r="AA303" s="123"/>
      <c r="AB303" s="123"/>
      <c r="AC303" s="123"/>
      <c r="AD303" s="123"/>
      <c r="AE303" s="123"/>
      <c r="AF303" s="123"/>
      <c r="AG303" s="29" t="s">
        <v>482</v>
      </c>
      <c r="AH303" s="123"/>
      <c r="AI303" s="123"/>
      <c r="AJ303" s="29" t="s">
        <v>92</v>
      </c>
      <c r="AK303" s="29" t="s">
        <v>227</v>
      </c>
      <c r="AL303" s="29" t="s">
        <v>92</v>
      </c>
      <c r="AM303" s="120" t="str">
        <f t="shared" si="6"/>
        <v> La Paz Murillo La Paz Bolivia</v>
      </c>
      <c r="AN303" s="123"/>
      <c r="AO303" s="123"/>
      <c r="AP303" s="123"/>
      <c r="AQ303" s="123"/>
      <c r="AR303" s="123"/>
      <c r="AS303" s="123"/>
      <c r="AT303" s="123"/>
      <c r="AU303" s="123"/>
      <c r="AV303" s="29" t="s">
        <v>1018</v>
      </c>
      <c r="AW303" s="29" t="s">
        <v>1150</v>
      </c>
      <c r="AX303" s="29" t="s">
        <v>1240</v>
      </c>
      <c r="AY303" s="101" t="s">
        <v>94</v>
      </c>
      <c r="AZ303" s="29"/>
      <c r="BA303" s="29"/>
      <c r="BB303" s="29"/>
      <c r="BC303" s="29"/>
      <c r="BD303" s="29" t="s">
        <v>1473</v>
      </c>
      <c r="BE303" s="29" t="s">
        <v>1474</v>
      </c>
      <c r="BF303" s="131" t="s">
        <v>1475</v>
      </c>
      <c r="BG303" s="29"/>
      <c r="BH303" s="29"/>
      <c r="BI303" s="29"/>
      <c r="BJ303" s="29"/>
      <c r="BK303" s="29"/>
      <c r="BL303" s="29"/>
      <c r="BM303" s="29"/>
      <c r="BN303" s="29"/>
      <c r="BO303" s="29"/>
      <c r="BP303" s="29"/>
    </row>
    <row r="304">
      <c r="A304" s="91" t="s">
        <v>311</v>
      </c>
      <c r="B304" s="122"/>
      <c r="C304" s="122">
        <v>2003.0</v>
      </c>
      <c r="D304" s="122">
        <v>10.0</v>
      </c>
      <c r="E304" s="122">
        <v>13.0</v>
      </c>
      <c r="F304" s="123"/>
      <c r="G304" s="123"/>
      <c r="H304" s="123"/>
      <c r="I304" s="29" t="s">
        <v>1471</v>
      </c>
      <c r="J304" s="125"/>
      <c r="K304" s="124"/>
      <c r="L304" s="123"/>
      <c r="M304" s="123"/>
      <c r="N304" s="125"/>
      <c r="O304" s="123"/>
      <c r="P304" s="123"/>
      <c r="Q304" s="29" t="s">
        <v>77</v>
      </c>
      <c r="R304" s="123"/>
      <c r="S304" s="123"/>
      <c r="T304" s="123"/>
      <c r="U304" s="29" t="s">
        <v>1472</v>
      </c>
      <c r="V304" s="123"/>
      <c r="W304" s="123"/>
      <c r="X304" s="123"/>
      <c r="Y304" s="125"/>
      <c r="Z304" s="123"/>
      <c r="AA304" s="123"/>
      <c r="AB304" s="123"/>
      <c r="AC304" s="123"/>
      <c r="AD304" s="123"/>
      <c r="AE304" s="123"/>
      <c r="AF304" s="123"/>
      <c r="AG304" s="29" t="s">
        <v>482</v>
      </c>
      <c r="AH304" s="123"/>
      <c r="AI304" s="123"/>
      <c r="AJ304" s="29" t="s">
        <v>92</v>
      </c>
      <c r="AK304" s="29" t="s">
        <v>227</v>
      </c>
      <c r="AL304" s="29" t="s">
        <v>92</v>
      </c>
      <c r="AM304" s="120" t="str">
        <f t="shared" si="6"/>
        <v> La Paz Murillo La Paz Bolivia</v>
      </c>
      <c r="AN304" s="123"/>
      <c r="AO304" s="123"/>
      <c r="AP304" s="123"/>
      <c r="AQ304" s="123"/>
      <c r="AR304" s="123"/>
      <c r="AS304" s="123"/>
      <c r="AT304" s="123"/>
      <c r="AU304" s="123"/>
      <c r="AV304" s="29" t="s">
        <v>1018</v>
      </c>
      <c r="AW304" s="29" t="s">
        <v>1150</v>
      </c>
      <c r="AX304" s="29" t="s">
        <v>1240</v>
      </c>
      <c r="AY304" s="101" t="s">
        <v>94</v>
      </c>
      <c r="AZ304" s="29"/>
      <c r="BA304" s="29"/>
      <c r="BB304" s="29"/>
      <c r="BC304" s="29"/>
      <c r="BD304" s="29" t="s">
        <v>1473</v>
      </c>
      <c r="BE304" s="29" t="s">
        <v>1474</v>
      </c>
      <c r="BF304" s="131" t="s">
        <v>1475</v>
      </c>
      <c r="BG304" s="29"/>
      <c r="BH304" s="29"/>
      <c r="BI304" s="29"/>
      <c r="BJ304" s="29"/>
      <c r="BK304" s="29"/>
      <c r="BL304" s="29"/>
      <c r="BM304" s="29"/>
      <c r="BN304" s="29"/>
      <c r="BO304" s="29"/>
      <c r="BP304" s="29"/>
    </row>
    <row r="305">
      <c r="A305" s="91" t="s">
        <v>311</v>
      </c>
      <c r="B305" s="122"/>
      <c r="C305" s="122">
        <v>2003.0</v>
      </c>
      <c r="D305" s="29">
        <v>10.0</v>
      </c>
      <c r="E305" s="29">
        <v>15.0</v>
      </c>
      <c r="F305" s="123"/>
      <c r="G305" s="123"/>
      <c r="H305" s="123"/>
      <c r="I305" s="29" t="s">
        <v>1476</v>
      </c>
      <c r="J305" s="29" t="s">
        <v>1477</v>
      </c>
      <c r="K305" s="128">
        <v>43.0</v>
      </c>
      <c r="L305" s="29"/>
      <c r="M305" s="29"/>
      <c r="N305" s="29" t="s">
        <v>76</v>
      </c>
      <c r="O305" s="125"/>
      <c r="P305" s="125"/>
      <c r="Q305" s="29" t="s">
        <v>77</v>
      </c>
      <c r="R305" s="29" t="s">
        <v>473</v>
      </c>
      <c r="S305" s="29" t="s">
        <v>474</v>
      </c>
      <c r="T305" s="123"/>
      <c r="U305" s="29" t="s">
        <v>81</v>
      </c>
      <c r="V305" s="29" t="s">
        <v>489</v>
      </c>
      <c r="W305" s="29" t="s">
        <v>83</v>
      </c>
      <c r="X305" s="125"/>
      <c r="Y305" s="29" t="s">
        <v>122</v>
      </c>
      <c r="Z305" s="29" t="s">
        <v>533</v>
      </c>
      <c r="AA305" s="125"/>
      <c r="AB305" s="125"/>
      <c r="AC305" s="125"/>
      <c r="AD305" s="125"/>
      <c r="AE305" s="125"/>
      <c r="AF305" s="29" t="s">
        <v>1478</v>
      </c>
      <c r="AG305" s="29" t="s">
        <v>88</v>
      </c>
      <c r="AH305" s="142"/>
      <c r="AI305" s="29" t="s">
        <v>147</v>
      </c>
      <c r="AJ305" s="29" t="s">
        <v>147</v>
      </c>
      <c r="AK305" s="29" t="s">
        <v>91</v>
      </c>
      <c r="AL305" s="29" t="s">
        <v>92</v>
      </c>
      <c r="AM305" s="120" t="str">
        <f t="shared" si="6"/>
        <v>Patacamaya Patacamaya Aroma La Paz Bolivia</v>
      </c>
      <c r="AN305" s="123"/>
      <c r="AO305" s="125"/>
      <c r="AP305" s="125"/>
      <c r="AQ305" s="125"/>
      <c r="AR305" s="125"/>
      <c r="AS305" s="125"/>
      <c r="AT305" s="125"/>
      <c r="AU305" s="125"/>
      <c r="AV305" s="29" t="s">
        <v>1018</v>
      </c>
      <c r="AW305" s="29" t="s">
        <v>1150</v>
      </c>
      <c r="AX305" s="29" t="s">
        <v>1240</v>
      </c>
      <c r="AY305" s="101" t="s">
        <v>94</v>
      </c>
      <c r="AZ305" s="29" t="s">
        <v>82</v>
      </c>
      <c r="BA305" s="29" t="s">
        <v>557</v>
      </c>
      <c r="BB305" s="29"/>
      <c r="BC305" s="29"/>
      <c r="BD305" s="29"/>
      <c r="BE305" s="29" t="s">
        <v>1480</v>
      </c>
      <c r="BF305" s="29" t="s">
        <v>1257</v>
      </c>
      <c r="BG305" s="125"/>
      <c r="BH305" s="29">
        <v>205.0</v>
      </c>
      <c r="BI305" s="125"/>
      <c r="BJ305" s="125"/>
      <c r="BK305" s="125"/>
      <c r="BL305" s="125"/>
      <c r="BM305" s="125"/>
      <c r="BN305" s="125"/>
      <c r="BO305" s="125"/>
      <c r="BP305" s="125"/>
    </row>
    <row r="306">
      <c r="A306" s="91" t="s">
        <v>311</v>
      </c>
      <c r="B306" s="122"/>
      <c r="C306" s="122">
        <v>2003.0</v>
      </c>
      <c r="D306" s="29">
        <v>10.0</v>
      </c>
      <c r="E306" s="29">
        <v>15.0</v>
      </c>
      <c r="F306" s="123"/>
      <c r="G306" s="123"/>
      <c r="H306" s="123"/>
      <c r="I306" s="29" t="s">
        <v>1481</v>
      </c>
      <c r="J306" s="29" t="s">
        <v>1482</v>
      </c>
      <c r="K306" s="128">
        <v>27.0</v>
      </c>
      <c r="L306" s="29"/>
      <c r="M306" s="29"/>
      <c r="N306" s="29" t="s">
        <v>76</v>
      </c>
      <c r="O306" s="125"/>
      <c r="P306" s="125"/>
      <c r="Q306" s="29" t="s">
        <v>77</v>
      </c>
      <c r="R306" s="29" t="s">
        <v>473</v>
      </c>
      <c r="S306" s="29" t="s">
        <v>474</v>
      </c>
      <c r="T306" s="123"/>
      <c r="U306" s="29" t="s">
        <v>81</v>
      </c>
      <c r="V306" s="29" t="s">
        <v>489</v>
      </c>
      <c r="W306" s="29" t="s">
        <v>83</v>
      </c>
      <c r="X306" s="125"/>
      <c r="Y306" s="29" t="s">
        <v>122</v>
      </c>
      <c r="Z306" s="29" t="s">
        <v>533</v>
      </c>
      <c r="AA306" s="125"/>
      <c r="AB306" s="125"/>
      <c r="AC306" s="125"/>
      <c r="AD306" s="125"/>
      <c r="AE306" s="125"/>
      <c r="AF306" s="29" t="s">
        <v>1478</v>
      </c>
      <c r="AG306" s="29" t="s">
        <v>88</v>
      </c>
      <c r="AH306" s="29"/>
      <c r="AI306" s="29" t="s">
        <v>147</v>
      </c>
      <c r="AJ306" s="29" t="s">
        <v>147</v>
      </c>
      <c r="AK306" s="29" t="s">
        <v>91</v>
      </c>
      <c r="AL306" s="29" t="s">
        <v>92</v>
      </c>
      <c r="AM306" s="120" t="str">
        <f t="shared" si="6"/>
        <v>Patacamaya Patacamaya Aroma La Paz Bolivia</v>
      </c>
      <c r="AN306" s="123"/>
      <c r="AO306" s="125"/>
      <c r="AP306" s="125"/>
      <c r="AQ306" s="125"/>
      <c r="AR306" s="125"/>
      <c r="AS306" s="125"/>
      <c r="AT306" s="125"/>
      <c r="AU306" s="125"/>
      <c r="AV306" s="29" t="s">
        <v>1018</v>
      </c>
      <c r="AW306" s="29" t="s">
        <v>1150</v>
      </c>
      <c r="AX306" s="29" t="s">
        <v>1240</v>
      </c>
      <c r="AY306" s="101" t="s">
        <v>94</v>
      </c>
      <c r="AZ306" s="29" t="s">
        <v>82</v>
      </c>
      <c r="BA306" s="29" t="s">
        <v>557</v>
      </c>
      <c r="BB306" s="29"/>
      <c r="BC306" s="29"/>
      <c r="BD306" s="29"/>
      <c r="BE306" s="29" t="s">
        <v>1480</v>
      </c>
      <c r="BF306" s="29" t="s">
        <v>1257</v>
      </c>
      <c r="BG306" s="125"/>
      <c r="BH306" s="29">
        <v>206.0</v>
      </c>
      <c r="BI306" s="125"/>
      <c r="BJ306" s="125"/>
      <c r="BK306" s="125"/>
      <c r="BL306" s="125"/>
      <c r="BM306" s="125"/>
      <c r="BN306" s="125"/>
      <c r="BO306" s="125"/>
      <c r="BP306" s="125"/>
    </row>
    <row r="307">
      <c r="A307" s="91" t="s">
        <v>311</v>
      </c>
      <c r="B307" s="122"/>
      <c r="C307" s="122">
        <v>2003.0</v>
      </c>
      <c r="D307" s="29">
        <v>10.0</v>
      </c>
      <c r="E307" s="29">
        <v>15.0</v>
      </c>
      <c r="F307" s="123"/>
      <c r="G307" s="123"/>
      <c r="H307" s="123"/>
      <c r="I307" s="29" t="s">
        <v>1483</v>
      </c>
      <c r="J307" s="29" t="s">
        <v>1484</v>
      </c>
      <c r="K307" s="124"/>
      <c r="L307" s="123"/>
      <c r="M307" s="123"/>
      <c r="N307" s="29" t="s">
        <v>456</v>
      </c>
      <c r="O307" s="125"/>
      <c r="P307" s="125"/>
      <c r="Q307" s="29" t="s">
        <v>77</v>
      </c>
      <c r="R307" s="29"/>
      <c r="S307" s="29"/>
      <c r="T307" s="125"/>
      <c r="U307" s="29" t="s">
        <v>1485</v>
      </c>
      <c r="V307" s="29"/>
      <c r="W307" s="29"/>
      <c r="X307" s="29" t="s">
        <v>94</v>
      </c>
      <c r="Y307" s="29" t="s">
        <v>122</v>
      </c>
      <c r="Z307" s="29" t="s">
        <v>533</v>
      </c>
      <c r="AA307" s="125"/>
      <c r="AB307" s="125"/>
      <c r="AC307" s="123"/>
      <c r="AD307" s="123"/>
      <c r="AE307" s="125"/>
      <c r="AF307" s="29"/>
      <c r="AG307" s="29" t="s">
        <v>88</v>
      </c>
      <c r="AH307" s="29"/>
      <c r="AI307" s="29" t="s">
        <v>147</v>
      </c>
      <c r="AJ307" s="29" t="s">
        <v>147</v>
      </c>
      <c r="AK307" s="29" t="s">
        <v>91</v>
      </c>
      <c r="AL307" s="29" t="s">
        <v>92</v>
      </c>
      <c r="AM307" s="120" t="str">
        <f t="shared" si="6"/>
        <v>Patacamaya Patacamaya Aroma La Paz Bolivia</v>
      </c>
      <c r="AN307" s="123"/>
      <c r="AO307" s="29" t="s">
        <v>279</v>
      </c>
      <c r="AP307" s="125"/>
      <c r="AQ307" s="125"/>
      <c r="AR307" s="125"/>
      <c r="AS307" s="125"/>
      <c r="AT307" s="125"/>
      <c r="AU307" s="125"/>
      <c r="AV307" s="29" t="s">
        <v>1018</v>
      </c>
      <c r="AW307" s="29" t="s">
        <v>1150</v>
      </c>
      <c r="AX307" s="29" t="s">
        <v>1240</v>
      </c>
      <c r="AY307" s="101" t="s">
        <v>94</v>
      </c>
      <c r="AZ307" s="29" t="s">
        <v>82</v>
      </c>
      <c r="BA307" s="29" t="s">
        <v>557</v>
      </c>
      <c r="BB307" s="29"/>
      <c r="BC307" s="29"/>
      <c r="BD307" s="29"/>
      <c r="BE307" s="29" t="s">
        <v>1486</v>
      </c>
      <c r="BF307" s="29" t="s">
        <v>1487</v>
      </c>
      <c r="BG307" s="29"/>
      <c r="BH307" s="29">
        <v>207.0</v>
      </c>
      <c r="BI307" s="29"/>
      <c r="BJ307" s="29"/>
      <c r="BK307" s="29"/>
      <c r="BL307" s="29"/>
      <c r="BM307" s="29"/>
      <c r="BN307" s="29"/>
      <c r="BO307" s="29"/>
      <c r="BP307" s="29"/>
    </row>
    <row r="308">
      <c r="A308" s="147" t="s">
        <v>311</v>
      </c>
      <c r="B308" s="148"/>
      <c r="C308" s="148">
        <v>2003.0</v>
      </c>
      <c r="D308" s="149">
        <v>10.0</v>
      </c>
      <c r="E308" s="149">
        <v>16.0</v>
      </c>
      <c r="F308" s="150"/>
      <c r="G308" s="150"/>
      <c r="H308" s="150"/>
      <c r="I308" s="149" t="s">
        <v>1488</v>
      </c>
      <c r="J308" s="149" t="s">
        <v>1489</v>
      </c>
      <c r="K308" s="151"/>
      <c r="L308" s="150"/>
      <c r="M308" s="150"/>
      <c r="N308" s="149" t="s">
        <v>76</v>
      </c>
      <c r="O308" s="152"/>
      <c r="P308" s="152"/>
      <c r="Q308" s="149" t="s">
        <v>77</v>
      </c>
      <c r="R308" s="149" t="s">
        <v>473</v>
      </c>
      <c r="S308" s="149" t="s">
        <v>1490</v>
      </c>
      <c r="T308" s="152"/>
      <c r="U308" s="149" t="s">
        <v>1491</v>
      </c>
      <c r="V308" s="149" t="s">
        <v>405</v>
      </c>
      <c r="W308" s="149" t="s">
        <v>1492</v>
      </c>
      <c r="X308" s="152"/>
      <c r="Y308" s="149" t="s">
        <v>122</v>
      </c>
      <c r="Z308" s="149" t="s">
        <v>533</v>
      </c>
      <c r="AA308" s="152"/>
      <c r="AB308" s="152"/>
      <c r="AC308" s="150"/>
      <c r="AD308" s="150"/>
      <c r="AE308" s="152"/>
      <c r="AF308" s="149" t="s">
        <v>533</v>
      </c>
      <c r="AG308" s="149" t="s">
        <v>88</v>
      </c>
      <c r="AH308" s="149" t="s">
        <v>1493</v>
      </c>
      <c r="AI308" s="149" t="s">
        <v>1494</v>
      </c>
      <c r="AJ308" s="149" t="s">
        <v>254</v>
      </c>
      <c r="AK308" s="149" t="s">
        <v>227</v>
      </c>
      <c r="AL308" s="149" t="s">
        <v>92</v>
      </c>
      <c r="AM308" s="153" t="str">
        <f t="shared" si="6"/>
        <v>Ceja El Alto Murillo La Paz Bolivia</v>
      </c>
      <c r="AN308" s="150"/>
      <c r="AO308" s="149" t="s">
        <v>251</v>
      </c>
      <c r="AP308" s="152"/>
      <c r="AQ308" s="152"/>
      <c r="AR308" s="152"/>
      <c r="AS308" s="152"/>
      <c r="AT308" s="152"/>
      <c r="AU308" s="152"/>
      <c r="AV308" s="149" t="s">
        <v>1018</v>
      </c>
      <c r="AW308" s="29" t="s">
        <v>1150</v>
      </c>
      <c r="AX308" s="149" t="s">
        <v>1240</v>
      </c>
      <c r="AY308" s="149" t="s">
        <v>94</v>
      </c>
      <c r="AZ308" s="149" t="s">
        <v>82</v>
      </c>
      <c r="BA308" s="149" t="s">
        <v>223</v>
      </c>
      <c r="BB308" s="149"/>
      <c r="BC308" s="149"/>
      <c r="BD308" s="149"/>
      <c r="BE308" s="149" t="s">
        <v>1495</v>
      </c>
      <c r="BF308" s="149" t="s">
        <v>1257</v>
      </c>
      <c r="BG308" s="149"/>
      <c r="BH308" s="149">
        <v>176.0</v>
      </c>
      <c r="BI308" s="149"/>
      <c r="BJ308" s="149"/>
      <c r="BK308" s="29"/>
      <c r="BL308" s="29"/>
      <c r="BM308" s="29"/>
      <c r="BN308" s="29"/>
      <c r="BO308" s="29"/>
      <c r="BP308" s="29"/>
    </row>
    <row r="309">
      <c r="A309" s="7" t="s">
        <v>812</v>
      </c>
      <c r="B309" s="8"/>
      <c r="C309" s="8">
        <v>2003.0</v>
      </c>
      <c r="D309" s="8">
        <v>10.0</v>
      </c>
      <c r="E309" s="8">
        <v>25.0</v>
      </c>
      <c r="F309" s="9"/>
      <c r="G309" s="9"/>
      <c r="H309" s="9"/>
      <c r="I309" s="12"/>
      <c r="J309" s="12"/>
      <c r="K309" s="105"/>
      <c r="L309" s="9"/>
      <c r="M309" s="9"/>
      <c r="N309" s="12"/>
      <c r="O309" s="9"/>
      <c r="P309" s="9"/>
      <c r="Q309" s="12"/>
      <c r="R309" s="12" t="s">
        <v>533</v>
      </c>
      <c r="S309" s="12"/>
      <c r="T309" s="9"/>
      <c r="U309" s="12" t="s">
        <v>413</v>
      </c>
      <c r="V309" s="11" t="s">
        <v>348</v>
      </c>
      <c r="W309" s="12" t="s">
        <v>1496</v>
      </c>
      <c r="X309" s="12" t="s">
        <v>82</v>
      </c>
      <c r="Y309" s="12" t="s">
        <v>122</v>
      </c>
      <c r="Z309" s="12" t="s">
        <v>1497</v>
      </c>
      <c r="AA309" s="12"/>
      <c r="AB309" s="9"/>
      <c r="AC309" s="9"/>
      <c r="AD309" s="9"/>
      <c r="AE309" s="12"/>
      <c r="AF309" s="12"/>
      <c r="AG309" s="12" t="s">
        <v>88</v>
      </c>
      <c r="AH309" s="12"/>
      <c r="AI309" s="9"/>
      <c r="AJ309" s="12"/>
      <c r="AK309" s="12" t="s">
        <v>153</v>
      </c>
      <c r="AL309" s="12" t="s">
        <v>133</v>
      </c>
      <c r="AM309" s="13" t="str">
        <f t="shared" si="6"/>
        <v>  Chapare? Cochabamba? Bolivia</v>
      </c>
      <c r="AN309" s="9"/>
      <c r="AO309" s="12"/>
      <c r="AP309" s="9"/>
      <c r="AQ309" s="9"/>
      <c r="AR309" s="9"/>
      <c r="AS309" s="9"/>
      <c r="AT309" s="9"/>
      <c r="AU309" s="9"/>
      <c r="AV309" s="12" t="s">
        <v>1498</v>
      </c>
      <c r="AW309" s="22" t="s">
        <v>1499</v>
      </c>
      <c r="AX309" s="12" t="s">
        <v>222</v>
      </c>
      <c r="AY309" s="12" t="s">
        <v>94</v>
      </c>
      <c r="AZ309" s="12" t="s">
        <v>94</v>
      </c>
      <c r="BA309" s="12" t="s">
        <v>216</v>
      </c>
      <c r="BB309" s="106"/>
      <c r="BC309" s="106"/>
      <c r="BD309" s="106"/>
      <c r="BE309" s="12"/>
      <c r="BF309" s="12" t="s">
        <v>1500</v>
      </c>
      <c r="BG309" s="12"/>
      <c r="BH309" s="12"/>
      <c r="BI309" s="12"/>
      <c r="BJ309" s="12"/>
      <c r="BK309" s="12"/>
      <c r="BL309" s="12"/>
      <c r="BM309" s="12"/>
      <c r="BN309" s="12"/>
      <c r="BO309" s="12"/>
      <c r="BP309" s="12"/>
    </row>
    <row r="310">
      <c r="A310" s="7" t="s">
        <v>812</v>
      </c>
      <c r="B310" s="8"/>
      <c r="C310" s="8">
        <v>2003.0</v>
      </c>
      <c r="D310" s="8"/>
      <c r="E310" s="8"/>
      <c r="F310" s="9"/>
      <c r="G310" s="9"/>
      <c r="H310" s="9"/>
      <c r="I310" s="12" t="s">
        <v>1501</v>
      </c>
      <c r="J310" s="12"/>
      <c r="K310" s="105"/>
      <c r="L310" s="9"/>
      <c r="M310" s="9"/>
      <c r="N310" s="12"/>
      <c r="O310" s="9"/>
      <c r="P310" s="9"/>
      <c r="Q310" s="12"/>
      <c r="R310" s="12"/>
      <c r="S310" s="12"/>
      <c r="T310" s="9"/>
      <c r="U310" s="12"/>
      <c r="V310" s="11"/>
      <c r="W310" s="12"/>
      <c r="X310" s="12"/>
      <c r="Y310" s="12"/>
      <c r="Z310" s="12"/>
      <c r="AA310" s="12"/>
      <c r="AB310" s="9"/>
      <c r="AC310" s="9"/>
      <c r="AD310" s="9"/>
      <c r="AE310" s="12"/>
      <c r="AF310" s="12"/>
      <c r="AG310" s="12"/>
      <c r="AH310" s="12"/>
      <c r="AI310" s="9"/>
      <c r="AJ310" s="12"/>
      <c r="AK310" s="12" t="s">
        <v>153</v>
      </c>
      <c r="AL310" s="12" t="s">
        <v>133</v>
      </c>
      <c r="AM310" s="13" t="str">
        <f t="shared" si="6"/>
        <v>  Chapare? Cochabamba? Bolivia</v>
      </c>
      <c r="AN310" s="9"/>
      <c r="AO310" s="12"/>
      <c r="AP310" s="9"/>
      <c r="AQ310" s="9"/>
      <c r="AR310" s="9"/>
      <c r="AS310" s="9"/>
      <c r="AT310" s="9"/>
      <c r="AU310" s="9"/>
      <c r="AV310" s="12" t="s">
        <v>1498</v>
      </c>
      <c r="AW310" s="12" t="s">
        <v>1499</v>
      </c>
      <c r="AX310" s="12" t="s">
        <v>222</v>
      </c>
      <c r="AY310" s="12" t="s">
        <v>94</v>
      </c>
      <c r="AZ310" s="12" t="s">
        <v>94</v>
      </c>
      <c r="BA310" s="12" t="s">
        <v>216</v>
      </c>
      <c r="BB310" s="106"/>
      <c r="BC310" s="106"/>
      <c r="BD310" s="106"/>
      <c r="BE310" s="12"/>
      <c r="BF310" s="12" t="s">
        <v>1500</v>
      </c>
      <c r="BG310" s="12"/>
      <c r="BH310" s="12"/>
      <c r="BI310" s="12"/>
      <c r="BJ310" s="12"/>
      <c r="BK310" s="12"/>
      <c r="BL310" s="12"/>
      <c r="BM310" s="12"/>
      <c r="BN310" s="12"/>
      <c r="BO310" s="12"/>
      <c r="BP310" s="12"/>
    </row>
    <row r="311">
      <c r="A311" s="7" t="s">
        <v>812</v>
      </c>
      <c r="B311" s="8"/>
      <c r="C311" s="8">
        <v>2003.0</v>
      </c>
      <c r="D311" s="8"/>
      <c r="E311" s="8"/>
      <c r="F311" s="9"/>
      <c r="G311" s="9"/>
      <c r="H311" s="9"/>
      <c r="I311" s="12" t="s">
        <v>1502</v>
      </c>
      <c r="J311" s="12"/>
      <c r="K311" s="105"/>
      <c r="L311" s="9"/>
      <c r="M311" s="9"/>
      <c r="N311" s="12"/>
      <c r="O311" s="9"/>
      <c r="P311" s="9"/>
      <c r="Q311" s="12"/>
      <c r="R311" s="12"/>
      <c r="S311" s="12"/>
      <c r="T311" s="9"/>
      <c r="U311" s="12"/>
      <c r="V311" s="11"/>
      <c r="W311" s="12"/>
      <c r="X311" s="12"/>
      <c r="Y311" s="12"/>
      <c r="Z311" s="12"/>
      <c r="AA311" s="12"/>
      <c r="AB311" s="9"/>
      <c r="AC311" s="9"/>
      <c r="AD311" s="9"/>
      <c r="AE311" s="12"/>
      <c r="AF311" s="12"/>
      <c r="AG311" s="12"/>
      <c r="AH311" s="12"/>
      <c r="AI311" s="9"/>
      <c r="AJ311" s="12"/>
      <c r="AK311" s="12" t="s">
        <v>153</v>
      </c>
      <c r="AL311" s="12" t="s">
        <v>133</v>
      </c>
      <c r="AM311" s="13" t="str">
        <f t="shared" si="6"/>
        <v>  Chapare? Cochabamba? Bolivia</v>
      </c>
      <c r="AN311" s="9"/>
      <c r="AO311" s="12"/>
      <c r="AP311" s="9"/>
      <c r="AQ311" s="9"/>
      <c r="AR311" s="9"/>
      <c r="AS311" s="9"/>
      <c r="AT311" s="9"/>
      <c r="AU311" s="9"/>
      <c r="AV311" s="12" t="s">
        <v>1498</v>
      </c>
      <c r="AW311" s="12" t="s">
        <v>1499</v>
      </c>
      <c r="AX311" s="12" t="s">
        <v>222</v>
      </c>
      <c r="AY311" s="12" t="s">
        <v>94</v>
      </c>
      <c r="AZ311" s="12" t="s">
        <v>94</v>
      </c>
      <c r="BA311" s="12" t="s">
        <v>216</v>
      </c>
      <c r="BB311" s="106"/>
      <c r="BC311" s="106"/>
      <c r="BD311" s="106"/>
      <c r="BE311" s="12"/>
      <c r="BF311" s="12" t="s">
        <v>1500</v>
      </c>
      <c r="BG311" s="12"/>
      <c r="BH311" s="12"/>
      <c r="BI311" s="12"/>
      <c r="BJ311" s="12"/>
      <c r="BK311" s="12"/>
      <c r="BL311" s="12"/>
      <c r="BM311" s="12"/>
      <c r="BN311" s="12"/>
      <c r="BO311" s="12"/>
      <c r="BP311" s="12"/>
    </row>
    <row r="312">
      <c r="A312" s="7" t="s">
        <v>812</v>
      </c>
      <c r="B312" s="8"/>
      <c r="C312" s="8">
        <v>2003.0</v>
      </c>
      <c r="D312" s="8">
        <v>12.0</v>
      </c>
      <c r="E312" s="8">
        <v>4.0</v>
      </c>
      <c r="F312" s="9"/>
      <c r="G312" s="9"/>
      <c r="H312" s="9"/>
      <c r="I312" s="12"/>
      <c r="J312" s="12"/>
      <c r="K312" s="105"/>
      <c r="L312" s="9"/>
      <c r="M312" s="9"/>
      <c r="N312" s="12"/>
      <c r="O312" s="9"/>
      <c r="P312" s="9"/>
      <c r="Q312" s="12"/>
      <c r="R312" s="12"/>
      <c r="S312" s="12"/>
      <c r="T312" s="9"/>
      <c r="U312" s="12"/>
      <c r="V312" s="11"/>
      <c r="W312" s="12"/>
      <c r="X312" s="12"/>
      <c r="Y312" s="12"/>
      <c r="Z312" s="12"/>
      <c r="AA312" s="12"/>
      <c r="AB312" s="9"/>
      <c r="AC312" s="9"/>
      <c r="AD312" s="9"/>
      <c r="AE312" s="12"/>
      <c r="AF312" s="12"/>
      <c r="AG312" s="12"/>
      <c r="AH312" s="12"/>
      <c r="AI312" s="9"/>
      <c r="AJ312" s="12"/>
      <c r="AK312" s="12" t="s">
        <v>153</v>
      </c>
      <c r="AL312" s="12" t="s">
        <v>133</v>
      </c>
      <c r="AM312" s="13" t="str">
        <f t="shared" si="6"/>
        <v>  Chapare? Cochabamba? Bolivia</v>
      </c>
      <c r="AN312" s="9"/>
      <c r="AO312" s="12"/>
      <c r="AP312" s="9"/>
      <c r="AQ312" s="9"/>
      <c r="AR312" s="9"/>
      <c r="AS312" s="9"/>
      <c r="AT312" s="9"/>
      <c r="AU312" s="9"/>
      <c r="AV312" s="12" t="s">
        <v>1498</v>
      </c>
      <c r="AW312" s="12" t="s">
        <v>1499</v>
      </c>
      <c r="AX312" s="12" t="s">
        <v>222</v>
      </c>
      <c r="AY312" s="12" t="s">
        <v>94</v>
      </c>
      <c r="AZ312" s="12" t="s">
        <v>94</v>
      </c>
      <c r="BA312" s="12" t="s">
        <v>216</v>
      </c>
      <c r="BB312" s="106"/>
      <c r="BC312" s="106"/>
      <c r="BD312" s="106"/>
      <c r="BE312" s="12"/>
      <c r="BF312" s="12" t="s">
        <v>1500</v>
      </c>
      <c r="BG312" s="12"/>
      <c r="BH312" s="12"/>
      <c r="BI312" s="12"/>
      <c r="BJ312" s="12"/>
      <c r="BK312" s="12"/>
      <c r="BL312" s="12"/>
      <c r="BM312" s="12"/>
      <c r="BN312" s="12"/>
      <c r="BO312" s="12"/>
      <c r="BP312" s="12"/>
    </row>
    <row r="313">
      <c r="A313" s="1" t="s">
        <v>1245</v>
      </c>
      <c r="C313" s="1">
        <v>2003.0</v>
      </c>
      <c r="D313" s="1">
        <v>12.0</v>
      </c>
      <c r="E313" s="1">
        <v>19.0</v>
      </c>
      <c r="I313" s="1" t="s">
        <v>516</v>
      </c>
      <c r="J313" s="1" t="s">
        <v>1505</v>
      </c>
      <c r="K313" s="1">
        <v>59.0</v>
      </c>
      <c r="N313" s="1" t="s">
        <v>76</v>
      </c>
      <c r="O313" s="1" t="s">
        <v>1506</v>
      </c>
      <c r="P313" s="1" t="s">
        <v>199</v>
      </c>
      <c r="Q313" s="1" t="s">
        <v>77</v>
      </c>
      <c r="R313" s="1" t="s">
        <v>211</v>
      </c>
      <c r="S313" s="1" t="s">
        <v>1507</v>
      </c>
      <c r="T313" s="1" t="s">
        <v>1508</v>
      </c>
      <c r="Y313" s="1" t="s">
        <v>84</v>
      </c>
      <c r="Z313" s="1"/>
      <c r="AA313" s="1" t="s">
        <v>1509</v>
      </c>
      <c r="AB313" s="1" t="s">
        <v>1510</v>
      </c>
      <c r="AG313" s="1" t="s">
        <v>88</v>
      </c>
      <c r="AH313" s="1" t="s">
        <v>1511</v>
      </c>
      <c r="AI313" s="1" t="s">
        <v>199</v>
      </c>
      <c r="AJ313" s="1" t="s">
        <v>199</v>
      </c>
      <c r="AK313" s="1" t="s">
        <v>172</v>
      </c>
      <c r="AL313" s="1" t="s">
        <v>130</v>
      </c>
      <c r="AO313" s="1" t="s">
        <v>1512</v>
      </c>
      <c r="AP313" s="1" t="s">
        <v>94</v>
      </c>
      <c r="AV313" s="1" t="s">
        <v>1498</v>
      </c>
      <c r="AX313" s="1"/>
      <c r="AY313" s="1" t="s">
        <v>82</v>
      </c>
      <c r="AZ313" s="1" t="s">
        <v>94</v>
      </c>
      <c r="BA313" s="1"/>
      <c r="BD313" s="1" t="s">
        <v>1513</v>
      </c>
      <c r="BE313" s="1" t="s">
        <v>1514</v>
      </c>
      <c r="BF313" s="1" t="s">
        <v>1515</v>
      </c>
    </row>
    <row r="314">
      <c r="A314" s="7" t="s">
        <v>995</v>
      </c>
      <c r="B314" s="8"/>
      <c r="C314" s="8">
        <v>2004.0</v>
      </c>
      <c r="D314" s="8">
        <v>2.0</v>
      </c>
      <c r="E314" s="8">
        <v>27.0</v>
      </c>
      <c r="F314" s="9"/>
      <c r="G314" s="9"/>
      <c r="H314" s="9"/>
      <c r="I314" s="12" t="s">
        <v>1516</v>
      </c>
      <c r="J314" s="28" t="s">
        <v>1517</v>
      </c>
      <c r="K314" s="105"/>
      <c r="L314" s="106"/>
      <c r="M314" s="106"/>
      <c r="N314" s="12" t="s">
        <v>456</v>
      </c>
      <c r="O314" s="106"/>
      <c r="P314" s="106"/>
      <c r="Q314" s="12" t="s">
        <v>77</v>
      </c>
      <c r="R314" s="12" t="s">
        <v>1518</v>
      </c>
      <c r="S314" s="106"/>
      <c r="T314" s="9"/>
      <c r="U314" s="12" t="s">
        <v>413</v>
      </c>
      <c r="V314" s="12" t="s">
        <v>82</v>
      </c>
      <c r="W314" s="12" t="s">
        <v>1519</v>
      </c>
      <c r="X314" s="12" t="s">
        <v>94</v>
      </c>
      <c r="Y314" s="12" t="s">
        <v>122</v>
      </c>
      <c r="Z314" s="12" t="s">
        <v>1520</v>
      </c>
      <c r="AA314" s="154" t="s">
        <v>1521</v>
      </c>
      <c r="AB314" s="28" t="s">
        <v>1523</v>
      </c>
      <c r="AC314" s="106"/>
      <c r="AD314" s="106"/>
      <c r="AE314" s="12" t="s">
        <v>76</v>
      </c>
      <c r="AF314" s="12" t="s">
        <v>1524</v>
      </c>
      <c r="AG314" s="12" t="s">
        <v>88</v>
      </c>
      <c r="AH314" s="12" t="s">
        <v>1525</v>
      </c>
      <c r="AI314" s="12" t="s">
        <v>1526</v>
      </c>
      <c r="AJ314" s="12" t="s">
        <v>106</v>
      </c>
      <c r="AK314" s="12" t="s">
        <v>197</v>
      </c>
      <c r="AL314" s="12" t="s">
        <v>113</v>
      </c>
      <c r="AM314" s="13" t="str">
        <f t="shared" ref="AM314:AM326" si="7">CONCATENATE(AI314," ",AJ314," ",AK314," ",AL314," ","Bolivia")</f>
        <v>(near Cristo Redentor) Santa Cruz de la Sierra Andrés Ibáñez Santa Cruz Bolivia</v>
      </c>
      <c r="AN314" s="9"/>
      <c r="AO314" s="12" t="s">
        <v>251</v>
      </c>
      <c r="AP314" s="106"/>
      <c r="AQ314" s="106"/>
      <c r="AR314" s="12" t="s">
        <v>94</v>
      </c>
      <c r="AS314" s="12" t="s">
        <v>1527</v>
      </c>
      <c r="AT314" s="106"/>
      <c r="AU314" s="106"/>
      <c r="AV314" s="12" t="s">
        <v>1498</v>
      </c>
      <c r="AW314" s="12" t="s">
        <v>370</v>
      </c>
      <c r="AX314" s="12" t="s">
        <v>1528</v>
      </c>
      <c r="AY314" s="12" t="s">
        <v>82</v>
      </c>
      <c r="AZ314" s="12" t="s">
        <v>94</v>
      </c>
      <c r="BA314" s="12" t="s">
        <v>216</v>
      </c>
      <c r="BB314" s="106"/>
      <c r="BC314" s="106"/>
      <c r="BD314" s="106"/>
      <c r="BE314" s="12" t="s">
        <v>1529</v>
      </c>
      <c r="BF314" s="12" t="s">
        <v>1530</v>
      </c>
      <c r="BG314" s="12"/>
      <c r="BH314" s="12"/>
      <c r="BI314" s="12"/>
      <c r="BJ314" s="12"/>
      <c r="BK314" s="12"/>
      <c r="BL314" s="12"/>
      <c r="BM314" s="12"/>
      <c r="BN314" s="12"/>
      <c r="BO314" s="12"/>
      <c r="BP314" s="12"/>
    </row>
    <row r="315">
      <c r="A315" s="7" t="s">
        <v>662</v>
      </c>
      <c r="B315" s="8"/>
      <c r="C315" s="8">
        <v>2004.0</v>
      </c>
      <c r="D315" s="8">
        <v>3.0</v>
      </c>
      <c r="E315" s="8">
        <v>30.0</v>
      </c>
      <c r="F315" s="9"/>
      <c r="G315" s="9"/>
      <c r="H315" s="9"/>
      <c r="I315" s="12" t="s">
        <v>1531</v>
      </c>
      <c r="J315" s="12" t="s">
        <v>1532</v>
      </c>
      <c r="K315" s="105"/>
      <c r="L315" s="9"/>
      <c r="M315" s="9"/>
      <c r="N315" s="12" t="s">
        <v>76</v>
      </c>
      <c r="O315" s="9"/>
      <c r="P315" s="9"/>
      <c r="Q315" s="12" t="s">
        <v>77</v>
      </c>
      <c r="R315" s="12" t="s">
        <v>1533</v>
      </c>
      <c r="S315" s="12" t="s">
        <v>1534</v>
      </c>
      <c r="T315" s="9"/>
      <c r="U315" s="12" t="s">
        <v>1535</v>
      </c>
      <c r="V315" s="12" t="s">
        <v>348</v>
      </c>
      <c r="W315" s="12" t="s">
        <v>1536</v>
      </c>
      <c r="X315" s="12" t="s">
        <v>94</v>
      </c>
      <c r="Y315" s="12" t="s">
        <v>84</v>
      </c>
      <c r="Z315" s="9"/>
      <c r="AA315" s="12" t="s">
        <v>1537</v>
      </c>
      <c r="AB315" s="9"/>
      <c r="AC315" s="9"/>
      <c r="AD315" s="9"/>
      <c r="AE315" s="12" t="s">
        <v>76</v>
      </c>
      <c r="AF315" s="12" t="s">
        <v>1538</v>
      </c>
      <c r="AG315" s="12" t="s">
        <v>88</v>
      </c>
      <c r="AH315" s="12" t="s">
        <v>1539</v>
      </c>
      <c r="AI315" s="9"/>
      <c r="AJ315" s="12" t="s">
        <v>92</v>
      </c>
      <c r="AK315" s="12" t="s">
        <v>227</v>
      </c>
      <c r="AL315" s="12" t="s">
        <v>92</v>
      </c>
      <c r="AM315" s="13" t="str">
        <f t="shared" si="7"/>
        <v> La Paz Murillo La Paz Bolivia</v>
      </c>
      <c r="AN315" s="9"/>
      <c r="AO315" s="12" t="s">
        <v>1540</v>
      </c>
      <c r="AP315" s="9"/>
      <c r="AQ315" s="9"/>
      <c r="AR315" s="9"/>
      <c r="AS315" s="9"/>
      <c r="AT315" s="9"/>
      <c r="AU315" s="9"/>
      <c r="AV315" s="12" t="s">
        <v>1498</v>
      </c>
      <c r="AW315" s="12" t="s">
        <v>1541</v>
      </c>
      <c r="AX315" s="12" t="s">
        <v>475</v>
      </c>
      <c r="AY315" s="155" t="s">
        <v>94</v>
      </c>
      <c r="AZ315" s="12" t="s">
        <v>94</v>
      </c>
      <c r="BA315" s="12" t="s">
        <v>338</v>
      </c>
      <c r="BB315" s="106"/>
      <c r="BC315" s="106"/>
      <c r="BD315" s="106"/>
      <c r="BE315" s="45" t="s">
        <v>1542</v>
      </c>
      <c r="BG315" s="12"/>
      <c r="BH315" s="12"/>
      <c r="BI315" s="12"/>
      <c r="BJ315" s="12"/>
      <c r="BK315" s="12"/>
      <c r="BL315" s="12"/>
      <c r="BM315" s="12"/>
      <c r="BN315" s="12"/>
      <c r="BO315" s="12"/>
      <c r="BP315" s="12"/>
    </row>
    <row r="316">
      <c r="A316" s="7" t="s">
        <v>662</v>
      </c>
      <c r="B316" s="8"/>
      <c r="C316" s="8">
        <v>2004.0</v>
      </c>
      <c r="D316" s="8">
        <v>3.0</v>
      </c>
      <c r="E316" s="8">
        <v>30.0</v>
      </c>
      <c r="F316" s="9"/>
      <c r="G316" s="9"/>
      <c r="H316" s="9"/>
      <c r="I316" s="12" t="s">
        <v>1544</v>
      </c>
      <c r="J316" s="12" t="s">
        <v>1545</v>
      </c>
      <c r="K316" s="105"/>
      <c r="L316" s="106"/>
      <c r="M316" s="106"/>
      <c r="N316" s="12" t="s">
        <v>76</v>
      </c>
      <c r="O316" s="9"/>
      <c r="P316" s="9"/>
      <c r="Q316" s="12" t="s">
        <v>77</v>
      </c>
      <c r="R316" s="12" t="s">
        <v>533</v>
      </c>
      <c r="S316" s="12" t="s">
        <v>1546</v>
      </c>
      <c r="U316" s="12" t="s">
        <v>1547</v>
      </c>
      <c r="V316" s="12" t="s">
        <v>348</v>
      </c>
      <c r="W316" s="12" t="s">
        <v>1536</v>
      </c>
      <c r="X316" s="12" t="s">
        <v>82</v>
      </c>
      <c r="Y316" s="12" t="s">
        <v>84</v>
      </c>
      <c r="Z316" s="106"/>
      <c r="AA316" s="12" t="s">
        <v>1531</v>
      </c>
      <c r="AB316" s="12" t="s">
        <v>1532</v>
      </c>
      <c r="AC316" s="9"/>
      <c r="AD316" s="9"/>
      <c r="AE316" s="12" t="s">
        <v>76</v>
      </c>
      <c r="AF316" s="12" t="s">
        <v>1538</v>
      </c>
      <c r="AG316" s="12" t="s">
        <v>467</v>
      </c>
      <c r="AH316" s="12" t="s">
        <v>1539</v>
      </c>
      <c r="AI316" s="106"/>
      <c r="AJ316" s="12" t="s">
        <v>92</v>
      </c>
      <c r="AK316" s="12" t="s">
        <v>227</v>
      </c>
      <c r="AL316" s="12" t="s">
        <v>92</v>
      </c>
      <c r="AM316" s="13" t="str">
        <f t="shared" si="7"/>
        <v> La Paz Murillo La Paz Bolivia</v>
      </c>
      <c r="AN316" s="9"/>
      <c r="AO316" s="12" t="s">
        <v>1540</v>
      </c>
      <c r="AP316" s="106"/>
      <c r="AQ316" s="106"/>
      <c r="AR316" s="9"/>
      <c r="AS316" s="9"/>
      <c r="AT316" s="9"/>
      <c r="AU316" s="106"/>
      <c r="AV316" s="12" t="s">
        <v>1498</v>
      </c>
      <c r="AW316" s="12" t="s">
        <v>1541</v>
      </c>
      <c r="AX316" s="12" t="s">
        <v>475</v>
      </c>
      <c r="AY316" s="155" t="s">
        <v>94</v>
      </c>
      <c r="AZ316" s="12" t="s">
        <v>94</v>
      </c>
      <c r="BA316" s="12" t="s">
        <v>216</v>
      </c>
      <c r="BB316" s="9"/>
      <c r="BC316" s="9"/>
      <c r="BD316" s="9"/>
      <c r="BE316" s="45" t="s">
        <v>1542</v>
      </c>
      <c r="BG316" s="12"/>
      <c r="BH316" s="12"/>
      <c r="BI316" s="12"/>
      <c r="BJ316" s="12"/>
      <c r="BK316" s="12"/>
      <c r="BL316" s="12"/>
      <c r="BM316" s="12"/>
      <c r="BN316" s="12"/>
      <c r="BO316" s="12"/>
      <c r="BP316" s="12"/>
    </row>
    <row r="317">
      <c r="A317" s="7" t="s">
        <v>662</v>
      </c>
      <c r="B317" s="8"/>
      <c r="C317" s="8">
        <v>2004.0</v>
      </c>
      <c r="D317" s="8">
        <v>3.0</v>
      </c>
      <c r="E317" s="8">
        <v>30.0</v>
      </c>
      <c r="F317" s="9"/>
      <c r="G317" s="9"/>
      <c r="H317" s="9"/>
      <c r="I317" s="12" t="s">
        <v>1548</v>
      </c>
      <c r="J317" s="12" t="s">
        <v>1549</v>
      </c>
      <c r="K317" s="105"/>
      <c r="L317" s="106"/>
      <c r="M317" s="106"/>
      <c r="N317" s="12" t="s">
        <v>76</v>
      </c>
      <c r="O317" s="9"/>
      <c r="P317" s="9"/>
      <c r="Q317" s="12" t="s">
        <v>77</v>
      </c>
      <c r="R317" s="12" t="s">
        <v>533</v>
      </c>
      <c r="S317" s="12" t="s">
        <v>1546</v>
      </c>
      <c r="U317" s="12" t="s">
        <v>1547</v>
      </c>
      <c r="V317" s="12" t="s">
        <v>348</v>
      </c>
      <c r="W317" s="12" t="s">
        <v>1536</v>
      </c>
      <c r="X317" s="12" t="s">
        <v>82</v>
      </c>
      <c r="Y317" s="12" t="s">
        <v>84</v>
      </c>
      <c r="Z317" s="106"/>
      <c r="AA317" s="12" t="s">
        <v>1531</v>
      </c>
      <c r="AB317" s="12" t="s">
        <v>1532</v>
      </c>
      <c r="AC317" s="9"/>
      <c r="AD317" s="9"/>
      <c r="AE317" s="12" t="s">
        <v>76</v>
      </c>
      <c r="AF317" s="12" t="s">
        <v>1538</v>
      </c>
      <c r="AG317" s="12" t="s">
        <v>467</v>
      </c>
      <c r="AH317" s="12" t="s">
        <v>1539</v>
      </c>
      <c r="AI317" s="106"/>
      <c r="AJ317" s="12" t="s">
        <v>92</v>
      </c>
      <c r="AK317" s="12" t="s">
        <v>227</v>
      </c>
      <c r="AL317" s="12" t="s">
        <v>92</v>
      </c>
      <c r="AM317" s="13" t="str">
        <f t="shared" si="7"/>
        <v> La Paz Murillo La Paz Bolivia</v>
      </c>
      <c r="AN317" s="9"/>
      <c r="AO317" s="12" t="s">
        <v>1540</v>
      </c>
      <c r="AP317" s="9"/>
      <c r="AQ317" s="9"/>
      <c r="AR317" s="9"/>
      <c r="AS317" s="9"/>
      <c r="AT317" s="9"/>
      <c r="AU317" s="9"/>
      <c r="AV317" s="12" t="s">
        <v>1498</v>
      </c>
      <c r="AW317" s="12" t="s">
        <v>1541</v>
      </c>
      <c r="AX317" s="12" t="s">
        <v>475</v>
      </c>
      <c r="AY317" s="155" t="s">
        <v>94</v>
      </c>
      <c r="AZ317" s="12" t="s">
        <v>94</v>
      </c>
      <c r="BA317" s="12" t="s">
        <v>216</v>
      </c>
      <c r="BB317" s="9"/>
      <c r="BC317" s="9"/>
      <c r="BD317" s="9"/>
      <c r="BE317" s="45" t="s">
        <v>1542</v>
      </c>
      <c r="BG317" s="12"/>
      <c r="BH317" s="31"/>
      <c r="BI317" s="12"/>
      <c r="BJ317" s="12"/>
      <c r="BK317" s="12"/>
      <c r="BL317" s="12"/>
      <c r="BM317" s="12"/>
      <c r="BN317" s="12"/>
      <c r="BO317" s="12"/>
      <c r="BP317" s="12"/>
    </row>
    <row r="318">
      <c r="A318" s="7" t="s">
        <v>694</v>
      </c>
      <c r="B318" s="8"/>
      <c r="C318" s="8">
        <v>2004.0</v>
      </c>
      <c r="D318" s="12">
        <v>6.0</v>
      </c>
      <c r="E318" s="12">
        <v>2.0</v>
      </c>
      <c r="F318" s="9"/>
      <c r="G318" s="9"/>
      <c r="H318" s="9"/>
      <c r="I318" s="156" t="s">
        <v>1177</v>
      </c>
      <c r="J318" s="30" t="s">
        <v>1551</v>
      </c>
      <c r="K318" s="104"/>
      <c r="L318" s="12"/>
      <c r="M318" s="12"/>
      <c r="N318" s="12" t="s">
        <v>76</v>
      </c>
      <c r="O318" s="12"/>
      <c r="P318" s="9"/>
      <c r="Q318" s="12" t="s">
        <v>77</v>
      </c>
      <c r="R318" s="12" t="s">
        <v>640</v>
      </c>
      <c r="S318" s="12"/>
      <c r="T318" s="12"/>
      <c r="U318" s="12"/>
      <c r="V318" s="12"/>
      <c r="W318" s="29"/>
      <c r="X318" s="12"/>
      <c r="Y318" s="12"/>
      <c r="Z318" s="12"/>
      <c r="AA318" s="9"/>
      <c r="AB318" s="9"/>
      <c r="AC318" s="9"/>
      <c r="AD318" s="9"/>
      <c r="AE318" s="9"/>
      <c r="AF318" s="12"/>
      <c r="AG318" s="12"/>
      <c r="AH318" s="12" t="s">
        <v>1552</v>
      </c>
      <c r="AI318" s="1" t="s">
        <v>1553</v>
      </c>
      <c r="AJ318" s="12" t="s">
        <v>156</v>
      </c>
      <c r="AK318" s="30" t="s">
        <v>157</v>
      </c>
      <c r="AL318" s="12" t="s">
        <v>130</v>
      </c>
      <c r="AM318" s="13" t="str">
        <f t="shared" si="7"/>
        <v>Puente San Pablo San Andrés Marbán Beni Bolivia</v>
      </c>
      <c r="AN318" s="9"/>
      <c r="AO318" s="29"/>
      <c r="AP318" s="9"/>
      <c r="AQ318" s="9"/>
      <c r="AR318" s="29" t="s">
        <v>1554</v>
      </c>
      <c r="AS318" s="9"/>
      <c r="AT318" s="9"/>
      <c r="AU318" s="9"/>
      <c r="AV318" s="12" t="s">
        <v>1498</v>
      </c>
      <c r="AW318" s="12" t="s">
        <v>1555</v>
      </c>
      <c r="AX318" s="12" t="s">
        <v>96</v>
      </c>
      <c r="AY318" s="12" t="s">
        <v>94</v>
      </c>
      <c r="AZ318" s="12"/>
      <c r="BA318" s="12" t="s">
        <v>338</v>
      </c>
      <c r="BB318" s="125"/>
      <c r="BC318" s="125"/>
      <c r="BD318" s="1" t="s">
        <v>1556</v>
      </c>
      <c r="BE318" s="29" t="s">
        <v>1557</v>
      </c>
      <c r="BF318" s="29" t="s">
        <v>1558</v>
      </c>
      <c r="BG318" s="12"/>
      <c r="BH318" s="9"/>
      <c r="BI318" s="9"/>
      <c r="BJ318" s="9"/>
      <c r="BK318" s="9"/>
      <c r="BL318" s="9"/>
      <c r="BM318" s="9"/>
      <c r="BN318" s="9"/>
      <c r="BO318" s="9"/>
      <c r="BP318" s="9"/>
    </row>
    <row r="319">
      <c r="A319" s="7" t="s">
        <v>694</v>
      </c>
      <c r="B319" s="8"/>
      <c r="C319" s="8">
        <v>2004.0</v>
      </c>
      <c r="D319" s="12">
        <v>6.0</v>
      </c>
      <c r="E319" s="12">
        <v>2.0</v>
      </c>
      <c r="F319" s="9"/>
      <c r="G319" s="9"/>
      <c r="H319" s="9"/>
      <c r="I319" s="28" t="s">
        <v>1559</v>
      </c>
      <c r="J319" s="28" t="s">
        <v>1560</v>
      </c>
      <c r="K319" s="104"/>
      <c r="L319" s="12"/>
      <c r="M319" s="12"/>
      <c r="N319" s="12" t="s">
        <v>76</v>
      </c>
      <c r="O319" s="12"/>
      <c r="P319" s="9"/>
      <c r="Q319" s="12" t="s">
        <v>77</v>
      </c>
      <c r="R319" s="12" t="s">
        <v>640</v>
      </c>
      <c r="S319" s="12"/>
      <c r="T319" s="12"/>
      <c r="U319" s="12"/>
      <c r="V319" s="12"/>
      <c r="W319" s="29"/>
      <c r="X319" s="12"/>
      <c r="Y319" s="12"/>
      <c r="Z319" s="12"/>
      <c r="AA319" s="9"/>
      <c r="AB319" s="9"/>
      <c r="AC319" s="9"/>
      <c r="AD319" s="9"/>
      <c r="AE319" s="9"/>
      <c r="AF319" s="12"/>
      <c r="AG319" s="12"/>
      <c r="AH319" s="12" t="s">
        <v>1552</v>
      </c>
      <c r="AI319" s="1" t="s">
        <v>1553</v>
      </c>
      <c r="AJ319" s="12" t="s">
        <v>156</v>
      </c>
      <c r="AK319" s="30" t="s">
        <v>157</v>
      </c>
      <c r="AL319" s="12" t="s">
        <v>130</v>
      </c>
      <c r="AM319" s="13" t="str">
        <f t="shared" si="7"/>
        <v>Puente San Pablo San Andrés Marbán Beni Bolivia</v>
      </c>
      <c r="AN319" s="9"/>
      <c r="AO319" s="29"/>
      <c r="AP319" s="9"/>
      <c r="AQ319" s="9"/>
      <c r="AR319" s="123"/>
      <c r="AS319" s="9"/>
      <c r="AT319" s="9"/>
      <c r="AU319" s="9"/>
      <c r="AV319" s="12" t="s">
        <v>1498</v>
      </c>
      <c r="AW319" s="12" t="s">
        <v>1555</v>
      </c>
      <c r="AX319" s="12" t="s">
        <v>96</v>
      </c>
      <c r="AY319" s="12" t="s">
        <v>94</v>
      </c>
      <c r="AZ319" s="12"/>
      <c r="BA319" s="12" t="s">
        <v>338</v>
      </c>
      <c r="BB319" s="125"/>
      <c r="BC319" s="125"/>
      <c r="BD319" s="1" t="s">
        <v>1556</v>
      </c>
      <c r="BE319" s="29" t="s">
        <v>1557</v>
      </c>
      <c r="BF319" s="29" t="s">
        <v>1558</v>
      </c>
      <c r="BG319" s="12"/>
      <c r="BH319" s="9"/>
      <c r="BI319" s="9"/>
      <c r="BJ319" s="9"/>
      <c r="BK319" s="9"/>
      <c r="BL319" s="9"/>
      <c r="BM319" s="9"/>
      <c r="BN319" s="9"/>
      <c r="BO319" s="9"/>
      <c r="BP319" s="9"/>
    </row>
    <row r="320">
      <c r="A320" s="7" t="s">
        <v>694</v>
      </c>
      <c r="B320" s="8"/>
      <c r="C320" s="8">
        <v>2004.0</v>
      </c>
      <c r="D320" s="12">
        <v>6.0</v>
      </c>
      <c r="E320" s="12">
        <v>2.0</v>
      </c>
      <c r="F320" s="9"/>
      <c r="G320" s="9"/>
      <c r="H320" s="9"/>
      <c r="I320" s="156" t="s">
        <v>1562</v>
      </c>
      <c r="J320" s="12" t="s">
        <v>1563</v>
      </c>
      <c r="K320" s="104"/>
      <c r="L320" s="12"/>
      <c r="M320" s="12"/>
      <c r="N320" s="12" t="s">
        <v>76</v>
      </c>
      <c r="O320" s="12"/>
      <c r="P320" s="9"/>
      <c r="Q320" s="12" t="s">
        <v>77</v>
      </c>
      <c r="R320" s="12" t="s">
        <v>533</v>
      </c>
      <c r="S320" s="12" t="s">
        <v>1564</v>
      </c>
      <c r="T320" s="12" t="s">
        <v>982</v>
      </c>
      <c r="U320" s="12"/>
      <c r="V320" s="12"/>
      <c r="W320" s="29"/>
      <c r="X320" s="12"/>
      <c r="Y320" s="12"/>
      <c r="Z320" s="12"/>
      <c r="AA320" s="9"/>
      <c r="AB320" s="9"/>
      <c r="AC320" s="9"/>
      <c r="AD320" s="9"/>
      <c r="AE320" s="9"/>
      <c r="AF320" s="12"/>
      <c r="AG320" s="12"/>
      <c r="AH320" s="12"/>
      <c r="AI320" s="1" t="s">
        <v>1553</v>
      </c>
      <c r="AJ320" s="12" t="s">
        <v>156</v>
      </c>
      <c r="AK320" s="30" t="s">
        <v>157</v>
      </c>
      <c r="AL320" s="12" t="s">
        <v>130</v>
      </c>
      <c r="AM320" s="13" t="str">
        <f t="shared" si="7"/>
        <v>Puente San Pablo San Andrés Marbán Beni Bolivia</v>
      </c>
      <c r="AN320" s="9"/>
      <c r="AO320" s="29"/>
      <c r="AP320" s="9"/>
      <c r="AQ320" s="9"/>
      <c r="AR320" s="123"/>
      <c r="AS320" s="9"/>
      <c r="AT320" s="9"/>
      <c r="AU320" s="9"/>
      <c r="AV320" s="12" t="s">
        <v>1498</v>
      </c>
      <c r="AW320" s="12" t="s">
        <v>1555</v>
      </c>
      <c r="AX320" s="12" t="s">
        <v>96</v>
      </c>
      <c r="AY320" s="12" t="s">
        <v>94</v>
      </c>
      <c r="AZ320" s="12" t="s">
        <v>94</v>
      </c>
      <c r="BA320" s="30" t="s">
        <v>216</v>
      </c>
      <c r="BB320" s="125"/>
      <c r="BC320" s="125"/>
      <c r="BD320" s="1" t="s">
        <v>1556</v>
      </c>
      <c r="BE320" s="29" t="s">
        <v>1557</v>
      </c>
      <c r="BF320" s="29" t="s">
        <v>1558</v>
      </c>
      <c r="BG320" s="12"/>
      <c r="BH320" s="9"/>
      <c r="BI320" s="9"/>
      <c r="BJ320" s="9"/>
      <c r="BK320" s="9"/>
      <c r="BL320" s="9"/>
      <c r="BM320" s="9"/>
      <c r="BN320" s="9"/>
      <c r="BO320" s="9"/>
      <c r="BP320" s="9"/>
    </row>
    <row r="321">
      <c r="A321" s="7" t="s">
        <v>1167</v>
      </c>
      <c r="B321" s="8"/>
      <c r="C321" s="8">
        <v>2004.0</v>
      </c>
      <c r="D321" s="12">
        <v>6.0</v>
      </c>
      <c r="E321" s="12">
        <v>15.0</v>
      </c>
      <c r="F321" s="9"/>
      <c r="G321" s="9"/>
      <c r="H321" s="9"/>
      <c r="I321" s="156" t="s">
        <v>1566</v>
      </c>
      <c r="J321" s="12" t="s">
        <v>1567</v>
      </c>
      <c r="K321" s="104"/>
      <c r="L321" s="12"/>
      <c r="M321" s="12"/>
      <c r="N321" s="12" t="s">
        <v>76</v>
      </c>
      <c r="O321" s="12" t="s">
        <v>1568</v>
      </c>
      <c r="P321" s="9"/>
      <c r="Q321" s="12" t="s">
        <v>77</v>
      </c>
      <c r="R321" s="12" t="s">
        <v>1569</v>
      </c>
      <c r="S321" s="12" t="s">
        <v>1570</v>
      </c>
      <c r="T321" s="12" t="s">
        <v>1569</v>
      </c>
      <c r="U321" s="12" t="s">
        <v>1571</v>
      </c>
      <c r="V321" s="12" t="s">
        <v>348</v>
      </c>
      <c r="W321" s="29" t="s">
        <v>636</v>
      </c>
      <c r="X321" s="12" t="s">
        <v>94</v>
      </c>
      <c r="Y321" s="12" t="s">
        <v>122</v>
      </c>
      <c r="Z321" s="12" t="s">
        <v>1572</v>
      </c>
      <c r="AA321" s="9"/>
      <c r="AB321" s="9"/>
      <c r="AC321" s="9"/>
      <c r="AD321" s="9"/>
      <c r="AE321" s="9"/>
      <c r="AF321" s="12" t="s">
        <v>1573</v>
      </c>
      <c r="AG321" s="12" t="s">
        <v>88</v>
      </c>
      <c r="AH321" s="12" t="s">
        <v>1574</v>
      </c>
      <c r="AI321" s="11" t="s">
        <v>90</v>
      </c>
      <c r="AJ321" s="12" t="s">
        <v>90</v>
      </c>
      <c r="AK321" s="12" t="s">
        <v>91</v>
      </c>
      <c r="AL321" s="12" t="s">
        <v>92</v>
      </c>
      <c r="AM321" s="13" t="str">
        <f t="shared" si="7"/>
        <v>Ayo Ayo Ayo Ayo Aroma La Paz Bolivia</v>
      </c>
      <c r="AN321" s="9"/>
      <c r="AO321" s="29" t="s">
        <v>93</v>
      </c>
      <c r="AP321" s="9"/>
      <c r="AQ321" s="9"/>
      <c r="AR321" s="123"/>
      <c r="AS321" s="12" t="s">
        <v>82</v>
      </c>
      <c r="AT321" s="9"/>
      <c r="AU321" s="9"/>
      <c r="AV321" s="12" t="s">
        <v>1498</v>
      </c>
      <c r="AW321" s="12" t="s">
        <v>1576</v>
      </c>
      <c r="AX321" s="12" t="s">
        <v>1577</v>
      </c>
      <c r="AY321" s="12" t="s">
        <v>82</v>
      </c>
      <c r="AZ321" s="12" t="s">
        <v>94</v>
      </c>
      <c r="BA321" s="12" t="s">
        <v>216</v>
      </c>
      <c r="BB321" s="125"/>
      <c r="BC321" s="125"/>
      <c r="BD321" s="29" t="s">
        <v>1578</v>
      </c>
      <c r="BE321" s="30" t="s">
        <v>1579</v>
      </c>
      <c r="BF321" s="29" t="s">
        <v>1580</v>
      </c>
      <c r="BG321" s="12" t="s">
        <v>1581</v>
      </c>
      <c r="BH321" s="9"/>
      <c r="BI321" s="9"/>
      <c r="BJ321" s="9"/>
      <c r="BK321" s="9"/>
      <c r="BL321" s="9"/>
      <c r="BM321" s="9"/>
      <c r="BN321" s="9"/>
      <c r="BO321" s="9"/>
      <c r="BP321" s="9"/>
    </row>
    <row r="322">
      <c r="A322" s="7" t="s">
        <v>1172</v>
      </c>
      <c r="B322" s="8"/>
      <c r="C322" s="8">
        <v>2004.0</v>
      </c>
      <c r="D322" s="12">
        <v>9.0</v>
      </c>
      <c r="E322" s="12">
        <v>28.0</v>
      </c>
      <c r="F322" s="9"/>
      <c r="G322" s="9"/>
      <c r="H322" s="9"/>
      <c r="I322" s="130" t="s">
        <v>205</v>
      </c>
      <c r="J322" s="12" t="s">
        <v>1582</v>
      </c>
      <c r="K322" s="104">
        <v>38.0</v>
      </c>
      <c r="L322" s="12"/>
      <c r="M322" s="12"/>
      <c r="N322" s="12" t="s">
        <v>76</v>
      </c>
      <c r="O322" s="9"/>
      <c r="P322" s="9"/>
      <c r="Q322" s="12" t="s">
        <v>77</v>
      </c>
      <c r="R322" s="12" t="s">
        <v>249</v>
      </c>
      <c r="S322" s="12"/>
      <c r="T322" s="12"/>
      <c r="U322" s="12" t="s">
        <v>81</v>
      </c>
      <c r="V322" s="12" t="s">
        <v>82</v>
      </c>
      <c r="W322" s="29" t="s">
        <v>308</v>
      </c>
      <c r="X322" s="12" t="s">
        <v>94</v>
      </c>
      <c r="Y322" s="12" t="s">
        <v>122</v>
      </c>
      <c r="Z322" s="12" t="s">
        <v>1583</v>
      </c>
      <c r="AA322" s="9"/>
      <c r="AB322" s="9"/>
      <c r="AC322" s="9"/>
      <c r="AD322" s="9"/>
      <c r="AE322" s="9"/>
      <c r="AF322" s="12" t="s">
        <v>1583</v>
      </c>
      <c r="AG322" s="12" t="s">
        <v>88</v>
      </c>
      <c r="AH322" s="12" t="s">
        <v>1584</v>
      </c>
      <c r="AI322" s="11" t="s">
        <v>1585</v>
      </c>
      <c r="AJ322" s="12" t="s">
        <v>118</v>
      </c>
      <c r="AK322" s="12" t="s">
        <v>109</v>
      </c>
      <c r="AL322" s="12" t="s">
        <v>107</v>
      </c>
      <c r="AM322" s="13" t="str">
        <f t="shared" si="7"/>
        <v>Bustillos Villa Tunari Chapare Cochabamba Bolivia</v>
      </c>
      <c r="AN322" s="9"/>
      <c r="AO322" s="29"/>
      <c r="AP322" s="9"/>
      <c r="AQ322" s="9"/>
      <c r="AR322" s="123"/>
      <c r="AS322" s="9"/>
      <c r="AT322" s="9"/>
      <c r="AU322" s="9"/>
      <c r="AV322" s="12" t="s">
        <v>1498</v>
      </c>
      <c r="AW322" s="12" t="s">
        <v>1586</v>
      </c>
      <c r="AX322" s="12" t="s">
        <v>222</v>
      </c>
      <c r="AY322" s="12" t="s">
        <v>94</v>
      </c>
      <c r="AZ322" s="12" t="s">
        <v>82</v>
      </c>
      <c r="BA322" s="12" t="s">
        <v>223</v>
      </c>
      <c r="BB322" s="125"/>
      <c r="BC322" s="125"/>
      <c r="BD322" s="29"/>
      <c r="BE322" s="131" t="s">
        <v>1587</v>
      </c>
      <c r="BF322" s="9"/>
      <c r="BG322" s="9"/>
      <c r="BH322" s="12">
        <v>216.0</v>
      </c>
      <c r="BI322" s="9"/>
      <c r="BJ322" s="9"/>
      <c r="BK322" s="9"/>
      <c r="BL322" s="9"/>
      <c r="BM322" s="9"/>
      <c r="BN322" s="9"/>
      <c r="BO322" s="9"/>
      <c r="BP322" s="9"/>
    </row>
    <row r="323">
      <c r="A323" s="157" t="s">
        <v>1179</v>
      </c>
      <c r="B323" s="158"/>
      <c r="C323" s="158">
        <v>2005.0</v>
      </c>
      <c r="D323" s="159">
        <v>6.0</v>
      </c>
      <c r="E323" s="159">
        <v>8.0</v>
      </c>
      <c r="F323" s="160"/>
      <c r="G323" s="160"/>
      <c r="H323" s="160"/>
      <c r="I323" s="159" t="s">
        <v>663</v>
      </c>
      <c r="J323" s="159" t="s">
        <v>1589</v>
      </c>
      <c r="K323" s="161">
        <v>52.0</v>
      </c>
      <c r="L323" s="159"/>
      <c r="M323" s="159"/>
      <c r="N323" s="159" t="s">
        <v>76</v>
      </c>
      <c r="O323" s="160"/>
      <c r="P323" s="160"/>
      <c r="Q323" s="159" t="s">
        <v>77</v>
      </c>
      <c r="R323" s="159" t="s">
        <v>473</v>
      </c>
      <c r="S323" s="159" t="s">
        <v>1590</v>
      </c>
      <c r="T323" s="159" t="s">
        <v>1591</v>
      </c>
      <c r="U323" s="159" t="s">
        <v>81</v>
      </c>
      <c r="V323" s="159" t="s">
        <v>82</v>
      </c>
      <c r="W323" s="149" t="s">
        <v>308</v>
      </c>
      <c r="X323" s="159" t="s">
        <v>94</v>
      </c>
      <c r="Y323" s="159" t="s">
        <v>122</v>
      </c>
      <c r="Z323" s="159" t="s">
        <v>533</v>
      </c>
      <c r="AA323" s="160"/>
      <c r="AB323" s="160"/>
      <c r="AC323" s="160"/>
      <c r="AD323" s="160"/>
      <c r="AE323" s="160"/>
      <c r="AF323" s="159" t="s">
        <v>533</v>
      </c>
      <c r="AG323" s="159" t="s">
        <v>88</v>
      </c>
      <c r="AH323" s="159" t="s">
        <v>1592</v>
      </c>
      <c r="AI323" s="162" t="s">
        <v>1593</v>
      </c>
      <c r="AJ323" s="160"/>
      <c r="AK323" s="159" t="s">
        <v>174</v>
      </c>
      <c r="AL323" s="159" t="s">
        <v>121</v>
      </c>
      <c r="AM323" s="163" t="str">
        <f t="shared" si="7"/>
        <v>Salancachi or "near Yotala"  Mojocoya/Yamparáez Chuquisaca Bolivia</v>
      </c>
      <c r="AN323" s="160"/>
      <c r="AO323" s="149" t="s">
        <v>1594</v>
      </c>
      <c r="AP323" s="160"/>
      <c r="AQ323" s="160"/>
      <c r="AR323" s="150"/>
      <c r="AS323" s="160"/>
      <c r="AT323" s="160"/>
      <c r="AU323" s="160"/>
      <c r="AV323" s="159" t="s">
        <v>1498</v>
      </c>
      <c r="AW323" s="159" t="s">
        <v>1179</v>
      </c>
      <c r="AX323" s="159" t="s">
        <v>1240</v>
      </c>
      <c r="AY323" s="159" t="s">
        <v>94</v>
      </c>
      <c r="AZ323" s="159" t="s">
        <v>82</v>
      </c>
      <c r="BA323" s="159" t="s">
        <v>223</v>
      </c>
      <c r="BB323" s="164"/>
      <c r="BC323" s="164"/>
      <c r="BD323" s="165" t="s">
        <v>1595</v>
      </c>
      <c r="BE323" s="166" t="s">
        <v>1596</v>
      </c>
      <c r="BF323" s="160"/>
      <c r="BG323" s="160"/>
      <c r="BH323" s="160"/>
      <c r="BI323" s="160"/>
      <c r="BJ323" s="160"/>
      <c r="BK323" s="160"/>
      <c r="BL323" s="160"/>
      <c r="BM323" s="160"/>
      <c r="BN323" s="160"/>
      <c r="BO323" s="160"/>
      <c r="BP323" s="160"/>
    </row>
    <row r="324">
      <c r="A324" s="7" t="s">
        <v>1320</v>
      </c>
      <c r="B324" s="8"/>
      <c r="C324" s="8">
        <v>2006.0</v>
      </c>
      <c r="D324" s="8">
        <v>6.0</v>
      </c>
      <c r="E324" s="8">
        <v>9.0</v>
      </c>
      <c r="F324" s="9"/>
      <c r="G324" s="9"/>
      <c r="H324" s="9"/>
      <c r="I324" s="12" t="s">
        <v>1597</v>
      </c>
      <c r="J324" s="12" t="s">
        <v>1598</v>
      </c>
      <c r="K324" s="104" t="s">
        <v>248</v>
      </c>
      <c r="L324" s="12"/>
      <c r="M324" s="12"/>
      <c r="N324" s="12" t="s">
        <v>76</v>
      </c>
      <c r="O324" s="12"/>
      <c r="P324" s="12" t="s">
        <v>248</v>
      </c>
      <c r="Q324" s="12" t="s">
        <v>77</v>
      </c>
      <c r="R324" s="12" t="s">
        <v>1599</v>
      </c>
      <c r="S324" s="12" t="s">
        <v>1600</v>
      </c>
      <c r="T324" s="9"/>
      <c r="U324" s="12" t="s">
        <v>81</v>
      </c>
      <c r="V324" s="12" t="s">
        <v>82</v>
      </c>
      <c r="W324" s="29" t="s">
        <v>308</v>
      </c>
      <c r="X324" s="12"/>
      <c r="Y324" s="12" t="s">
        <v>122</v>
      </c>
      <c r="Z324" s="12" t="s">
        <v>1601</v>
      </c>
      <c r="AA324" s="12" t="s">
        <v>248</v>
      </c>
      <c r="AB324" s="12" t="s">
        <v>248</v>
      </c>
      <c r="AC324" s="167" t="s">
        <v>1602</v>
      </c>
      <c r="AD324" s="167" t="s">
        <v>1602</v>
      </c>
      <c r="AE324" s="12" t="s">
        <v>248</v>
      </c>
      <c r="AF324" s="12" t="s">
        <v>248</v>
      </c>
      <c r="AG324" s="12" t="s">
        <v>88</v>
      </c>
      <c r="AH324" s="12" t="s">
        <v>248</v>
      </c>
      <c r="AI324" s="12" t="s">
        <v>1603</v>
      </c>
      <c r="AJ324" s="12" t="s">
        <v>110</v>
      </c>
      <c r="AK324" s="12" t="s">
        <v>111</v>
      </c>
      <c r="AL324" s="12" t="s">
        <v>110</v>
      </c>
      <c r="AM324" s="13" t="str">
        <f t="shared" si="7"/>
        <v>Papel Pampa Oruro Cercado Oruro Bolivia</v>
      </c>
      <c r="AN324" s="9"/>
      <c r="AO324" s="29" t="s">
        <v>251</v>
      </c>
      <c r="AP324" s="12" t="s">
        <v>82</v>
      </c>
      <c r="AQ324" s="12" t="s">
        <v>1604</v>
      </c>
      <c r="AR324" s="12" t="s">
        <v>248</v>
      </c>
      <c r="AS324" s="12" t="s">
        <v>1605</v>
      </c>
      <c r="AT324" s="12" t="s">
        <v>248</v>
      </c>
      <c r="AU324" s="12" t="s">
        <v>248</v>
      </c>
      <c r="AV324" s="12" t="s">
        <v>376</v>
      </c>
      <c r="AW324" s="12" t="s">
        <v>1606</v>
      </c>
      <c r="AX324" s="12" t="s">
        <v>1607</v>
      </c>
      <c r="AY324" s="12" t="s">
        <v>94</v>
      </c>
      <c r="AZ324" s="12" t="s">
        <v>82</v>
      </c>
      <c r="BA324" s="12" t="s">
        <v>223</v>
      </c>
      <c r="BB324" s="106"/>
      <c r="BC324" s="106"/>
      <c r="BD324" s="106"/>
      <c r="BE324" s="12" t="s">
        <v>1608</v>
      </c>
      <c r="BF324" s="9"/>
      <c r="BG324" s="9"/>
      <c r="BH324" s="9"/>
      <c r="BI324" s="9"/>
      <c r="BJ324" s="9"/>
      <c r="BK324" s="9"/>
      <c r="BL324" s="9"/>
      <c r="BM324" s="9"/>
      <c r="BN324" s="9"/>
      <c r="BO324" s="9"/>
      <c r="BP324" s="9"/>
    </row>
    <row r="325">
      <c r="A325" s="7" t="s">
        <v>1069</v>
      </c>
      <c r="B325" s="8"/>
      <c r="C325" s="8">
        <v>2006.0</v>
      </c>
      <c r="D325" s="8">
        <v>9.0</v>
      </c>
      <c r="E325" s="8">
        <v>29.0</v>
      </c>
      <c r="F325" s="9"/>
      <c r="G325" s="9"/>
      <c r="H325" s="9"/>
      <c r="I325" s="12" t="s">
        <v>1610</v>
      </c>
      <c r="J325" s="12" t="s">
        <v>1611</v>
      </c>
      <c r="K325" s="104" t="s">
        <v>248</v>
      </c>
      <c r="L325" s="12"/>
      <c r="M325" s="12"/>
      <c r="N325" s="12" t="s">
        <v>76</v>
      </c>
      <c r="O325" s="12"/>
      <c r="P325" s="12" t="s">
        <v>248</v>
      </c>
      <c r="Q325" s="12" t="s">
        <v>77</v>
      </c>
      <c r="R325" s="12" t="s">
        <v>249</v>
      </c>
      <c r="S325" s="12" t="s">
        <v>1612</v>
      </c>
      <c r="T325" s="9"/>
      <c r="U325" s="12" t="s">
        <v>81</v>
      </c>
      <c r="V325" s="12" t="s">
        <v>82</v>
      </c>
      <c r="W325" s="29" t="s">
        <v>308</v>
      </c>
      <c r="X325" s="12"/>
      <c r="Y325" s="12" t="s">
        <v>122</v>
      </c>
      <c r="Z325" s="12" t="s">
        <v>1583</v>
      </c>
      <c r="AA325" s="12" t="s">
        <v>248</v>
      </c>
      <c r="AB325" s="12" t="s">
        <v>248</v>
      </c>
      <c r="AC325" s="167" t="s">
        <v>1602</v>
      </c>
      <c r="AD325" s="167" t="s">
        <v>1613</v>
      </c>
      <c r="AE325" s="12" t="s">
        <v>248</v>
      </c>
      <c r="AF325" s="12" t="s">
        <v>699</v>
      </c>
      <c r="AG325" s="12" t="s">
        <v>88</v>
      </c>
      <c r="AH325" s="12" t="s">
        <v>248</v>
      </c>
      <c r="AI325" s="12" t="s">
        <v>1614</v>
      </c>
      <c r="AJ325" s="12"/>
      <c r="AK325" s="12" t="s">
        <v>127</v>
      </c>
      <c r="AL325" s="12" t="s">
        <v>107</v>
      </c>
      <c r="AM325" s="13" t="str">
        <f t="shared" si="7"/>
        <v>Vandiola Yungas  Carrasco Cochabamba Bolivia</v>
      </c>
      <c r="AN325" s="9"/>
      <c r="AO325" s="29" t="s">
        <v>251</v>
      </c>
      <c r="AP325" s="12" t="s">
        <v>94</v>
      </c>
      <c r="AQ325" s="12" t="s">
        <v>348</v>
      </c>
      <c r="AR325" s="12" t="s">
        <v>94</v>
      </c>
      <c r="AS325" s="12" t="s">
        <v>94</v>
      </c>
      <c r="AT325" s="12" t="s">
        <v>248</v>
      </c>
      <c r="AU325" s="12" t="s">
        <v>248</v>
      </c>
      <c r="AV325" s="12" t="s">
        <v>376</v>
      </c>
      <c r="AW325" s="12" t="s">
        <v>1615</v>
      </c>
      <c r="AX325" s="12" t="s">
        <v>222</v>
      </c>
      <c r="AY325" s="12" t="s">
        <v>94</v>
      </c>
      <c r="AZ325" s="12" t="s">
        <v>82</v>
      </c>
      <c r="BA325" s="12" t="s">
        <v>223</v>
      </c>
      <c r="BB325" s="106"/>
      <c r="BC325" s="106"/>
      <c r="BD325" s="106"/>
      <c r="BE325" s="12" t="s">
        <v>1616</v>
      </c>
      <c r="BF325" s="45" t="s">
        <v>1617</v>
      </c>
      <c r="BG325" s="12"/>
      <c r="BH325" s="12"/>
      <c r="BI325" s="12"/>
      <c r="BJ325" s="12"/>
      <c r="BK325" s="12"/>
      <c r="BL325" s="12"/>
      <c r="BM325" s="12"/>
      <c r="BN325" s="12"/>
      <c r="BO325" s="12"/>
      <c r="BP325" s="12"/>
    </row>
    <row r="326">
      <c r="A326" s="7" t="s">
        <v>1069</v>
      </c>
      <c r="B326" s="8"/>
      <c r="C326" s="8">
        <v>2006.0</v>
      </c>
      <c r="D326" s="8">
        <v>9.0</v>
      </c>
      <c r="E326" s="8">
        <v>29.0</v>
      </c>
      <c r="F326" s="9"/>
      <c r="G326" s="9"/>
      <c r="H326" s="9"/>
      <c r="I326" s="12" t="s">
        <v>1618</v>
      </c>
      <c r="J326" s="12" t="s">
        <v>1619</v>
      </c>
      <c r="K326" s="104" t="s">
        <v>248</v>
      </c>
      <c r="L326" s="12"/>
      <c r="M326" s="12"/>
      <c r="N326" s="12" t="s">
        <v>76</v>
      </c>
      <c r="O326" s="12"/>
      <c r="P326" s="12" t="s">
        <v>248</v>
      </c>
      <c r="Q326" s="12" t="s">
        <v>77</v>
      </c>
      <c r="R326" s="12" t="s">
        <v>249</v>
      </c>
      <c r="S326" s="12" t="s">
        <v>1612</v>
      </c>
      <c r="T326" s="9"/>
      <c r="U326" s="12" t="s">
        <v>81</v>
      </c>
      <c r="V326" s="12" t="s">
        <v>82</v>
      </c>
      <c r="W326" s="29" t="s">
        <v>308</v>
      </c>
      <c r="X326" s="12"/>
      <c r="Y326" s="12" t="s">
        <v>122</v>
      </c>
      <c r="Z326" s="12" t="s">
        <v>1583</v>
      </c>
      <c r="AA326" s="12" t="s">
        <v>248</v>
      </c>
      <c r="AB326" s="12" t="s">
        <v>248</v>
      </c>
      <c r="AC326" s="167" t="s">
        <v>1602</v>
      </c>
      <c r="AD326" s="167" t="s">
        <v>1613</v>
      </c>
      <c r="AE326" s="12" t="s">
        <v>248</v>
      </c>
      <c r="AF326" s="12" t="s">
        <v>699</v>
      </c>
      <c r="AG326" s="12" t="s">
        <v>88</v>
      </c>
      <c r="AH326" s="12" t="s">
        <v>248</v>
      </c>
      <c r="AI326" s="12" t="s">
        <v>1614</v>
      </c>
      <c r="AJ326" s="12"/>
      <c r="AK326" s="12" t="s">
        <v>127</v>
      </c>
      <c r="AL326" s="12" t="s">
        <v>107</v>
      </c>
      <c r="AM326" s="13" t="str">
        <f t="shared" si="7"/>
        <v>Vandiola Yungas  Carrasco Cochabamba Bolivia</v>
      </c>
      <c r="AN326" s="9"/>
      <c r="AO326" s="29" t="s">
        <v>251</v>
      </c>
      <c r="AP326" s="12" t="s">
        <v>94</v>
      </c>
      <c r="AQ326" s="12" t="s">
        <v>348</v>
      </c>
      <c r="AR326" s="12" t="s">
        <v>94</v>
      </c>
      <c r="AS326" s="12" t="s">
        <v>94</v>
      </c>
      <c r="AT326" s="12" t="s">
        <v>248</v>
      </c>
      <c r="AU326" s="12" t="s">
        <v>248</v>
      </c>
      <c r="AV326" s="12" t="s">
        <v>376</v>
      </c>
      <c r="AW326" s="12" t="s">
        <v>1615</v>
      </c>
      <c r="AX326" s="12" t="s">
        <v>222</v>
      </c>
      <c r="AY326" s="12" t="s">
        <v>94</v>
      </c>
      <c r="AZ326" s="12" t="s">
        <v>82</v>
      </c>
      <c r="BA326" s="12" t="s">
        <v>223</v>
      </c>
      <c r="BB326" s="9"/>
      <c r="BC326" s="9"/>
      <c r="BD326" s="9"/>
      <c r="BE326" s="12" t="s">
        <v>1616</v>
      </c>
      <c r="BF326" s="45" t="s">
        <v>1617</v>
      </c>
      <c r="BG326" s="12"/>
      <c r="BH326" s="12"/>
      <c r="BI326" s="12"/>
      <c r="BJ326" s="12"/>
      <c r="BK326" s="12"/>
      <c r="BL326" s="12"/>
      <c r="BM326" s="12"/>
      <c r="BN326" s="12"/>
      <c r="BO326" s="12"/>
      <c r="BP326" s="12"/>
    </row>
    <row r="327">
      <c r="A327" s="7" t="s">
        <v>363</v>
      </c>
      <c r="B327" s="8"/>
      <c r="C327" s="8">
        <v>2006.0</v>
      </c>
      <c r="D327" s="8">
        <v>10.0</v>
      </c>
      <c r="E327" s="12">
        <v>5.0</v>
      </c>
      <c r="F327" s="9"/>
      <c r="G327" s="9"/>
      <c r="H327" s="12"/>
      <c r="I327" s="12" t="s">
        <v>1621</v>
      </c>
      <c r="J327" s="12" t="s">
        <v>1622</v>
      </c>
      <c r="K327" s="104"/>
      <c r="L327" s="12"/>
      <c r="M327" s="12"/>
      <c r="N327" s="12" t="s">
        <v>456</v>
      </c>
      <c r="O327" s="12"/>
      <c r="P327" s="12"/>
      <c r="Q327" s="12" t="s">
        <v>77</v>
      </c>
      <c r="R327" s="12" t="s">
        <v>78</v>
      </c>
      <c r="S327" s="12" t="s">
        <v>1623</v>
      </c>
      <c r="T327" s="9"/>
      <c r="U327" s="12" t="s">
        <v>413</v>
      </c>
      <c r="V327" s="12"/>
      <c r="W327" s="29" t="s">
        <v>1536</v>
      </c>
      <c r="X327" s="12"/>
      <c r="Z327" s="12"/>
      <c r="AA327" s="12"/>
      <c r="AB327" s="12"/>
      <c r="AC327" s="167"/>
      <c r="AD327" s="167"/>
      <c r="AE327" s="12"/>
      <c r="AF327" s="12"/>
      <c r="AG327" s="12" t="s">
        <v>467</v>
      </c>
      <c r="AH327" s="12" t="s">
        <v>1624</v>
      </c>
      <c r="AI327" s="12" t="s">
        <v>115</v>
      </c>
      <c r="AJ327" s="12" t="s">
        <v>115</v>
      </c>
      <c r="AK327" s="12" t="s">
        <v>117</v>
      </c>
      <c r="AL327" s="12" t="s">
        <v>110</v>
      </c>
      <c r="AM327" s="13"/>
      <c r="AN327" s="9"/>
      <c r="AO327" s="29"/>
      <c r="AP327" s="12"/>
      <c r="AQ327" s="12"/>
      <c r="AR327" s="12"/>
      <c r="AS327" s="12"/>
      <c r="AT327" s="12"/>
      <c r="AU327" s="12"/>
      <c r="AV327" s="12" t="s">
        <v>376</v>
      </c>
      <c r="AW327" s="12" t="s">
        <v>474</v>
      </c>
      <c r="AX327" s="12" t="s">
        <v>475</v>
      </c>
      <c r="AY327" s="12" t="s">
        <v>94</v>
      </c>
      <c r="AZ327" s="12" t="s">
        <v>94</v>
      </c>
      <c r="BA327" s="12" t="s">
        <v>1625</v>
      </c>
      <c r="BB327" s="12"/>
      <c r="BC327" s="12"/>
      <c r="BD327" s="12" t="s">
        <v>1626</v>
      </c>
      <c r="BE327" s="12"/>
      <c r="BF327" s="12" t="s">
        <v>1627</v>
      </c>
      <c r="BG327" s="9"/>
      <c r="BH327" s="9"/>
      <c r="BI327" s="9"/>
      <c r="BJ327" s="9"/>
      <c r="BK327" s="9"/>
      <c r="BL327" s="9"/>
      <c r="BM327" s="9"/>
      <c r="BN327" s="9"/>
      <c r="BO327" s="9"/>
      <c r="BP327" s="9"/>
    </row>
    <row r="328">
      <c r="A328" s="7" t="s">
        <v>363</v>
      </c>
      <c r="B328" s="8"/>
      <c r="C328" s="8">
        <v>2006.0</v>
      </c>
      <c r="D328" s="8">
        <v>10.0</v>
      </c>
      <c r="E328" s="12">
        <v>5.0</v>
      </c>
      <c r="F328" s="9"/>
      <c r="G328" s="9"/>
      <c r="H328" s="9"/>
      <c r="I328" s="12" t="s">
        <v>1628</v>
      </c>
      <c r="J328" s="12" t="s">
        <v>1045</v>
      </c>
      <c r="K328" s="104" t="s">
        <v>248</v>
      </c>
      <c r="L328" s="12"/>
      <c r="M328" s="12"/>
      <c r="N328" s="12" t="s">
        <v>76</v>
      </c>
      <c r="O328" s="12"/>
      <c r="P328" s="12" t="s">
        <v>248</v>
      </c>
      <c r="Q328" s="12" t="s">
        <v>77</v>
      </c>
      <c r="R328" s="12" t="s">
        <v>473</v>
      </c>
      <c r="S328" s="12" t="s">
        <v>1629</v>
      </c>
      <c r="T328" s="9"/>
      <c r="U328" s="29" t="s">
        <v>1630</v>
      </c>
      <c r="V328" s="12"/>
      <c r="W328" s="11" t="s">
        <v>1631</v>
      </c>
      <c r="X328" s="12" t="s">
        <v>82</v>
      </c>
      <c r="Y328" s="12" t="s">
        <v>122</v>
      </c>
      <c r="Z328" s="12" t="s">
        <v>523</v>
      </c>
      <c r="AA328" s="12" t="s">
        <v>248</v>
      </c>
      <c r="AB328" s="12" t="s">
        <v>248</v>
      </c>
      <c r="AC328" s="167" t="s">
        <v>1613</v>
      </c>
      <c r="AD328" s="167" t="s">
        <v>1613</v>
      </c>
      <c r="AE328" s="12" t="s">
        <v>248</v>
      </c>
      <c r="AF328" s="12" t="s">
        <v>248</v>
      </c>
      <c r="AG328" s="12" t="s">
        <v>88</v>
      </c>
      <c r="AH328" s="12" t="s">
        <v>474</v>
      </c>
      <c r="AI328" s="12" t="s">
        <v>115</v>
      </c>
      <c r="AJ328" s="12" t="s">
        <v>115</v>
      </c>
      <c r="AK328" s="12" t="s">
        <v>117</v>
      </c>
      <c r="AL328" s="12" t="s">
        <v>110</v>
      </c>
      <c r="AM328" s="13" t="str">
        <f t="shared" ref="AM328:AM358" si="8">CONCATENATE(AI328," ",AJ328," ",AK328," ",AL328," ","Bolivia")</f>
        <v>Huanuni Huanuni Pantaléon Dalence Oruro Bolivia</v>
      </c>
      <c r="AN328" s="9"/>
      <c r="AO328" s="29" t="s">
        <v>279</v>
      </c>
      <c r="AP328" s="12" t="s">
        <v>94</v>
      </c>
      <c r="AQ328" s="12" t="s">
        <v>348</v>
      </c>
      <c r="AR328" s="12" t="s">
        <v>94</v>
      </c>
      <c r="AS328" s="12" t="s">
        <v>248</v>
      </c>
      <c r="AT328" s="12" t="s">
        <v>248</v>
      </c>
      <c r="AU328" s="12" t="s">
        <v>248</v>
      </c>
      <c r="AV328" s="12" t="s">
        <v>376</v>
      </c>
      <c r="AW328" s="12" t="s">
        <v>474</v>
      </c>
      <c r="AX328" s="12" t="s">
        <v>475</v>
      </c>
      <c r="AY328" s="12" t="s">
        <v>94</v>
      </c>
      <c r="AZ328" s="12" t="s">
        <v>94</v>
      </c>
      <c r="BA328" s="12" t="s">
        <v>1625</v>
      </c>
      <c r="BB328" s="12"/>
      <c r="BC328" s="12"/>
      <c r="BD328" s="12"/>
      <c r="BE328" s="12" t="s">
        <v>1633</v>
      </c>
      <c r="BF328" s="12" t="s">
        <v>1627</v>
      </c>
      <c r="BG328" s="9"/>
      <c r="BH328" s="9"/>
      <c r="BI328" s="9"/>
      <c r="BJ328" s="9"/>
      <c r="BK328" s="9"/>
      <c r="BL328" s="9"/>
      <c r="BM328" s="9"/>
      <c r="BN328" s="9"/>
      <c r="BO328" s="9"/>
      <c r="BP328" s="9"/>
    </row>
    <row r="329">
      <c r="A329" s="7" t="s">
        <v>363</v>
      </c>
      <c r="B329" s="8"/>
      <c r="C329" s="8">
        <v>2006.0</v>
      </c>
      <c r="D329" s="8">
        <v>10.0</v>
      </c>
      <c r="E329" s="12">
        <v>5.0</v>
      </c>
      <c r="F329" s="9"/>
      <c r="G329" s="9"/>
      <c r="H329" s="9"/>
      <c r="I329" s="12" t="s">
        <v>1634</v>
      </c>
      <c r="J329" s="12" t="s">
        <v>1005</v>
      </c>
      <c r="K329" s="104" t="s">
        <v>248</v>
      </c>
      <c r="L329" s="12"/>
      <c r="M329" s="12"/>
      <c r="N329" s="12" t="s">
        <v>76</v>
      </c>
      <c r="O329" s="12"/>
      <c r="P329" s="12" t="s">
        <v>248</v>
      </c>
      <c r="Q329" s="12" t="s">
        <v>77</v>
      </c>
      <c r="R329" s="12" t="s">
        <v>473</v>
      </c>
      <c r="S329" s="12" t="s">
        <v>1635</v>
      </c>
      <c r="T329" s="9"/>
      <c r="U329" s="29" t="s">
        <v>1630</v>
      </c>
      <c r="V329" s="12"/>
      <c r="W329" s="11" t="s">
        <v>1631</v>
      </c>
      <c r="X329" s="12" t="s">
        <v>82</v>
      </c>
      <c r="Y329" s="12" t="s">
        <v>122</v>
      </c>
      <c r="Z329" s="12" t="s">
        <v>523</v>
      </c>
      <c r="AA329" s="12" t="s">
        <v>248</v>
      </c>
      <c r="AB329" s="12" t="s">
        <v>248</v>
      </c>
      <c r="AC329" s="167" t="s">
        <v>1613</v>
      </c>
      <c r="AD329" s="167" t="s">
        <v>1613</v>
      </c>
      <c r="AE329" s="12" t="s">
        <v>248</v>
      </c>
      <c r="AF329" s="12" t="s">
        <v>248</v>
      </c>
      <c r="AG329" s="12" t="s">
        <v>88</v>
      </c>
      <c r="AH329" s="12" t="s">
        <v>474</v>
      </c>
      <c r="AI329" s="12" t="s">
        <v>115</v>
      </c>
      <c r="AJ329" s="12" t="s">
        <v>115</v>
      </c>
      <c r="AK329" s="12" t="s">
        <v>117</v>
      </c>
      <c r="AL329" s="12" t="s">
        <v>110</v>
      </c>
      <c r="AM329" s="13" t="str">
        <f t="shared" si="8"/>
        <v>Huanuni Huanuni Pantaléon Dalence Oruro Bolivia</v>
      </c>
      <c r="AN329" s="9"/>
      <c r="AO329" s="29" t="s">
        <v>279</v>
      </c>
      <c r="AP329" s="12" t="s">
        <v>94</v>
      </c>
      <c r="AQ329" s="12" t="s">
        <v>348</v>
      </c>
      <c r="AR329" s="12" t="s">
        <v>94</v>
      </c>
      <c r="AS329" s="12" t="s">
        <v>248</v>
      </c>
      <c r="AT329" s="12" t="s">
        <v>248</v>
      </c>
      <c r="AU329" s="12" t="s">
        <v>248</v>
      </c>
      <c r="AV329" s="12" t="s">
        <v>376</v>
      </c>
      <c r="AW329" s="12" t="s">
        <v>474</v>
      </c>
      <c r="AX329" s="12" t="s">
        <v>475</v>
      </c>
      <c r="AY329" s="12" t="s">
        <v>94</v>
      </c>
      <c r="AZ329" s="12" t="s">
        <v>94</v>
      </c>
      <c r="BA329" s="12" t="s">
        <v>1625</v>
      </c>
      <c r="BB329" s="12"/>
      <c r="BC329" s="12"/>
      <c r="BD329" s="12"/>
      <c r="BE329" s="12" t="s">
        <v>1633</v>
      </c>
      <c r="BF329" s="12" t="s">
        <v>1637</v>
      </c>
      <c r="BG329" s="9"/>
      <c r="BH329" s="9"/>
      <c r="BI329" s="9"/>
      <c r="BJ329" s="9"/>
      <c r="BK329" s="9"/>
      <c r="BL329" s="9"/>
      <c r="BM329" s="9"/>
      <c r="BN329" s="9"/>
      <c r="BO329" s="9"/>
      <c r="BP329" s="9"/>
    </row>
    <row r="330">
      <c r="A330" s="7" t="s">
        <v>363</v>
      </c>
      <c r="B330" s="8"/>
      <c r="C330" s="8">
        <v>2006.0</v>
      </c>
      <c r="D330" s="8">
        <v>10.0</v>
      </c>
      <c r="E330" s="12">
        <v>5.0</v>
      </c>
      <c r="F330" s="9"/>
      <c r="G330" s="9"/>
      <c r="H330" s="9"/>
      <c r="I330" s="12" t="s">
        <v>1638</v>
      </c>
      <c r="J330" s="12" t="s">
        <v>1639</v>
      </c>
      <c r="K330" s="104" t="s">
        <v>248</v>
      </c>
      <c r="L330" s="12"/>
      <c r="M330" s="12"/>
      <c r="N330" s="12" t="s">
        <v>76</v>
      </c>
      <c r="O330" s="12"/>
      <c r="P330" s="12" t="s">
        <v>248</v>
      </c>
      <c r="Q330" s="12" t="s">
        <v>77</v>
      </c>
      <c r="R330" s="12" t="s">
        <v>473</v>
      </c>
      <c r="S330" s="12" t="s">
        <v>1640</v>
      </c>
      <c r="T330" s="106"/>
      <c r="U330" s="29" t="s">
        <v>1630</v>
      </c>
      <c r="V330" s="12"/>
      <c r="W330" s="11" t="s">
        <v>1631</v>
      </c>
      <c r="X330" s="12" t="s">
        <v>82</v>
      </c>
      <c r="Y330" s="12" t="s">
        <v>122</v>
      </c>
      <c r="Z330" s="12" t="s">
        <v>523</v>
      </c>
      <c r="AA330" s="12" t="s">
        <v>248</v>
      </c>
      <c r="AB330" s="12" t="s">
        <v>248</v>
      </c>
      <c r="AC330" s="167" t="s">
        <v>1613</v>
      </c>
      <c r="AD330" s="167" t="s">
        <v>1613</v>
      </c>
      <c r="AE330" s="12" t="s">
        <v>248</v>
      </c>
      <c r="AF330" s="12" t="s">
        <v>248</v>
      </c>
      <c r="AG330" s="12" t="s">
        <v>88</v>
      </c>
      <c r="AH330" s="12" t="s">
        <v>474</v>
      </c>
      <c r="AI330" s="12" t="s">
        <v>115</v>
      </c>
      <c r="AJ330" s="12" t="s">
        <v>115</v>
      </c>
      <c r="AK330" s="12" t="s">
        <v>117</v>
      </c>
      <c r="AL330" s="12" t="s">
        <v>110</v>
      </c>
      <c r="AM330" s="13" t="str">
        <f t="shared" si="8"/>
        <v>Huanuni Huanuni Pantaléon Dalence Oruro Bolivia</v>
      </c>
      <c r="AN330" s="9"/>
      <c r="AO330" s="29" t="s">
        <v>279</v>
      </c>
      <c r="AP330" s="12" t="s">
        <v>94</v>
      </c>
      <c r="AQ330" s="12" t="s">
        <v>348</v>
      </c>
      <c r="AR330" s="12" t="s">
        <v>94</v>
      </c>
      <c r="AS330" s="12" t="s">
        <v>248</v>
      </c>
      <c r="AT330" s="12" t="s">
        <v>248</v>
      </c>
      <c r="AU330" s="12" t="s">
        <v>248</v>
      </c>
      <c r="AV330" s="12" t="s">
        <v>376</v>
      </c>
      <c r="AW330" s="12" t="s">
        <v>474</v>
      </c>
      <c r="AX330" s="12" t="s">
        <v>475</v>
      </c>
      <c r="AY330" s="12" t="s">
        <v>94</v>
      </c>
      <c r="AZ330" s="12" t="s">
        <v>94</v>
      </c>
      <c r="BA330" s="12" t="s">
        <v>1625</v>
      </c>
      <c r="BB330" s="12"/>
      <c r="BC330" s="12"/>
      <c r="BD330" s="12"/>
      <c r="BE330" s="12" t="s">
        <v>1633</v>
      </c>
      <c r="BF330" s="12" t="s">
        <v>1641</v>
      </c>
      <c r="BG330" s="45" t="s">
        <v>1642</v>
      </c>
      <c r="BH330" s="106"/>
      <c r="BI330" s="106"/>
      <c r="BJ330" s="106"/>
      <c r="BK330" s="106"/>
      <c r="BL330" s="106"/>
      <c r="BM330" s="106"/>
      <c r="BN330" s="106"/>
      <c r="BO330" s="106"/>
      <c r="BP330" s="106"/>
    </row>
    <row r="331">
      <c r="A331" s="7" t="s">
        <v>363</v>
      </c>
      <c r="B331" s="8"/>
      <c r="C331" s="8">
        <v>2006.0</v>
      </c>
      <c r="D331" s="8">
        <v>10.0</v>
      </c>
      <c r="E331" s="12">
        <v>5.0</v>
      </c>
      <c r="F331" s="9"/>
      <c r="G331" s="9"/>
      <c r="H331" s="9"/>
      <c r="I331" s="12" t="s">
        <v>663</v>
      </c>
      <c r="J331" s="12" t="s">
        <v>1643</v>
      </c>
      <c r="K331" s="104" t="s">
        <v>248</v>
      </c>
      <c r="L331" s="12"/>
      <c r="M331" s="12"/>
      <c r="N331" s="12" t="s">
        <v>76</v>
      </c>
      <c r="O331" s="12"/>
      <c r="P331" s="12" t="s">
        <v>248</v>
      </c>
      <c r="Q331" s="12" t="s">
        <v>77</v>
      </c>
      <c r="R331" s="12" t="s">
        <v>473</v>
      </c>
      <c r="S331" s="12" t="s">
        <v>1644</v>
      </c>
      <c r="T331" s="9"/>
      <c r="U331" s="29" t="s">
        <v>1630</v>
      </c>
      <c r="V331" s="12"/>
      <c r="W331" s="11" t="s">
        <v>1631</v>
      </c>
      <c r="X331" s="12" t="s">
        <v>82</v>
      </c>
      <c r="Y331" s="12" t="s">
        <v>122</v>
      </c>
      <c r="Z331" s="12" t="s">
        <v>523</v>
      </c>
      <c r="AA331" s="12" t="s">
        <v>248</v>
      </c>
      <c r="AB331" s="12" t="s">
        <v>248</v>
      </c>
      <c r="AC331" s="167" t="s">
        <v>1613</v>
      </c>
      <c r="AD331" s="167" t="s">
        <v>1613</v>
      </c>
      <c r="AE331" s="12" t="s">
        <v>248</v>
      </c>
      <c r="AF331" s="12" t="s">
        <v>248</v>
      </c>
      <c r="AG331" s="12" t="s">
        <v>88</v>
      </c>
      <c r="AH331" s="12" t="s">
        <v>474</v>
      </c>
      <c r="AI331" s="12" t="s">
        <v>115</v>
      </c>
      <c r="AJ331" s="12" t="s">
        <v>115</v>
      </c>
      <c r="AK331" s="12" t="s">
        <v>117</v>
      </c>
      <c r="AL331" s="12" t="s">
        <v>110</v>
      </c>
      <c r="AM331" s="13" t="str">
        <f t="shared" si="8"/>
        <v>Huanuni Huanuni Pantaléon Dalence Oruro Bolivia</v>
      </c>
      <c r="AN331" s="9"/>
      <c r="AO331" s="29" t="s">
        <v>279</v>
      </c>
      <c r="AP331" s="12" t="s">
        <v>94</v>
      </c>
      <c r="AQ331" s="12" t="s">
        <v>348</v>
      </c>
      <c r="AR331" s="12" t="s">
        <v>94</v>
      </c>
      <c r="AS331" s="12" t="s">
        <v>248</v>
      </c>
      <c r="AT331" s="12" t="s">
        <v>248</v>
      </c>
      <c r="AU331" s="12" t="s">
        <v>248</v>
      </c>
      <c r="AV331" s="12" t="s">
        <v>376</v>
      </c>
      <c r="AW331" s="12" t="s">
        <v>474</v>
      </c>
      <c r="AX331" s="12" t="s">
        <v>475</v>
      </c>
      <c r="AY331" s="12" t="s">
        <v>94</v>
      </c>
      <c r="AZ331" s="12" t="s">
        <v>94</v>
      </c>
      <c r="BA331" s="12" t="s">
        <v>1625</v>
      </c>
      <c r="BB331" s="12"/>
      <c r="BC331" s="12"/>
      <c r="BD331" s="12"/>
      <c r="BE331" s="12" t="s">
        <v>1633</v>
      </c>
      <c r="BF331" s="12" t="s">
        <v>1645</v>
      </c>
      <c r="BG331" s="9"/>
      <c r="BH331" s="9"/>
      <c r="BI331" s="9"/>
      <c r="BJ331" s="9"/>
      <c r="BK331" s="9"/>
      <c r="BL331" s="9"/>
      <c r="BM331" s="9"/>
      <c r="BN331" s="9"/>
      <c r="BO331" s="9"/>
      <c r="BP331" s="9"/>
    </row>
    <row r="332">
      <c r="A332" s="7" t="s">
        <v>363</v>
      </c>
      <c r="B332" s="8"/>
      <c r="C332" s="8">
        <v>2006.0</v>
      </c>
      <c r="D332" s="8">
        <v>10.0</v>
      </c>
      <c r="E332" s="12">
        <v>5.0</v>
      </c>
      <c r="F332" s="9"/>
      <c r="G332" s="9"/>
      <c r="H332" s="9"/>
      <c r="I332" s="12" t="s">
        <v>538</v>
      </c>
      <c r="J332" s="12" t="s">
        <v>1646</v>
      </c>
      <c r="K332" s="104" t="s">
        <v>248</v>
      </c>
      <c r="L332" s="12"/>
      <c r="M332" s="12"/>
      <c r="N332" s="12" t="s">
        <v>76</v>
      </c>
      <c r="O332" s="12"/>
      <c r="P332" s="12" t="s">
        <v>248</v>
      </c>
      <c r="Q332" s="12" t="s">
        <v>77</v>
      </c>
      <c r="R332" s="12" t="s">
        <v>473</v>
      </c>
      <c r="S332" s="12" t="s">
        <v>1647</v>
      </c>
      <c r="T332" s="9"/>
      <c r="U332" s="29" t="s">
        <v>1630</v>
      </c>
      <c r="V332" s="12"/>
      <c r="W332" s="11" t="s">
        <v>1631</v>
      </c>
      <c r="X332" s="12" t="s">
        <v>82</v>
      </c>
      <c r="Y332" s="12" t="s">
        <v>122</v>
      </c>
      <c r="Z332" s="12" t="s">
        <v>523</v>
      </c>
      <c r="AA332" s="12" t="s">
        <v>248</v>
      </c>
      <c r="AB332" s="12" t="s">
        <v>248</v>
      </c>
      <c r="AC332" s="167" t="s">
        <v>1613</v>
      </c>
      <c r="AD332" s="167" t="s">
        <v>1613</v>
      </c>
      <c r="AE332" s="12" t="s">
        <v>248</v>
      </c>
      <c r="AF332" s="12" t="s">
        <v>248</v>
      </c>
      <c r="AG332" s="12" t="s">
        <v>88</v>
      </c>
      <c r="AH332" s="12" t="s">
        <v>474</v>
      </c>
      <c r="AI332" s="12" t="s">
        <v>115</v>
      </c>
      <c r="AJ332" s="12" t="s">
        <v>115</v>
      </c>
      <c r="AK332" s="12" t="s">
        <v>117</v>
      </c>
      <c r="AL332" s="12" t="s">
        <v>110</v>
      </c>
      <c r="AM332" s="13" t="str">
        <f t="shared" si="8"/>
        <v>Huanuni Huanuni Pantaléon Dalence Oruro Bolivia</v>
      </c>
      <c r="AN332" s="9"/>
      <c r="AO332" s="29" t="s">
        <v>279</v>
      </c>
      <c r="AP332" s="12" t="s">
        <v>94</v>
      </c>
      <c r="AQ332" s="12" t="s">
        <v>348</v>
      </c>
      <c r="AR332" s="12" t="s">
        <v>94</v>
      </c>
      <c r="AS332" s="12" t="s">
        <v>248</v>
      </c>
      <c r="AT332" s="12" t="s">
        <v>248</v>
      </c>
      <c r="AU332" s="12" t="s">
        <v>248</v>
      </c>
      <c r="AV332" s="12" t="s">
        <v>376</v>
      </c>
      <c r="AW332" s="12" t="s">
        <v>474</v>
      </c>
      <c r="AX332" s="12" t="s">
        <v>475</v>
      </c>
      <c r="AY332" s="12" t="s">
        <v>94</v>
      </c>
      <c r="AZ332" s="12" t="s">
        <v>94</v>
      </c>
      <c r="BA332" s="12" t="s">
        <v>1625</v>
      </c>
      <c r="BB332" s="12"/>
      <c r="BC332" s="12"/>
      <c r="BD332" s="12"/>
      <c r="BE332" s="12" t="s">
        <v>1633</v>
      </c>
      <c r="BF332" s="12" t="s">
        <v>1627</v>
      </c>
      <c r="BG332" s="9"/>
      <c r="BH332" s="9"/>
      <c r="BI332" s="9"/>
      <c r="BJ332" s="9"/>
      <c r="BK332" s="9"/>
      <c r="BL332" s="9"/>
      <c r="BM332" s="9"/>
      <c r="BN332" s="9"/>
      <c r="BO332" s="9"/>
      <c r="BP332" s="9"/>
    </row>
    <row r="333">
      <c r="A333" s="7" t="s">
        <v>363</v>
      </c>
      <c r="B333" s="8"/>
      <c r="C333" s="8">
        <v>2006.0</v>
      </c>
      <c r="D333" s="8">
        <v>10.0</v>
      </c>
      <c r="E333" s="12">
        <v>5.0</v>
      </c>
      <c r="F333" s="9"/>
      <c r="G333" s="9"/>
      <c r="H333" s="9"/>
      <c r="I333" s="12" t="s">
        <v>1648</v>
      </c>
      <c r="J333" s="12" t="s">
        <v>1649</v>
      </c>
      <c r="K333" s="104" t="s">
        <v>248</v>
      </c>
      <c r="L333" s="12"/>
      <c r="M333" s="12"/>
      <c r="N333" s="12" t="s">
        <v>76</v>
      </c>
      <c r="O333" s="12"/>
      <c r="P333" s="12" t="s">
        <v>248</v>
      </c>
      <c r="Q333" s="12" t="s">
        <v>77</v>
      </c>
      <c r="R333" s="12" t="s">
        <v>473</v>
      </c>
      <c r="S333" s="12" t="s">
        <v>1635</v>
      </c>
      <c r="T333" s="9"/>
      <c r="U333" s="29" t="s">
        <v>1630</v>
      </c>
      <c r="V333" s="12"/>
      <c r="W333" s="11" t="s">
        <v>1631</v>
      </c>
      <c r="X333" s="12" t="s">
        <v>82</v>
      </c>
      <c r="Y333" s="12" t="s">
        <v>122</v>
      </c>
      <c r="Z333" s="12" t="s">
        <v>523</v>
      </c>
      <c r="AA333" s="12" t="s">
        <v>248</v>
      </c>
      <c r="AB333" s="12" t="s">
        <v>248</v>
      </c>
      <c r="AC333" s="167" t="s">
        <v>1613</v>
      </c>
      <c r="AD333" s="167" t="s">
        <v>1613</v>
      </c>
      <c r="AE333" s="12" t="s">
        <v>248</v>
      </c>
      <c r="AF333" s="12" t="s">
        <v>248</v>
      </c>
      <c r="AG333" s="12" t="s">
        <v>88</v>
      </c>
      <c r="AH333" s="12" t="s">
        <v>474</v>
      </c>
      <c r="AI333" s="12" t="s">
        <v>115</v>
      </c>
      <c r="AJ333" s="12" t="s">
        <v>115</v>
      </c>
      <c r="AK333" s="12" t="s">
        <v>117</v>
      </c>
      <c r="AL333" s="12" t="s">
        <v>110</v>
      </c>
      <c r="AM333" s="13" t="str">
        <f t="shared" si="8"/>
        <v>Huanuni Huanuni Pantaléon Dalence Oruro Bolivia</v>
      </c>
      <c r="AN333" s="9"/>
      <c r="AO333" s="29" t="s">
        <v>279</v>
      </c>
      <c r="AP333" s="12" t="s">
        <v>94</v>
      </c>
      <c r="AQ333" s="12" t="s">
        <v>348</v>
      </c>
      <c r="AR333" s="12" t="s">
        <v>94</v>
      </c>
      <c r="AS333" s="12" t="s">
        <v>248</v>
      </c>
      <c r="AT333" s="12" t="s">
        <v>248</v>
      </c>
      <c r="AU333" s="12" t="s">
        <v>248</v>
      </c>
      <c r="AV333" s="12" t="s">
        <v>376</v>
      </c>
      <c r="AW333" s="12" t="s">
        <v>474</v>
      </c>
      <c r="AX333" s="12" t="s">
        <v>475</v>
      </c>
      <c r="AY333" s="12" t="s">
        <v>94</v>
      </c>
      <c r="AZ333" s="12" t="s">
        <v>94</v>
      </c>
      <c r="BA333" s="12" t="s">
        <v>1625</v>
      </c>
      <c r="BB333" s="12"/>
      <c r="BC333" s="12"/>
      <c r="BD333" s="12"/>
      <c r="BE333" s="12" t="s">
        <v>1633</v>
      </c>
      <c r="BF333" s="12" t="s">
        <v>1645</v>
      </c>
      <c r="BG333" s="9"/>
      <c r="BH333" s="9"/>
      <c r="BI333" s="9"/>
      <c r="BJ333" s="9"/>
      <c r="BK333" s="9"/>
      <c r="BL333" s="9"/>
      <c r="BM333" s="9"/>
      <c r="BN333" s="9"/>
      <c r="BO333" s="9"/>
      <c r="BP333" s="9"/>
    </row>
    <row r="334">
      <c r="A334" s="7" t="s">
        <v>363</v>
      </c>
      <c r="B334" s="8"/>
      <c r="C334" s="8">
        <v>2006.0</v>
      </c>
      <c r="D334" s="8">
        <v>10.0</v>
      </c>
      <c r="E334" s="12">
        <v>5.0</v>
      </c>
      <c r="F334" s="9"/>
      <c r="G334" s="9"/>
      <c r="H334" s="9"/>
      <c r="I334" s="12" t="s">
        <v>720</v>
      </c>
      <c r="J334" s="12" t="s">
        <v>1650</v>
      </c>
      <c r="K334" s="104" t="s">
        <v>248</v>
      </c>
      <c r="L334" s="12"/>
      <c r="M334" s="12"/>
      <c r="N334" s="12" t="s">
        <v>76</v>
      </c>
      <c r="O334" s="12"/>
      <c r="P334" s="12" t="s">
        <v>248</v>
      </c>
      <c r="Q334" s="12" t="s">
        <v>77</v>
      </c>
      <c r="R334" s="12" t="s">
        <v>473</v>
      </c>
      <c r="S334" s="12" t="s">
        <v>1651</v>
      </c>
      <c r="T334" s="9"/>
      <c r="U334" s="29" t="s">
        <v>1630</v>
      </c>
      <c r="V334" s="12"/>
      <c r="W334" s="11" t="s">
        <v>1631</v>
      </c>
      <c r="X334" s="12" t="s">
        <v>82</v>
      </c>
      <c r="Y334" s="12" t="s">
        <v>122</v>
      </c>
      <c r="Z334" s="12" t="s">
        <v>523</v>
      </c>
      <c r="AA334" s="12" t="s">
        <v>248</v>
      </c>
      <c r="AB334" s="12" t="s">
        <v>248</v>
      </c>
      <c r="AC334" s="167" t="s">
        <v>1613</v>
      </c>
      <c r="AD334" s="167" t="s">
        <v>1613</v>
      </c>
      <c r="AE334" s="12" t="s">
        <v>248</v>
      </c>
      <c r="AF334" s="12" t="s">
        <v>248</v>
      </c>
      <c r="AG334" s="12" t="s">
        <v>88</v>
      </c>
      <c r="AH334" s="12" t="s">
        <v>474</v>
      </c>
      <c r="AI334" s="12" t="s">
        <v>115</v>
      </c>
      <c r="AJ334" s="12" t="s">
        <v>115</v>
      </c>
      <c r="AK334" s="12" t="s">
        <v>117</v>
      </c>
      <c r="AL334" s="12" t="s">
        <v>110</v>
      </c>
      <c r="AM334" s="13" t="str">
        <f t="shared" si="8"/>
        <v>Huanuni Huanuni Pantaléon Dalence Oruro Bolivia</v>
      </c>
      <c r="AN334" s="9"/>
      <c r="AO334" s="29" t="s">
        <v>279</v>
      </c>
      <c r="AP334" s="12" t="s">
        <v>94</v>
      </c>
      <c r="AQ334" s="12" t="s">
        <v>348</v>
      </c>
      <c r="AR334" s="12" t="s">
        <v>94</v>
      </c>
      <c r="AS334" s="12" t="s">
        <v>248</v>
      </c>
      <c r="AT334" s="12" t="s">
        <v>248</v>
      </c>
      <c r="AU334" s="12" t="s">
        <v>248</v>
      </c>
      <c r="AV334" s="12" t="s">
        <v>376</v>
      </c>
      <c r="AW334" s="12" t="s">
        <v>474</v>
      </c>
      <c r="AX334" s="12" t="s">
        <v>475</v>
      </c>
      <c r="AY334" s="12" t="s">
        <v>94</v>
      </c>
      <c r="AZ334" s="12" t="s">
        <v>94</v>
      </c>
      <c r="BA334" s="12" t="s">
        <v>1625</v>
      </c>
      <c r="BB334" s="12"/>
      <c r="BC334" s="12"/>
      <c r="BD334" s="12"/>
      <c r="BE334" s="12" t="s">
        <v>1633</v>
      </c>
      <c r="BF334" s="12" t="s">
        <v>1645</v>
      </c>
      <c r="BG334" s="9"/>
      <c r="BH334" s="9"/>
      <c r="BI334" s="9"/>
      <c r="BJ334" s="9"/>
      <c r="BK334" s="9"/>
      <c r="BL334" s="9"/>
      <c r="BM334" s="9"/>
      <c r="BN334" s="9"/>
      <c r="BO334" s="9"/>
      <c r="BP334" s="9"/>
    </row>
    <row r="335">
      <c r="A335" s="7" t="s">
        <v>363</v>
      </c>
      <c r="B335" s="8"/>
      <c r="C335" s="8">
        <v>2006.0</v>
      </c>
      <c r="D335" s="8">
        <v>10.0</v>
      </c>
      <c r="E335" s="12">
        <v>5.0</v>
      </c>
      <c r="F335" s="9"/>
      <c r="G335" s="9"/>
      <c r="H335" s="9"/>
      <c r="I335" s="12" t="s">
        <v>1177</v>
      </c>
      <c r="J335" s="12" t="s">
        <v>1652</v>
      </c>
      <c r="K335" s="104" t="s">
        <v>248</v>
      </c>
      <c r="L335" s="12"/>
      <c r="M335" s="12"/>
      <c r="N335" s="12" t="s">
        <v>76</v>
      </c>
      <c r="O335" s="12"/>
      <c r="P335" s="12" t="s">
        <v>248</v>
      </c>
      <c r="Q335" s="12" t="s">
        <v>77</v>
      </c>
      <c r="R335" s="12" t="s">
        <v>473</v>
      </c>
      <c r="S335" s="12" t="s">
        <v>1653</v>
      </c>
      <c r="T335" s="9"/>
      <c r="U335" s="29" t="s">
        <v>1630</v>
      </c>
      <c r="V335" s="12"/>
      <c r="W335" s="11" t="s">
        <v>1631</v>
      </c>
      <c r="X335" s="12" t="s">
        <v>82</v>
      </c>
      <c r="Y335" s="12" t="s">
        <v>122</v>
      </c>
      <c r="Z335" s="12" t="s">
        <v>523</v>
      </c>
      <c r="AA335" s="12" t="s">
        <v>248</v>
      </c>
      <c r="AB335" s="12" t="s">
        <v>248</v>
      </c>
      <c r="AC335" s="167" t="s">
        <v>1613</v>
      </c>
      <c r="AD335" s="167" t="s">
        <v>1613</v>
      </c>
      <c r="AE335" s="12" t="s">
        <v>248</v>
      </c>
      <c r="AF335" s="12" t="s">
        <v>248</v>
      </c>
      <c r="AG335" s="12" t="s">
        <v>88</v>
      </c>
      <c r="AH335" s="12" t="s">
        <v>474</v>
      </c>
      <c r="AI335" s="12" t="s">
        <v>115</v>
      </c>
      <c r="AJ335" s="12" t="s">
        <v>115</v>
      </c>
      <c r="AK335" s="12" t="s">
        <v>117</v>
      </c>
      <c r="AL335" s="12" t="s">
        <v>110</v>
      </c>
      <c r="AM335" s="13" t="str">
        <f t="shared" si="8"/>
        <v>Huanuni Huanuni Pantaléon Dalence Oruro Bolivia</v>
      </c>
      <c r="AN335" s="9"/>
      <c r="AO335" s="29" t="s">
        <v>279</v>
      </c>
      <c r="AP335" s="12" t="s">
        <v>94</v>
      </c>
      <c r="AQ335" s="12" t="s">
        <v>348</v>
      </c>
      <c r="AR335" s="12" t="s">
        <v>94</v>
      </c>
      <c r="AS335" s="12" t="s">
        <v>248</v>
      </c>
      <c r="AT335" s="12" t="s">
        <v>248</v>
      </c>
      <c r="AU335" s="12" t="s">
        <v>248</v>
      </c>
      <c r="AV335" s="12" t="s">
        <v>376</v>
      </c>
      <c r="AW335" s="12" t="s">
        <v>474</v>
      </c>
      <c r="AX335" s="12" t="s">
        <v>475</v>
      </c>
      <c r="AY335" s="12" t="s">
        <v>94</v>
      </c>
      <c r="AZ335" s="12" t="s">
        <v>94</v>
      </c>
      <c r="BA335" s="12" t="s">
        <v>1625</v>
      </c>
      <c r="BB335" s="12"/>
      <c r="BC335" s="12"/>
      <c r="BD335" s="12" t="s">
        <v>1655</v>
      </c>
      <c r="BE335" s="12" t="s">
        <v>1633</v>
      </c>
      <c r="BF335" s="12" t="s">
        <v>1645</v>
      </c>
      <c r="BG335" s="9"/>
      <c r="BH335" s="9"/>
      <c r="BI335" s="9"/>
      <c r="BJ335" s="9"/>
      <c r="BK335" s="9"/>
      <c r="BL335" s="9"/>
      <c r="BM335" s="9"/>
      <c r="BN335" s="9"/>
      <c r="BO335" s="9"/>
      <c r="BP335" s="9"/>
    </row>
    <row r="336">
      <c r="A336" s="7" t="s">
        <v>363</v>
      </c>
      <c r="B336" s="8"/>
      <c r="C336" s="8">
        <v>2006.0</v>
      </c>
      <c r="D336" s="8">
        <v>10.0</v>
      </c>
      <c r="E336" s="12">
        <v>5.0</v>
      </c>
      <c r="F336" s="9"/>
      <c r="G336" s="9"/>
      <c r="H336" s="9"/>
      <c r="I336" s="12" t="s">
        <v>1656</v>
      </c>
      <c r="J336" s="12" t="s">
        <v>1657</v>
      </c>
      <c r="K336" s="104" t="s">
        <v>248</v>
      </c>
      <c r="L336" s="12"/>
      <c r="M336" s="12"/>
      <c r="N336" s="12" t="s">
        <v>456</v>
      </c>
      <c r="O336" s="12"/>
      <c r="P336" s="12" t="s">
        <v>248</v>
      </c>
      <c r="Q336" s="12" t="s">
        <v>77</v>
      </c>
      <c r="R336" s="12" t="s">
        <v>473</v>
      </c>
      <c r="S336" s="12" t="s">
        <v>1653</v>
      </c>
      <c r="T336" s="9"/>
      <c r="U336" s="29" t="s">
        <v>1630</v>
      </c>
      <c r="V336" s="12"/>
      <c r="W336" s="11" t="s">
        <v>1631</v>
      </c>
      <c r="X336" s="12" t="s">
        <v>82</v>
      </c>
      <c r="Y336" s="12" t="s">
        <v>122</v>
      </c>
      <c r="Z336" s="12" t="s">
        <v>523</v>
      </c>
      <c r="AA336" s="12" t="s">
        <v>248</v>
      </c>
      <c r="AB336" s="12" t="s">
        <v>248</v>
      </c>
      <c r="AC336" s="167" t="s">
        <v>1613</v>
      </c>
      <c r="AD336" s="167" t="s">
        <v>1613</v>
      </c>
      <c r="AE336" s="12" t="s">
        <v>248</v>
      </c>
      <c r="AF336" s="12" t="s">
        <v>248</v>
      </c>
      <c r="AG336" s="12" t="s">
        <v>88</v>
      </c>
      <c r="AH336" s="12" t="s">
        <v>474</v>
      </c>
      <c r="AI336" s="12" t="s">
        <v>115</v>
      </c>
      <c r="AJ336" s="12" t="s">
        <v>115</v>
      </c>
      <c r="AK336" s="12" t="s">
        <v>117</v>
      </c>
      <c r="AL336" s="12" t="s">
        <v>110</v>
      </c>
      <c r="AM336" s="13" t="str">
        <f t="shared" si="8"/>
        <v>Huanuni Huanuni Pantaléon Dalence Oruro Bolivia</v>
      </c>
      <c r="AN336" s="9"/>
      <c r="AO336" s="29" t="s">
        <v>279</v>
      </c>
      <c r="AP336" s="12" t="s">
        <v>94</v>
      </c>
      <c r="AQ336" s="12" t="s">
        <v>348</v>
      </c>
      <c r="AR336" s="12" t="s">
        <v>94</v>
      </c>
      <c r="AS336" s="12" t="s">
        <v>248</v>
      </c>
      <c r="AT336" s="12" t="s">
        <v>248</v>
      </c>
      <c r="AU336" s="12" t="s">
        <v>248</v>
      </c>
      <c r="AV336" s="12" t="s">
        <v>376</v>
      </c>
      <c r="AW336" s="12" t="s">
        <v>474</v>
      </c>
      <c r="AX336" s="12" t="s">
        <v>475</v>
      </c>
      <c r="AY336" s="12" t="s">
        <v>94</v>
      </c>
      <c r="AZ336" s="12" t="s">
        <v>94</v>
      </c>
      <c r="BA336" s="12" t="s">
        <v>1625</v>
      </c>
      <c r="BB336" s="12"/>
      <c r="BC336" s="12"/>
      <c r="BD336" s="12" t="s">
        <v>1658</v>
      </c>
      <c r="BE336" s="12" t="s">
        <v>1633</v>
      </c>
      <c r="BF336" s="12" t="s">
        <v>1645</v>
      </c>
      <c r="BG336" s="9"/>
      <c r="BH336" s="9"/>
      <c r="BI336" s="9"/>
      <c r="BJ336" s="9"/>
      <c r="BK336" s="9"/>
      <c r="BL336" s="9"/>
      <c r="BM336" s="9"/>
      <c r="BN336" s="9"/>
      <c r="BO336" s="9"/>
      <c r="BP336" s="9"/>
    </row>
    <row r="337">
      <c r="A337" s="7" t="s">
        <v>363</v>
      </c>
      <c r="B337" s="8"/>
      <c r="C337" s="8">
        <v>2006.0</v>
      </c>
      <c r="D337" s="8">
        <v>10.0</v>
      </c>
      <c r="E337" s="12">
        <v>5.0</v>
      </c>
      <c r="F337" s="9"/>
      <c r="G337" s="9"/>
      <c r="H337" s="9"/>
      <c r="I337" s="12" t="s">
        <v>1659</v>
      </c>
      <c r="J337" s="12" t="s">
        <v>1660</v>
      </c>
      <c r="K337" s="104" t="s">
        <v>248</v>
      </c>
      <c r="L337" s="12"/>
      <c r="M337" s="12"/>
      <c r="N337" s="12" t="s">
        <v>76</v>
      </c>
      <c r="O337" s="12"/>
      <c r="P337" s="12" t="s">
        <v>248</v>
      </c>
      <c r="Q337" s="12" t="s">
        <v>77</v>
      </c>
      <c r="R337" s="12" t="s">
        <v>473</v>
      </c>
      <c r="S337" s="12" t="s">
        <v>1661</v>
      </c>
      <c r="T337" s="9"/>
      <c r="U337" s="29" t="s">
        <v>1630</v>
      </c>
      <c r="V337" s="12"/>
      <c r="W337" s="11" t="s">
        <v>1631</v>
      </c>
      <c r="X337" s="12" t="s">
        <v>82</v>
      </c>
      <c r="Y337" s="12" t="s">
        <v>122</v>
      </c>
      <c r="Z337" s="12" t="s">
        <v>523</v>
      </c>
      <c r="AA337" s="12" t="s">
        <v>248</v>
      </c>
      <c r="AB337" s="12" t="s">
        <v>248</v>
      </c>
      <c r="AC337" s="167" t="s">
        <v>1613</v>
      </c>
      <c r="AD337" s="167" t="s">
        <v>1613</v>
      </c>
      <c r="AE337" s="12" t="s">
        <v>248</v>
      </c>
      <c r="AF337" s="12" t="s">
        <v>248</v>
      </c>
      <c r="AG337" s="12" t="s">
        <v>88</v>
      </c>
      <c r="AH337" s="12" t="s">
        <v>474</v>
      </c>
      <c r="AI337" s="12" t="s">
        <v>115</v>
      </c>
      <c r="AJ337" s="12" t="s">
        <v>115</v>
      </c>
      <c r="AK337" s="12" t="s">
        <v>117</v>
      </c>
      <c r="AL337" s="12" t="s">
        <v>110</v>
      </c>
      <c r="AM337" s="13" t="str">
        <f t="shared" si="8"/>
        <v>Huanuni Huanuni Pantaléon Dalence Oruro Bolivia</v>
      </c>
      <c r="AN337" s="9"/>
      <c r="AO337" s="29" t="s">
        <v>279</v>
      </c>
      <c r="AP337" s="12" t="s">
        <v>94</v>
      </c>
      <c r="AQ337" s="12" t="s">
        <v>348</v>
      </c>
      <c r="AR337" s="12" t="s">
        <v>94</v>
      </c>
      <c r="AS337" s="12" t="s">
        <v>248</v>
      </c>
      <c r="AT337" s="12" t="s">
        <v>248</v>
      </c>
      <c r="AU337" s="12" t="s">
        <v>248</v>
      </c>
      <c r="AV337" s="12" t="s">
        <v>376</v>
      </c>
      <c r="AW337" s="12" t="s">
        <v>474</v>
      </c>
      <c r="AX337" s="12" t="s">
        <v>475</v>
      </c>
      <c r="AY337" s="12" t="s">
        <v>94</v>
      </c>
      <c r="AZ337" s="12" t="s">
        <v>94</v>
      </c>
      <c r="BA337" s="12" t="s">
        <v>1625</v>
      </c>
      <c r="BB337" s="12"/>
      <c r="BC337" s="12"/>
      <c r="BD337" s="12" t="s">
        <v>1662</v>
      </c>
      <c r="BE337" s="12" t="s">
        <v>1633</v>
      </c>
      <c r="BF337" s="9"/>
      <c r="BG337" s="9"/>
      <c r="BH337" s="9"/>
      <c r="BI337" s="9"/>
      <c r="BJ337" s="9"/>
      <c r="BK337" s="9"/>
      <c r="BL337" s="9"/>
      <c r="BM337" s="9"/>
      <c r="BN337" s="9"/>
      <c r="BO337" s="9"/>
      <c r="BP337" s="9"/>
    </row>
    <row r="338">
      <c r="A338" s="7" t="s">
        <v>363</v>
      </c>
      <c r="B338" s="8"/>
      <c r="C338" s="8">
        <v>2006.0</v>
      </c>
      <c r="D338" s="8">
        <v>10.0</v>
      </c>
      <c r="E338" s="12" t="s">
        <v>1663</v>
      </c>
      <c r="F338" s="9"/>
      <c r="G338" s="9"/>
      <c r="H338" s="9"/>
      <c r="I338" s="12" t="s">
        <v>1664</v>
      </c>
      <c r="J338" s="12" t="s">
        <v>1665</v>
      </c>
      <c r="K338" s="104" t="s">
        <v>248</v>
      </c>
      <c r="L338" s="12"/>
      <c r="M338" s="12"/>
      <c r="N338" s="12" t="s">
        <v>76</v>
      </c>
      <c r="O338" s="12"/>
      <c r="P338" s="12" t="s">
        <v>248</v>
      </c>
      <c r="Q338" s="12" t="s">
        <v>77</v>
      </c>
      <c r="R338" s="12" t="s">
        <v>473</v>
      </c>
      <c r="S338" s="12" t="s">
        <v>1666</v>
      </c>
      <c r="T338" s="9"/>
      <c r="U338" s="29" t="s">
        <v>1630</v>
      </c>
      <c r="V338" s="12"/>
      <c r="W338" s="11" t="s">
        <v>1631</v>
      </c>
      <c r="X338" s="12" t="s">
        <v>82</v>
      </c>
      <c r="Y338" s="12" t="s">
        <v>122</v>
      </c>
      <c r="Z338" s="12" t="s">
        <v>523</v>
      </c>
      <c r="AA338" s="12" t="s">
        <v>248</v>
      </c>
      <c r="AB338" s="12" t="s">
        <v>248</v>
      </c>
      <c r="AC338" s="167" t="s">
        <v>1613</v>
      </c>
      <c r="AD338" s="167" t="s">
        <v>1613</v>
      </c>
      <c r="AE338" s="12" t="s">
        <v>248</v>
      </c>
      <c r="AF338" s="12" t="s">
        <v>248</v>
      </c>
      <c r="AG338" s="12" t="s">
        <v>88</v>
      </c>
      <c r="AH338" s="12" t="s">
        <v>474</v>
      </c>
      <c r="AI338" s="12" t="s">
        <v>115</v>
      </c>
      <c r="AJ338" s="12" t="s">
        <v>115</v>
      </c>
      <c r="AK338" s="12" t="s">
        <v>117</v>
      </c>
      <c r="AL338" s="12" t="s">
        <v>110</v>
      </c>
      <c r="AM338" s="13" t="str">
        <f t="shared" si="8"/>
        <v>Huanuni Huanuni Pantaléon Dalence Oruro Bolivia</v>
      </c>
      <c r="AN338" s="9"/>
      <c r="AO338" s="29" t="s">
        <v>279</v>
      </c>
      <c r="AP338" s="12" t="s">
        <v>94</v>
      </c>
      <c r="AQ338" s="12" t="s">
        <v>348</v>
      </c>
      <c r="AR338" s="12" t="s">
        <v>94</v>
      </c>
      <c r="AS338" s="12" t="s">
        <v>248</v>
      </c>
      <c r="AT338" s="12" t="s">
        <v>248</v>
      </c>
      <c r="AU338" s="12" t="s">
        <v>248</v>
      </c>
      <c r="AV338" s="12" t="s">
        <v>376</v>
      </c>
      <c r="AW338" s="12" t="s">
        <v>474</v>
      </c>
      <c r="AX338" s="12" t="s">
        <v>475</v>
      </c>
      <c r="AY338" s="12" t="s">
        <v>94</v>
      </c>
      <c r="AZ338" s="12" t="s">
        <v>94</v>
      </c>
      <c r="BA338" s="12"/>
      <c r="BB338" s="12"/>
      <c r="BC338" s="12"/>
      <c r="BD338" s="12"/>
      <c r="BE338" s="12" t="s">
        <v>1633</v>
      </c>
      <c r="BF338" s="12" t="s">
        <v>1637</v>
      </c>
      <c r="BG338" s="106"/>
      <c r="BH338" s="106"/>
      <c r="BI338" s="106"/>
      <c r="BJ338" s="106"/>
      <c r="BK338" s="106"/>
      <c r="BL338" s="106"/>
      <c r="BM338" s="106"/>
      <c r="BN338" s="106"/>
      <c r="BO338" s="106"/>
      <c r="BP338" s="106"/>
    </row>
    <row r="339">
      <c r="A339" s="7" t="s">
        <v>363</v>
      </c>
      <c r="B339" s="8"/>
      <c r="C339" s="8">
        <v>2006.0</v>
      </c>
      <c r="D339" s="8">
        <v>10.0</v>
      </c>
      <c r="E339" s="12" t="s">
        <v>1663</v>
      </c>
      <c r="F339" s="9"/>
      <c r="G339" s="9"/>
      <c r="H339" s="9"/>
      <c r="I339" s="12" t="s">
        <v>1667</v>
      </c>
      <c r="J339" s="12" t="s">
        <v>1668</v>
      </c>
      <c r="K339" s="104" t="s">
        <v>248</v>
      </c>
      <c r="L339" s="12"/>
      <c r="M339" s="12"/>
      <c r="N339" s="12" t="s">
        <v>76</v>
      </c>
      <c r="O339" s="12"/>
      <c r="P339" s="12" t="s">
        <v>248</v>
      </c>
      <c r="Q339" s="12" t="s">
        <v>77</v>
      </c>
      <c r="R339" s="12" t="s">
        <v>473</v>
      </c>
      <c r="S339" s="12" t="s">
        <v>1661</v>
      </c>
      <c r="T339" s="106"/>
      <c r="U339" s="29" t="s">
        <v>1630</v>
      </c>
      <c r="V339" s="12"/>
      <c r="W339" s="11" t="s">
        <v>1631</v>
      </c>
      <c r="X339" s="12" t="s">
        <v>82</v>
      </c>
      <c r="Y339" s="12" t="s">
        <v>122</v>
      </c>
      <c r="Z339" s="12" t="s">
        <v>523</v>
      </c>
      <c r="AA339" s="12" t="s">
        <v>248</v>
      </c>
      <c r="AB339" s="12" t="s">
        <v>248</v>
      </c>
      <c r="AC339" s="167" t="s">
        <v>1613</v>
      </c>
      <c r="AD339" s="167" t="s">
        <v>1613</v>
      </c>
      <c r="AE339" s="12" t="s">
        <v>248</v>
      </c>
      <c r="AF339" s="12" t="s">
        <v>248</v>
      </c>
      <c r="AG339" s="12" t="s">
        <v>88</v>
      </c>
      <c r="AH339" s="12" t="s">
        <v>474</v>
      </c>
      <c r="AI339" s="12" t="s">
        <v>115</v>
      </c>
      <c r="AJ339" s="12" t="s">
        <v>115</v>
      </c>
      <c r="AK339" s="12" t="s">
        <v>117</v>
      </c>
      <c r="AL339" s="12" t="s">
        <v>110</v>
      </c>
      <c r="AM339" s="13" t="str">
        <f t="shared" si="8"/>
        <v>Huanuni Huanuni Pantaléon Dalence Oruro Bolivia</v>
      </c>
      <c r="AN339" s="9"/>
      <c r="AO339" s="29" t="s">
        <v>279</v>
      </c>
      <c r="AP339" s="12" t="s">
        <v>94</v>
      </c>
      <c r="AQ339" s="12" t="s">
        <v>348</v>
      </c>
      <c r="AR339" s="12" t="s">
        <v>94</v>
      </c>
      <c r="AS339" s="12" t="s">
        <v>248</v>
      </c>
      <c r="AT339" s="12" t="s">
        <v>248</v>
      </c>
      <c r="AU339" s="12" t="s">
        <v>248</v>
      </c>
      <c r="AV339" s="12" t="s">
        <v>376</v>
      </c>
      <c r="AW339" s="12" t="s">
        <v>474</v>
      </c>
      <c r="AX339" s="12" t="s">
        <v>475</v>
      </c>
      <c r="AY339" s="12" t="s">
        <v>94</v>
      </c>
      <c r="AZ339" s="12" t="s">
        <v>94</v>
      </c>
      <c r="BA339" s="12" t="s">
        <v>338</v>
      </c>
      <c r="BB339" s="12"/>
      <c r="BC339" s="12"/>
      <c r="BD339" s="12" t="s">
        <v>1662</v>
      </c>
      <c r="BE339" s="12" t="s">
        <v>1633</v>
      </c>
      <c r="BF339" s="9"/>
      <c r="BG339" s="9"/>
      <c r="BH339" s="9"/>
      <c r="BI339" s="9"/>
      <c r="BJ339" s="9"/>
      <c r="BK339" s="9"/>
      <c r="BL339" s="9"/>
      <c r="BM339" s="9"/>
      <c r="BN339" s="9"/>
      <c r="BO339" s="9"/>
      <c r="BP339" s="9"/>
    </row>
    <row r="340">
      <c r="A340" s="7" t="s">
        <v>363</v>
      </c>
      <c r="B340" s="8"/>
      <c r="C340" s="8">
        <v>2006.0</v>
      </c>
      <c r="D340" s="8">
        <v>10.0</v>
      </c>
      <c r="E340" s="12">
        <v>6.0</v>
      </c>
      <c r="F340" s="9"/>
      <c r="G340" s="9"/>
      <c r="H340" s="9"/>
      <c r="I340" s="12" t="s">
        <v>1669</v>
      </c>
      <c r="J340" s="12" t="s">
        <v>1670</v>
      </c>
      <c r="K340" s="104" t="s">
        <v>248</v>
      </c>
      <c r="L340" s="12"/>
      <c r="M340" s="12"/>
      <c r="N340" s="12" t="s">
        <v>76</v>
      </c>
      <c r="O340" s="12"/>
      <c r="P340" s="12" t="s">
        <v>248</v>
      </c>
      <c r="Q340" s="12" t="s">
        <v>77</v>
      </c>
      <c r="R340" s="12" t="s">
        <v>473</v>
      </c>
      <c r="S340" s="12" t="s">
        <v>1671</v>
      </c>
      <c r="T340" s="9"/>
      <c r="U340" s="12" t="s">
        <v>308</v>
      </c>
      <c r="V340" s="12" t="s">
        <v>82</v>
      </c>
      <c r="W340" s="29" t="s">
        <v>308</v>
      </c>
      <c r="X340" s="12" t="s">
        <v>82</v>
      </c>
      <c r="Y340" s="12" t="s">
        <v>122</v>
      </c>
      <c r="Z340" s="12" t="s">
        <v>523</v>
      </c>
      <c r="AA340" s="12" t="s">
        <v>248</v>
      </c>
      <c r="AB340" s="12" t="s">
        <v>248</v>
      </c>
      <c r="AC340" s="167" t="s">
        <v>1613</v>
      </c>
      <c r="AD340" s="167" t="s">
        <v>1613</v>
      </c>
      <c r="AE340" s="12" t="s">
        <v>248</v>
      </c>
      <c r="AF340" s="12" t="s">
        <v>248</v>
      </c>
      <c r="AG340" s="12" t="s">
        <v>88</v>
      </c>
      <c r="AH340" s="12" t="s">
        <v>474</v>
      </c>
      <c r="AI340" s="12" t="s">
        <v>115</v>
      </c>
      <c r="AJ340" s="12" t="s">
        <v>115</v>
      </c>
      <c r="AK340" s="12" t="s">
        <v>117</v>
      </c>
      <c r="AL340" s="12" t="s">
        <v>110</v>
      </c>
      <c r="AM340" s="13" t="str">
        <f t="shared" si="8"/>
        <v>Huanuni Huanuni Pantaléon Dalence Oruro Bolivia</v>
      </c>
      <c r="AN340" s="9"/>
      <c r="AO340" s="29" t="s">
        <v>279</v>
      </c>
      <c r="AP340" s="12" t="s">
        <v>94</v>
      </c>
      <c r="AQ340" s="12" t="s">
        <v>348</v>
      </c>
      <c r="AR340" s="12" t="s">
        <v>94</v>
      </c>
      <c r="AS340" s="12" t="s">
        <v>248</v>
      </c>
      <c r="AT340" s="12" t="s">
        <v>248</v>
      </c>
      <c r="AU340" s="12" t="s">
        <v>248</v>
      </c>
      <c r="AV340" s="12" t="s">
        <v>376</v>
      </c>
      <c r="AW340" s="12" t="s">
        <v>474</v>
      </c>
      <c r="AX340" s="12" t="s">
        <v>475</v>
      </c>
      <c r="AY340" s="12" t="s">
        <v>94</v>
      </c>
      <c r="AZ340" s="12" t="s">
        <v>94</v>
      </c>
      <c r="BA340" s="12" t="s">
        <v>1672</v>
      </c>
      <c r="BB340" s="12"/>
      <c r="BC340" s="12"/>
      <c r="BD340" s="12"/>
      <c r="BE340" s="12" t="s">
        <v>1633</v>
      </c>
      <c r="BF340" s="12" t="s">
        <v>1673</v>
      </c>
      <c r="BG340" s="106"/>
      <c r="BH340" s="106"/>
      <c r="BI340" s="106"/>
      <c r="BJ340" s="106"/>
      <c r="BK340" s="106"/>
      <c r="BL340" s="106"/>
      <c r="BM340" s="106"/>
      <c r="BN340" s="106"/>
      <c r="BO340" s="106"/>
      <c r="BP340" s="106"/>
    </row>
    <row r="341">
      <c r="A341" s="7" t="s">
        <v>363</v>
      </c>
      <c r="B341" s="8"/>
      <c r="C341" s="8">
        <v>2006.0</v>
      </c>
      <c r="D341" s="8">
        <v>10.0</v>
      </c>
      <c r="E341" s="12">
        <v>6.0</v>
      </c>
      <c r="F341" s="9"/>
      <c r="G341" s="9"/>
      <c r="H341" s="9"/>
      <c r="I341" s="12" t="s">
        <v>663</v>
      </c>
      <c r="J341" s="12" t="s">
        <v>1674</v>
      </c>
      <c r="K341" s="104" t="s">
        <v>248</v>
      </c>
      <c r="L341" s="12"/>
      <c r="M341" s="12"/>
      <c r="N341" s="12" t="s">
        <v>76</v>
      </c>
      <c r="O341" s="12"/>
      <c r="P341" s="12" t="s">
        <v>248</v>
      </c>
      <c r="Q341" s="12" t="s">
        <v>77</v>
      </c>
      <c r="R341" s="12" t="s">
        <v>473</v>
      </c>
      <c r="S341" s="12" t="s">
        <v>1675</v>
      </c>
      <c r="T341" s="9"/>
      <c r="U341" s="29" t="s">
        <v>1630</v>
      </c>
      <c r="V341" s="12"/>
      <c r="W341" s="11" t="s">
        <v>1631</v>
      </c>
      <c r="X341" s="12" t="s">
        <v>82</v>
      </c>
      <c r="Y341" s="12" t="s">
        <v>122</v>
      </c>
      <c r="Z341" s="12" t="s">
        <v>523</v>
      </c>
      <c r="AA341" s="12" t="s">
        <v>248</v>
      </c>
      <c r="AB341" s="12" t="s">
        <v>248</v>
      </c>
      <c r="AC341" s="167" t="s">
        <v>1613</v>
      </c>
      <c r="AD341" s="167" t="s">
        <v>1613</v>
      </c>
      <c r="AE341" s="12" t="s">
        <v>248</v>
      </c>
      <c r="AF341" s="12" t="s">
        <v>248</v>
      </c>
      <c r="AG341" s="12" t="s">
        <v>88</v>
      </c>
      <c r="AH341" s="12" t="s">
        <v>474</v>
      </c>
      <c r="AI341" s="12" t="s">
        <v>115</v>
      </c>
      <c r="AJ341" s="12" t="s">
        <v>115</v>
      </c>
      <c r="AK341" s="12" t="s">
        <v>117</v>
      </c>
      <c r="AL341" s="12" t="s">
        <v>110</v>
      </c>
      <c r="AM341" s="13" t="str">
        <f t="shared" si="8"/>
        <v>Huanuni Huanuni Pantaléon Dalence Oruro Bolivia</v>
      </c>
      <c r="AN341" s="9"/>
      <c r="AO341" s="29" t="s">
        <v>279</v>
      </c>
      <c r="AP341" s="12" t="s">
        <v>94</v>
      </c>
      <c r="AQ341" s="12" t="s">
        <v>348</v>
      </c>
      <c r="AR341" s="12" t="s">
        <v>94</v>
      </c>
      <c r="AS341" s="12" t="s">
        <v>248</v>
      </c>
      <c r="AT341" s="12" t="s">
        <v>248</v>
      </c>
      <c r="AU341" s="12" t="s">
        <v>248</v>
      </c>
      <c r="AV341" s="12" t="s">
        <v>376</v>
      </c>
      <c r="AW341" s="12" t="s">
        <v>474</v>
      </c>
      <c r="AX341" s="12" t="s">
        <v>475</v>
      </c>
      <c r="AY341" s="12" t="s">
        <v>94</v>
      </c>
      <c r="AZ341" s="12" t="s">
        <v>94</v>
      </c>
      <c r="BA341" s="12" t="s">
        <v>1672</v>
      </c>
      <c r="BB341" s="12"/>
      <c r="BC341" s="12"/>
      <c r="BD341" s="12" t="s">
        <v>1676</v>
      </c>
      <c r="BE341" s="12" t="s">
        <v>1633</v>
      </c>
      <c r="BF341" s="12" t="s">
        <v>1677</v>
      </c>
      <c r="BG341" s="9"/>
      <c r="BH341" s="9"/>
      <c r="BI341" s="9"/>
      <c r="BJ341" s="9"/>
      <c r="BK341" s="9"/>
      <c r="BL341" s="9"/>
      <c r="BM341" s="9"/>
      <c r="BN341" s="9"/>
      <c r="BO341" s="9"/>
      <c r="BP341" s="9"/>
    </row>
    <row r="342">
      <c r="A342" s="7" t="s">
        <v>363</v>
      </c>
      <c r="B342" s="8"/>
      <c r="C342" s="8">
        <v>2006.0</v>
      </c>
      <c r="D342" s="8">
        <v>10.0</v>
      </c>
      <c r="E342" s="12">
        <v>6.0</v>
      </c>
      <c r="F342" s="9"/>
      <c r="G342" s="9"/>
      <c r="H342" s="9"/>
      <c r="I342" s="12" t="s">
        <v>1678</v>
      </c>
      <c r="J342" s="12" t="s">
        <v>1679</v>
      </c>
      <c r="K342" s="104" t="s">
        <v>248</v>
      </c>
      <c r="L342" s="12"/>
      <c r="M342" s="12"/>
      <c r="N342" s="12" t="s">
        <v>76</v>
      </c>
      <c r="O342" s="12"/>
      <c r="P342" s="12" t="s">
        <v>248</v>
      </c>
      <c r="Q342" s="12" t="s">
        <v>77</v>
      </c>
      <c r="R342" s="12" t="s">
        <v>473</v>
      </c>
      <c r="S342" s="12" t="s">
        <v>1661</v>
      </c>
      <c r="T342" s="9"/>
      <c r="U342" s="12" t="s">
        <v>308</v>
      </c>
      <c r="V342" s="12" t="s">
        <v>82</v>
      </c>
      <c r="W342" s="29" t="s">
        <v>308</v>
      </c>
      <c r="X342" s="12" t="s">
        <v>82</v>
      </c>
      <c r="Y342" s="12" t="s">
        <v>122</v>
      </c>
      <c r="Z342" s="12" t="s">
        <v>523</v>
      </c>
      <c r="AA342" s="12" t="s">
        <v>248</v>
      </c>
      <c r="AB342" s="12" t="s">
        <v>248</v>
      </c>
      <c r="AC342" s="167" t="s">
        <v>1613</v>
      </c>
      <c r="AD342" s="167" t="s">
        <v>1613</v>
      </c>
      <c r="AE342" s="12" t="s">
        <v>248</v>
      </c>
      <c r="AF342" s="12" t="s">
        <v>248</v>
      </c>
      <c r="AG342" s="12" t="s">
        <v>88</v>
      </c>
      <c r="AH342" s="12" t="s">
        <v>474</v>
      </c>
      <c r="AI342" s="12" t="s">
        <v>115</v>
      </c>
      <c r="AJ342" s="12" t="s">
        <v>115</v>
      </c>
      <c r="AK342" s="12" t="s">
        <v>117</v>
      </c>
      <c r="AL342" s="12" t="s">
        <v>110</v>
      </c>
      <c r="AM342" s="13" t="str">
        <f t="shared" si="8"/>
        <v>Huanuni Huanuni Pantaléon Dalence Oruro Bolivia</v>
      </c>
      <c r="AN342" s="9"/>
      <c r="AO342" s="29" t="s">
        <v>279</v>
      </c>
      <c r="AP342" s="12" t="s">
        <v>94</v>
      </c>
      <c r="AQ342" s="12" t="s">
        <v>348</v>
      </c>
      <c r="AR342" s="12" t="s">
        <v>94</v>
      </c>
      <c r="AS342" s="12" t="s">
        <v>248</v>
      </c>
      <c r="AT342" s="12" t="s">
        <v>248</v>
      </c>
      <c r="AU342" s="12" t="s">
        <v>248</v>
      </c>
      <c r="AV342" s="12" t="s">
        <v>376</v>
      </c>
      <c r="AW342" s="12" t="s">
        <v>474</v>
      </c>
      <c r="AX342" s="12" t="s">
        <v>475</v>
      </c>
      <c r="AY342" s="12" t="s">
        <v>94</v>
      </c>
      <c r="AZ342" s="12" t="s">
        <v>94</v>
      </c>
      <c r="BA342" s="12" t="s">
        <v>1672</v>
      </c>
      <c r="BB342" s="12"/>
      <c r="BC342" s="12"/>
      <c r="BD342" s="12" t="s">
        <v>1662</v>
      </c>
      <c r="BE342" s="12" t="s">
        <v>1633</v>
      </c>
      <c r="BF342" s="12" t="s">
        <v>1680</v>
      </c>
      <c r="BG342" s="106"/>
      <c r="BH342" s="106"/>
      <c r="BI342" s="106"/>
      <c r="BJ342" s="106"/>
      <c r="BK342" s="106"/>
      <c r="BL342" s="106"/>
      <c r="BM342" s="106"/>
      <c r="BN342" s="106"/>
      <c r="BO342" s="106"/>
      <c r="BP342" s="106"/>
    </row>
    <row r="343">
      <c r="A343" s="7" t="s">
        <v>363</v>
      </c>
      <c r="B343" s="8"/>
      <c r="C343" s="8">
        <v>2006.0</v>
      </c>
      <c r="D343" s="8">
        <v>11.0</v>
      </c>
      <c r="E343" s="8">
        <v>12.0</v>
      </c>
      <c r="F343" s="8">
        <v>2006.0</v>
      </c>
      <c r="G343" s="8">
        <v>11.0</v>
      </c>
      <c r="H343" s="8">
        <v>13.0</v>
      </c>
      <c r="I343" s="12" t="s">
        <v>205</v>
      </c>
      <c r="J343" s="12" t="s">
        <v>1681</v>
      </c>
      <c r="K343" s="104" t="s">
        <v>248</v>
      </c>
      <c r="L343" s="12"/>
      <c r="M343" s="12"/>
      <c r="N343" s="12" t="s">
        <v>76</v>
      </c>
      <c r="O343" s="12"/>
      <c r="P343" s="12" t="s">
        <v>248</v>
      </c>
      <c r="Q343" s="12" t="s">
        <v>77</v>
      </c>
      <c r="R343" s="12" t="s">
        <v>1682</v>
      </c>
      <c r="S343" s="12" t="s">
        <v>1683</v>
      </c>
      <c r="U343" s="12" t="s">
        <v>1684</v>
      </c>
      <c r="V343" s="12" t="s">
        <v>1536</v>
      </c>
      <c r="W343" s="29" t="s">
        <v>1685</v>
      </c>
      <c r="X343" s="12" t="s">
        <v>82</v>
      </c>
      <c r="Y343" s="12" t="s">
        <v>122</v>
      </c>
      <c r="Z343" s="12" t="s">
        <v>1229</v>
      </c>
      <c r="AA343" s="12" t="s">
        <v>248</v>
      </c>
      <c r="AB343" s="12" t="s">
        <v>248</v>
      </c>
      <c r="AC343" s="167" t="s">
        <v>1613</v>
      </c>
      <c r="AD343" s="167" t="s">
        <v>1602</v>
      </c>
      <c r="AE343" s="12" t="s">
        <v>248</v>
      </c>
      <c r="AF343" s="12" t="s">
        <v>248</v>
      </c>
      <c r="AG343" s="12" t="s">
        <v>88</v>
      </c>
      <c r="AH343" s="12" t="s">
        <v>1686</v>
      </c>
      <c r="AI343" s="12" t="s">
        <v>115</v>
      </c>
      <c r="AJ343" s="12" t="s">
        <v>115</v>
      </c>
      <c r="AK343" s="12" t="s">
        <v>117</v>
      </c>
      <c r="AL343" s="12" t="s">
        <v>110</v>
      </c>
      <c r="AM343" s="13" t="str">
        <f t="shared" si="8"/>
        <v>Huanuni Huanuni Pantaléon Dalence Oruro Bolivia</v>
      </c>
      <c r="AN343" s="9"/>
      <c r="AO343" s="29" t="s">
        <v>279</v>
      </c>
      <c r="AP343" s="12" t="s">
        <v>248</v>
      </c>
      <c r="AQ343" s="12" t="s">
        <v>248</v>
      </c>
      <c r="AR343" s="12" t="s">
        <v>248</v>
      </c>
      <c r="AS343" s="12" t="s">
        <v>248</v>
      </c>
      <c r="AT343" s="12" t="s">
        <v>248</v>
      </c>
      <c r="AU343" s="12" t="s">
        <v>248</v>
      </c>
      <c r="AV343" s="12" t="s">
        <v>376</v>
      </c>
      <c r="AW343" s="12" t="s">
        <v>474</v>
      </c>
      <c r="AX343" s="12" t="s">
        <v>475</v>
      </c>
      <c r="AY343" s="12" t="s">
        <v>94</v>
      </c>
      <c r="AZ343" s="12" t="s">
        <v>94</v>
      </c>
      <c r="BA343" s="12" t="s">
        <v>216</v>
      </c>
      <c r="BB343" s="9"/>
      <c r="BC343" s="9"/>
      <c r="BD343" s="12"/>
      <c r="BE343" s="12" t="s">
        <v>1687</v>
      </c>
      <c r="BF343" s="12" t="s">
        <v>1688</v>
      </c>
      <c r="BG343" s="12"/>
      <c r="BH343" s="12"/>
      <c r="BI343" s="12"/>
      <c r="BJ343" s="12"/>
      <c r="BK343" s="12"/>
      <c r="BL343" s="12"/>
      <c r="BM343" s="12"/>
      <c r="BN343" s="12"/>
      <c r="BO343" s="12"/>
      <c r="BP343" s="12"/>
    </row>
    <row r="344">
      <c r="A344" s="7" t="s">
        <v>1238</v>
      </c>
      <c r="B344" s="8"/>
      <c r="C344" s="8">
        <v>2006.0</v>
      </c>
      <c r="D344" s="8">
        <v>11.0</v>
      </c>
      <c r="E344" s="8">
        <v>12.0</v>
      </c>
      <c r="F344" s="8">
        <v>2006.0</v>
      </c>
      <c r="G344" s="8">
        <v>11.0</v>
      </c>
      <c r="H344" s="8">
        <v>14.0</v>
      </c>
      <c r="I344" s="12" t="s">
        <v>1689</v>
      </c>
      <c r="J344" s="12" t="s">
        <v>1690</v>
      </c>
      <c r="K344" s="171">
        <v>23.0</v>
      </c>
      <c r="L344" s="12" t="s">
        <v>1691</v>
      </c>
      <c r="M344" s="12"/>
      <c r="N344" s="12" t="s">
        <v>456</v>
      </c>
      <c r="O344" s="9"/>
      <c r="P344" s="12" t="s">
        <v>1692</v>
      </c>
      <c r="Q344" s="12" t="s">
        <v>77</v>
      </c>
      <c r="R344" s="12" t="s">
        <v>817</v>
      </c>
      <c r="S344" s="12" t="s">
        <v>1693</v>
      </c>
      <c r="U344" s="12" t="s">
        <v>1694</v>
      </c>
      <c r="V344" s="12" t="s">
        <v>348</v>
      </c>
      <c r="W344" s="29" t="s">
        <v>1695</v>
      </c>
      <c r="X344" s="12" t="s">
        <v>248</v>
      </c>
      <c r="Y344" s="12" t="s">
        <v>84</v>
      </c>
      <c r="Z344" s="12" t="s">
        <v>850</v>
      </c>
      <c r="AA344" s="12" t="s">
        <v>928</v>
      </c>
      <c r="AB344" s="12" t="s">
        <v>1696</v>
      </c>
      <c r="AC344" s="12"/>
      <c r="AD344" s="167" t="s">
        <v>1613</v>
      </c>
      <c r="AE344" s="12" t="s">
        <v>76</v>
      </c>
      <c r="AF344" s="12" t="s">
        <v>850</v>
      </c>
      <c r="AG344" s="12" t="s">
        <v>1697</v>
      </c>
      <c r="AH344" s="12" t="s">
        <v>248</v>
      </c>
      <c r="AI344" s="12" t="s">
        <v>1698</v>
      </c>
      <c r="AJ344" s="12" t="s">
        <v>149</v>
      </c>
      <c r="AK344" s="12" t="s">
        <v>127</v>
      </c>
      <c r="AL344" s="12" t="s">
        <v>107</v>
      </c>
      <c r="AM344" s="13" t="str">
        <f t="shared" si="8"/>
        <v>Valla Sajta Puerto Villarroel Carrasco Cochabamba Bolivia</v>
      </c>
      <c r="AN344" s="9"/>
      <c r="AO344" s="29" t="s">
        <v>279</v>
      </c>
      <c r="AP344" s="12" t="s">
        <v>94</v>
      </c>
      <c r="AQ344" s="12" t="s">
        <v>348</v>
      </c>
      <c r="AR344" s="12" t="s">
        <v>248</v>
      </c>
      <c r="AS344" s="12" t="s">
        <v>248</v>
      </c>
      <c r="AT344" s="12" t="s">
        <v>248</v>
      </c>
      <c r="AU344" s="12" t="s">
        <v>248</v>
      </c>
      <c r="AV344" s="12" t="s">
        <v>376</v>
      </c>
      <c r="AW344" s="12" t="s">
        <v>1699</v>
      </c>
      <c r="AX344" s="12" t="s">
        <v>1700</v>
      </c>
      <c r="AY344" s="12" t="s">
        <v>94</v>
      </c>
      <c r="AZ344" s="12" t="s">
        <v>94</v>
      </c>
      <c r="BA344" s="12" t="s">
        <v>97</v>
      </c>
      <c r="BB344" s="9"/>
      <c r="BC344" s="9"/>
      <c r="BD344" s="9"/>
      <c r="BE344" s="12" t="s">
        <v>1701</v>
      </c>
      <c r="BG344" s="12"/>
      <c r="BH344" s="12"/>
      <c r="BI344" s="12"/>
      <c r="BJ344" s="12"/>
      <c r="BK344" s="12"/>
      <c r="BL344" s="12"/>
      <c r="BM344" s="12"/>
      <c r="BN344" s="12"/>
      <c r="BO344" s="12"/>
      <c r="BP344" s="12"/>
    </row>
    <row r="345">
      <c r="A345" s="7" t="s">
        <v>717</v>
      </c>
      <c r="B345" s="8"/>
      <c r="C345" s="8">
        <v>2007.0</v>
      </c>
      <c r="D345" s="8">
        <v>1.0</v>
      </c>
      <c r="E345" s="8">
        <v>11.0</v>
      </c>
      <c r="F345" s="9"/>
      <c r="G345" s="9"/>
      <c r="H345" s="9"/>
      <c r="I345" s="12" t="s">
        <v>1702</v>
      </c>
      <c r="J345" s="12" t="s">
        <v>1703</v>
      </c>
      <c r="K345" s="102">
        <v>20.0</v>
      </c>
      <c r="L345" s="8"/>
      <c r="M345" s="8"/>
      <c r="N345" s="12" t="s">
        <v>248</v>
      </c>
      <c r="O345" s="12"/>
      <c r="P345" s="9"/>
      <c r="Q345" s="12" t="s">
        <v>77</v>
      </c>
      <c r="R345" s="30" t="s">
        <v>1704</v>
      </c>
      <c r="S345" s="12" t="s">
        <v>1704</v>
      </c>
      <c r="T345" s="9"/>
      <c r="U345" s="12" t="s">
        <v>636</v>
      </c>
      <c r="V345" s="12" t="s">
        <v>248</v>
      </c>
      <c r="W345" s="29" t="s">
        <v>636</v>
      </c>
      <c r="X345" s="12" t="s">
        <v>94</v>
      </c>
      <c r="Y345" s="12" t="s">
        <v>122</v>
      </c>
      <c r="Z345" s="12" t="s">
        <v>1705</v>
      </c>
      <c r="AA345" s="12" t="s">
        <v>248</v>
      </c>
      <c r="AB345" s="12" t="s">
        <v>248</v>
      </c>
      <c r="AC345" s="12" t="s">
        <v>1613</v>
      </c>
      <c r="AD345" s="12" t="s">
        <v>1704</v>
      </c>
      <c r="AE345" s="12" t="s">
        <v>248</v>
      </c>
      <c r="AF345" s="12" t="s">
        <v>248</v>
      </c>
      <c r="AG345" s="12" t="s">
        <v>88</v>
      </c>
      <c r="AH345" s="12" t="s">
        <v>1706</v>
      </c>
      <c r="AI345" s="12" t="s">
        <v>1707</v>
      </c>
      <c r="AJ345" s="12" t="s">
        <v>107</v>
      </c>
      <c r="AK345" s="12" t="s">
        <v>111</v>
      </c>
      <c r="AL345" s="12" t="s">
        <v>107</v>
      </c>
      <c r="AM345" s="13" t="str">
        <f t="shared" si="8"/>
        <v>* Cochabamba Cercado Cochabamba Bolivia</v>
      </c>
      <c r="AN345" s="9"/>
      <c r="AO345" s="29" t="s">
        <v>279</v>
      </c>
      <c r="AP345" s="12" t="s">
        <v>248</v>
      </c>
      <c r="AQ345" s="12" t="s">
        <v>248</v>
      </c>
      <c r="AR345" s="12" t="s">
        <v>248</v>
      </c>
      <c r="AS345" s="12" t="s">
        <v>248</v>
      </c>
      <c r="AT345" s="12" t="s">
        <v>248</v>
      </c>
      <c r="AU345" s="12" t="s">
        <v>248</v>
      </c>
      <c r="AV345" s="12" t="s">
        <v>376</v>
      </c>
      <c r="AW345" s="12" t="s">
        <v>1708</v>
      </c>
      <c r="AX345" s="12" t="s">
        <v>1709</v>
      </c>
      <c r="AY345" s="12" t="s">
        <v>94</v>
      </c>
      <c r="AZ345" s="12" t="s">
        <v>94</v>
      </c>
      <c r="BA345" s="12" t="s">
        <v>97</v>
      </c>
      <c r="BB345" s="12" t="s">
        <v>1710</v>
      </c>
      <c r="BC345" s="12"/>
      <c r="BD345" s="12"/>
      <c r="BE345" s="106"/>
      <c r="BF345" s="106"/>
      <c r="BG345" s="106"/>
      <c r="BH345" s="106"/>
      <c r="BI345" s="106"/>
      <c r="BJ345" s="106"/>
      <c r="BK345" s="106"/>
      <c r="BL345" s="106"/>
      <c r="BM345" s="106"/>
      <c r="BN345" s="106"/>
      <c r="BO345" s="106"/>
      <c r="BP345" s="106"/>
    </row>
    <row r="346">
      <c r="A346" s="7" t="s">
        <v>717</v>
      </c>
      <c r="B346" s="8"/>
      <c r="C346" s="8">
        <v>2007.0</v>
      </c>
      <c r="D346" s="8">
        <v>1.0</v>
      </c>
      <c r="E346" s="8">
        <v>11.0</v>
      </c>
      <c r="F346" s="9"/>
      <c r="G346" s="9"/>
      <c r="H346" s="9"/>
      <c r="I346" s="12" t="s">
        <v>205</v>
      </c>
      <c r="J346" s="12" t="s">
        <v>1711</v>
      </c>
      <c r="K346" s="102">
        <v>48.0</v>
      </c>
      <c r="L346" s="8"/>
      <c r="M346" s="8"/>
      <c r="N346" s="12" t="s">
        <v>248</v>
      </c>
      <c r="O346" s="12"/>
      <c r="P346" s="12" t="s">
        <v>248</v>
      </c>
      <c r="Q346" s="12" t="s">
        <v>77</v>
      </c>
      <c r="R346" s="12" t="s">
        <v>96</v>
      </c>
      <c r="S346" s="12" t="s">
        <v>1712</v>
      </c>
      <c r="T346" s="9"/>
      <c r="U346" s="12" t="s">
        <v>81</v>
      </c>
      <c r="V346" s="12" t="s">
        <v>82</v>
      </c>
      <c r="W346" s="29" t="s">
        <v>308</v>
      </c>
      <c r="X346" s="12" t="s">
        <v>94</v>
      </c>
      <c r="Y346" s="12" t="s">
        <v>122</v>
      </c>
      <c r="Z346" s="12" t="s">
        <v>1704</v>
      </c>
      <c r="AA346" s="12" t="s">
        <v>248</v>
      </c>
      <c r="AB346" s="12" t="s">
        <v>248</v>
      </c>
      <c r="AC346" s="12" t="s">
        <v>1704</v>
      </c>
      <c r="AD346" s="12" t="s">
        <v>1613</v>
      </c>
      <c r="AE346" s="12" t="s">
        <v>248</v>
      </c>
      <c r="AF346" s="12" t="s">
        <v>248</v>
      </c>
      <c r="AG346" s="12" t="s">
        <v>88</v>
      </c>
      <c r="AH346" s="12" t="s">
        <v>1713</v>
      </c>
      <c r="AI346" s="31"/>
      <c r="AJ346" s="12" t="s">
        <v>107</v>
      </c>
      <c r="AK346" s="12" t="s">
        <v>111</v>
      </c>
      <c r="AL346" s="12" t="s">
        <v>107</v>
      </c>
      <c r="AM346" s="13" t="str">
        <f t="shared" si="8"/>
        <v> Cochabamba Cercado Cochabamba Bolivia</v>
      </c>
      <c r="AN346" s="9"/>
      <c r="AO346" s="29" t="s">
        <v>279</v>
      </c>
      <c r="AP346" s="12" t="s">
        <v>248</v>
      </c>
      <c r="AQ346" s="12" t="s">
        <v>248</v>
      </c>
      <c r="AR346" s="12" t="s">
        <v>248</v>
      </c>
      <c r="AS346" s="12" t="s">
        <v>248</v>
      </c>
      <c r="AT346" s="12" t="s">
        <v>248</v>
      </c>
      <c r="AU346" s="12" t="s">
        <v>248</v>
      </c>
      <c r="AV346" s="12" t="s">
        <v>376</v>
      </c>
      <c r="AW346" s="12" t="s">
        <v>1708</v>
      </c>
      <c r="AX346" s="12" t="s">
        <v>1709</v>
      </c>
      <c r="AY346" s="12" t="s">
        <v>94</v>
      </c>
      <c r="AZ346" s="12" t="s">
        <v>94</v>
      </c>
      <c r="BA346" s="12" t="s">
        <v>97</v>
      </c>
      <c r="BB346" s="12" t="s">
        <v>1710</v>
      </c>
      <c r="BC346" s="12"/>
      <c r="BD346" s="12"/>
      <c r="BE346" s="106"/>
      <c r="BF346" s="106"/>
      <c r="BG346" s="106"/>
      <c r="BH346" s="106"/>
      <c r="BI346" s="106"/>
      <c r="BJ346" s="106"/>
      <c r="BK346" s="106"/>
      <c r="BL346" s="106"/>
      <c r="BM346" s="106"/>
      <c r="BN346" s="106"/>
      <c r="BO346" s="106"/>
      <c r="BP346" s="106"/>
    </row>
    <row r="347">
      <c r="A347" s="7" t="s">
        <v>717</v>
      </c>
      <c r="B347" s="11"/>
      <c r="C347" s="11">
        <v>2007.0</v>
      </c>
      <c r="D347" s="11">
        <v>1.0</v>
      </c>
      <c r="E347" s="11">
        <v>11.0</v>
      </c>
      <c r="F347" s="8">
        <v>2007.0</v>
      </c>
      <c r="G347" s="8">
        <v>2.0</v>
      </c>
      <c r="H347" s="8">
        <v>25.0</v>
      </c>
      <c r="I347" s="12" t="s">
        <v>1027</v>
      </c>
      <c r="J347" s="12" t="s">
        <v>1412</v>
      </c>
      <c r="K347" s="102">
        <v>41.0</v>
      </c>
      <c r="L347" s="8"/>
      <c r="M347" s="8"/>
      <c r="N347" s="12" t="s">
        <v>248</v>
      </c>
      <c r="O347" s="12"/>
      <c r="P347" s="12" t="s">
        <v>248</v>
      </c>
      <c r="Q347" s="12" t="s">
        <v>77</v>
      </c>
      <c r="R347" s="12" t="s">
        <v>96</v>
      </c>
      <c r="S347" s="12" t="s">
        <v>249</v>
      </c>
      <c r="T347" s="9"/>
      <c r="U347" s="12" t="s">
        <v>636</v>
      </c>
      <c r="V347" s="12" t="s">
        <v>248</v>
      </c>
      <c r="W347" s="29" t="s">
        <v>248</v>
      </c>
      <c r="X347" s="12" t="s">
        <v>248</v>
      </c>
      <c r="Y347" s="12" t="s">
        <v>122</v>
      </c>
      <c r="Z347" s="12" t="s">
        <v>1704</v>
      </c>
      <c r="AA347" s="12" t="s">
        <v>248</v>
      </c>
      <c r="AB347" s="12" t="s">
        <v>248</v>
      </c>
      <c r="AC347" s="12" t="s">
        <v>1704</v>
      </c>
      <c r="AD347" s="12" t="s">
        <v>1613</v>
      </c>
      <c r="AE347" s="12" t="s">
        <v>248</v>
      </c>
      <c r="AF347" s="12" t="s">
        <v>248</v>
      </c>
      <c r="AG347" s="12" t="s">
        <v>88</v>
      </c>
      <c r="AH347" s="12" t="s">
        <v>248</v>
      </c>
      <c r="AI347" s="12" t="s">
        <v>1707</v>
      </c>
      <c r="AJ347" s="12" t="s">
        <v>107</v>
      </c>
      <c r="AK347" s="12" t="s">
        <v>111</v>
      </c>
      <c r="AL347" s="12" t="s">
        <v>107</v>
      </c>
      <c r="AM347" s="13" t="str">
        <f t="shared" si="8"/>
        <v>* Cochabamba Cercado Cochabamba Bolivia</v>
      </c>
      <c r="AN347" s="9"/>
      <c r="AO347" s="29" t="s">
        <v>279</v>
      </c>
      <c r="AP347" s="12" t="s">
        <v>248</v>
      </c>
      <c r="AQ347" s="12" t="s">
        <v>248</v>
      </c>
      <c r="AR347" s="12" t="s">
        <v>248</v>
      </c>
      <c r="AS347" s="12" t="s">
        <v>248</v>
      </c>
      <c r="AT347" s="12" t="s">
        <v>248</v>
      </c>
      <c r="AU347" s="12" t="s">
        <v>248</v>
      </c>
      <c r="AV347" s="12" t="s">
        <v>376</v>
      </c>
      <c r="AW347" s="12" t="s">
        <v>1708</v>
      </c>
      <c r="AX347" s="12" t="s">
        <v>1709</v>
      </c>
      <c r="AY347" s="12" t="s">
        <v>94</v>
      </c>
      <c r="AZ347" s="12" t="s">
        <v>94</v>
      </c>
      <c r="BA347" s="12" t="s">
        <v>97</v>
      </c>
      <c r="BB347" s="12" t="s">
        <v>1710</v>
      </c>
      <c r="BC347" s="12"/>
      <c r="BD347" s="12"/>
      <c r="BE347" s="106"/>
      <c r="BF347" s="106"/>
      <c r="BG347" s="106"/>
      <c r="BH347" s="106"/>
      <c r="BI347" s="106"/>
      <c r="BJ347" s="106"/>
      <c r="BK347" s="106"/>
      <c r="BL347" s="106"/>
      <c r="BM347" s="106"/>
      <c r="BN347" s="106"/>
      <c r="BO347" s="106"/>
      <c r="BP347" s="106"/>
    </row>
    <row r="348">
      <c r="A348" s="7" t="s">
        <v>1368</v>
      </c>
      <c r="B348" s="8"/>
      <c r="C348" s="8">
        <v>2007.0</v>
      </c>
      <c r="D348" s="8">
        <v>4.0</v>
      </c>
      <c r="E348" s="8">
        <v>17.0</v>
      </c>
      <c r="F348" s="9"/>
      <c r="G348" s="9"/>
      <c r="H348" s="9"/>
      <c r="I348" s="12" t="s">
        <v>1714</v>
      </c>
      <c r="J348" s="12" t="s">
        <v>1715</v>
      </c>
      <c r="K348" s="104" t="s">
        <v>248</v>
      </c>
      <c r="L348" s="12"/>
      <c r="M348" s="12"/>
      <c r="N348" s="12" t="s">
        <v>76</v>
      </c>
      <c r="O348" s="12"/>
      <c r="P348" s="12" t="s">
        <v>248</v>
      </c>
      <c r="Q348" s="12" t="s">
        <v>77</v>
      </c>
      <c r="R348" s="12" t="s">
        <v>1716</v>
      </c>
      <c r="T348" s="9"/>
      <c r="U348" s="12" t="s">
        <v>81</v>
      </c>
      <c r="V348" s="9"/>
      <c r="W348" s="29" t="s">
        <v>248</v>
      </c>
      <c r="X348" s="12" t="s">
        <v>248</v>
      </c>
      <c r="Y348" s="12" t="s">
        <v>122</v>
      </c>
      <c r="Z348" s="12" t="s">
        <v>1717</v>
      </c>
      <c r="AA348" s="12" t="s">
        <v>248</v>
      </c>
      <c r="AB348" s="12" t="s">
        <v>248</v>
      </c>
      <c r="AC348" s="167" t="s">
        <v>1602</v>
      </c>
      <c r="AD348" s="167" t="s">
        <v>1613</v>
      </c>
      <c r="AE348" s="12" t="s">
        <v>248</v>
      </c>
      <c r="AF348" s="12" t="s">
        <v>248</v>
      </c>
      <c r="AG348" s="12" t="s">
        <v>88</v>
      </c>
      <c r="AH348" s="12" t="s">
        <v>248</v>
      </c>
      <c r="AI348" s="12" t="s">
        <v>200</v>
      </c>
      <c r="AJ348" s="12" t="s">
        <v>200</v>
      </c>
      <c r="AK348" s="12" t="s">
        <v>176</v>
      </c>
      <c r="AL348" s="12" t="s">
        <v>119</v>
      </c>
      <c r="AM348" s="13" t="str">
        <f t="shared" si="8"/>
        <v>Villamontes Villamontes Gran Choco Tarija Bolivia</v>
      </c>
      <c r="AN348" s="9"/>
      <c r="AO348" s="29" t="s">
        <v>251</v>
      </c>
      <c r="AP348" s="12" t="s">
        <v>94</v>
      </c>
      <c r="AQ348" s="12" t="s">
        <v>248</v>
      </c>
      <c r="AR348" s="12" t="s">
        <v>248</v>
      </c>
      <c r="AS348" s="12" t="s">
        <v>1718</v>
      </c>
      <c r="AT348" s="12" t="s">
        <v>248</v>
      </c>
      <c r="AU348" s="12" t="s">
        <v>248</v>
      </c>
      <c r="AV348" s="12" t="s">
        <v>376</v>
      </c>
      <c r="AW348" s="12" t="s">
        <v>1719</v>
      </c>
      <c r="AX348" s="12" t="s">
        <v>642</v>
      </c>
      <c r="AY348" s="12" t="s">
        <v>94</v>
      </c>
      <c r="AZ348" s="12" t="s">
        <v>82</v>
      </c>
      <c r="BA348" s="12" t="s">
        <v>223</v>
      </c>
      <c r="BB348" s="9"/>
      <c r="BC348" s="9"/>
      <c r="BD348" s="9"/>
      <c r="BE348" s="12" t="s">
        <v>1720</v>
      </c>
      <c r="BG348" s="12"/>
      <c r="BH348" s="12"/>
      <c r="BI348" s="12"/>
      <c r="BJ348" s="12"/>
      <c r="BK348" s="12"/>
      <c r="BL348" s="12"/>
      <c r="BM348" s="12"/>
      <c r="BN348" s="12"/>
      <c r="BO348" s="12"/>
      <c r="BP348" s="12"/>
    </row>
    <row r="349">
      <c r="A349" s="7" t="s">
        <v>1265</v>
      </c>
      <c r="B349" s="8"/>
      <c r="C349" s="8">
        <v>2007.0</v>
      </c>
      <c r="D349" s="8">
        <v>9.0</v>
      </c>
      <c r="E349" s="8">
        <v>27.0</v>
      </c>
      <c r="F349" s="9"/>
      <c r="G349" s="9"/>
      <c r="H349" s="9"/>
      <c r="I349" s="12" t="s">
        <v>1721</v>
      </c>
      <c r="J349" s="12" t="s">
        <v>1722</v>
      </c>
      <c r="K349" s="104" t="s">
        <v>248</v>
      </c>
      <c r="L349" s="12"/>
      <c r="M349" s="12"/>
      <c r="N349" s="12" t="s">
        <v>76</v>
      </c>
      <c r="O349" s="12"/>
      <c r="P349" s="12" t="s">
        <v>248</v>
      </c>
      <c r="Q349" s="12" t="s">
        <v>77</v>
      </c>
      <c r="R349" s="12" t="s">
        <v>817</v>
      </c>
      <c r="S349" s="9"/>
      <c r="T349" s="9"/>
      <c r="U349" s="12" t="s">
        <v>81</v>
      </c>
      <c r="V349" s="12" t="s">
        <v>82</v>
      </c>
      <c r="W349" s="29" t="s">
        <v>83</v>
      </c>
      <c r="X349" s="12" t="s">
        <v>248</v>
      </c>
      <c r="Y349" s="12" t="s">
        <v>122</v>
      </c>
      <c r="Z349" s="12" t="s">
        <v>242</v>
      </c>
      <c r="AA349" s="12" t="s">
        <v>248</v>
      </c>
      <c r="AB349" s="12" t="s">
        <v>248</v>
      </c>
      <c r="AC349" s="167" t="s">
        <v>1602</v>
      </c>
      <c r="AD349" s="167" t="s">
        <v>1613</v>
      </c>
      <c r="AE349" s="12" t="s">
        <v>248</v>
      </c>
      <c r="AF349" s="12" t="s">
        <v>656</v>
      </c>
      <c r="AG349" s="12" t="s">
        <v>88</v>
      </c>
      <c r="AH349" s="12" t="s">
        <v>248</v>
      </c>
      <c r="AI349" s="12" t="s">
        <v>179</v>
      </c>
      <c r="AJ349" s="12" t="s">
        <v>201</v>
      </c>
      <c r="AK349" s="12" t="s">
        <v>179</v>
      </c>
      <c r="AL349" s="12" t="s">
        <v>107</v>
      </c>
      <c r="AM349" s="13" t="str">
        <f t="shared" si="8"/>
        <v>Arani Vacas Arani Cochabamba Bolivia</v>
      </c>
      <c r="AN349" s="9"/>
      <c r="AO349" s="29" t="s">
        <v>251</v>
      </c>
      <c r="AP349" s="12" t="s">
        <v>94</v>
      </c>
      <c r="AQ349" s="12" t="s">
        <v>248</v>
      </c>
      <c r="AR349" s="12" t="s">
        <v>248</v>
      </c>
      <c r="AS349" s="12" t="s">
        <v>1723</v>
      </c>
      <c r="AT349" s="12" t="s">
        <v>248</v>
      </c>
      <c r="AU349" s="12" t="s">
        <v>248</v>
      </c>
      <c r="AV349" s="12" t="s">
        <v>376</v>
      </c>
      <c r="AW349" s="12" t="s">
        <v>1724</v>
      </c>
      <c r="AX349" s="31"/>
      <c r="AY349" s="12" t="s">
        <v>94</v>
      </c>
      <c r="AZ349" s="12" t="s">
        <v>82</v>
      </c>
      <c r="BA349" s="12" t="s">
        <v>223</v>
      </c>
      <c r="BB349" s="9"/>
      <c r="BC349" s="9"/>
      <c r="BD349" s="12" t="s">
        <v>1725</v>
      </c>
      <c r="BE349" s="12" t="s">
        <v>1726</v>
      </c>
      <c r="BG349" s="12"/>
      <c r="BH349" s="12"/>
      <c r="BI349" s="12"/>
      <c r="BJ349" s="12"/>
      <c r="BK349" s="12"/>
      <c r="BL349" s="12"/>
      <c r="BM349" s="12"/>
      <c r="BN349" s="12"/>
      <c r="BO349" s="12"/>
      <c r="BP349" s="12"/>
    </row>
    <row r="350">
      <c r="A350" s="91" t="s">
        <v>742</v>
      </c>
      <c r="B350" s="122"/>
      <c r="C350" s="122">
        <v>2007.0</v>
      </c>
      <c r="D350" s="122">
        <v>11.0</v>
      </c>
      <c r="E350" s="122">
        <v>24.0</v>
      </c>
      <c r="F350" s="123"/>
      <c r="G350" s="123"/>
      <c r="H350" s="123"/>
      <c r="I350" s="29" t="s">
        <v>74</v>
      </c>
      <c r="J350" s="29" t="s">
        <v>1727</v>
      </c>
      <c r="K350" s="128" t="s">
        <v>248</v>
      </c>
      <c r="L350" s="29"/>
      <c r="M350" s="29"/>
      <c r="N350" s="29" t="s">
        <v>76</v>
      </c>
      <c r="O350" s="29"/>
      <c r="P350" s="29" t="s">
        <v>248</v>
      </c>
      <c r="Q350" s="29" t="s">
        <v>77</v>
      </c>
      <c r="R350" s="29" t="s">
        <v>240</v>
      </c>
      <c r="S350" s="123"/>
      <c r="T350" s="29" t="s">
        <v>1728</v>
      </c>
      <c r="U350" s="29" t="s">
        <v>81</v>
      </c>
      <c r="V350" s="29" t="s">
        <v>82</v>
      </c>
      <c r="W350" s="29" t="s">
        <v>83</v>
      </c>
      <c r="X350" s="29" t="s">
        <v>248</v>
      </c>
      <c r="Y350" s="29" t="s">
        <v>122</v>
      </c>
      <c r="Z350" s="29" t="s">
        <v>1729</v>
      </c>
      <c r="AA350" s="29" t="s">
        <v>248</v>
      </c>
      <c r="AB350" s="29" t="s">
        <v>248</v>
      </c>
      <c r="AC350" s="29" t="s">
        <v>1602</v>
      </c>
      <c r="AD350" s="29" t="s">
        <v>1613</v>
      </c>
      <c r="AE350" s="29" t="s">
        <v>248</v>
      </c>
      <c r="AF350" s="29" t="s">
        <v>248</v>
      </c>
      <c r="AG350" s="29" t="s">
        <v>88</v>
      </c>
      <c r="AH350" s="12" t="s">
        <v>1730</v>
      </c>
      <c r="AI350" s="29" t="s">
        <v>1731</v>
      </c>
      <c r="AJ350" s="29" t="s">
        <v>152</v>
      </c>
      <c r="AK350" s="29" t="s">
        <v>148</v>
      </c>
      <c r="AL350" s="29" t="s">
        <v>121</v>
      </c>
      <c r="AM350" s="120" t="str">
        <f t="shared" si="8"/>
        <v>La Calancha Sucre Oropeza Chuquisaca Bolivia</v>
      </c>
      <c r="AN350" s="29" t="s">
        <v>1732</v>
      </c>
      <c r="AO350" s="29" t="s">
        <v>251</v>
      </c>
      <c r="AP350" s="29" t="s">
        <v>248</v>
      </c>
      <c r="AQ350" s="29" t="s">
        <v>248</v>
      </c>
      <c r="AR350" s="29" t="s">
        <v>248</v>
      </c>
      <c r="AS350" s="29" t="s">
        <v>248</v>
      </c>
      <c r="AT350" s="29" t="s">
        <v>248</v>
      </c>
      <c r="AU350" s="29" t="s">
        <v>248</v>
      </c>
      <c r="AV350" s="29" t="s">
        <v>376</v>
      </c>
      <c r="AW350" s="29" t="s">
        <v>1733</v>
      </c>
      <c r="AX350" s="29" t="s">
        <v>1709</v>
      </c>
      <c r="AY350" s="12" t="s">
        <v>94</v>
      </c>
      <c r="AZ350" s="29" t="s">
        <v>82</v>
      </c>
      <c r="BA350" s="29" t="s">
        <v>223</v>
      </c>
      <c r="BB350" s="123"/>
      <c r="BC350" s="123"/>
      <c r="BD350" s="29" t="s">
        <v>1734</v>
      </c>
      <c r="BE350" s="29" t="s">
        <v>1735</v>
      </c>
      <c r="BF350" s="125"/>
      <c r="BG350" s="125"/>
      <c r="BH350" s="125"/>
      <c r="BI350" s="125"/>
      <c r="BJ350" s="125"/>
      <c r="BK350" s="125"/>
      <c r="BL350" s="125"/>
      <c r="BM350" s="125"/>
      <c r="BN350" s="125"/>
      <c r="BO350" s="125"/>
      <c r="BP350" s="125"/>
    </row>
    <row r="351">
      <c r="A351" s="91" t="s">
        <v>742</v>
      </c>
      <c r="B351" s="8"/>
      <c r="C351" s="8">
        <v>2007.0</v>
      </c>
      <c r="D351" s="8">
        <v>11.0</v>
      </c>
      <c r="E351" s="8">
        <v>24.0</v>
      </c>
      <c r="F351" s="8">
        <v>2007.0</v>
      </c>
      <c r="G351" s="8">
        <v>11.0</v>
      </c>
      <c r="H351" s="8">
        <v>26.0</v>
      </c>
      <c r="I351" s="12" t="s">
        <v>538</v>
      </c>
      <c r="J351" s="12" t="s">
        <v>1736</v>
      </c>
      <c r="K351" s="104" t="s">
        <v>248</v>
      </c>
      <c r="L351" s="12"/>
      <c r="M351" s="12"/>
      <c r="N351" s="12" t="s">
        <v>76</v>
      </c>
      <c r="O351" s="12"/>
      <c r="P351" s="12" t="s">
        <v>248</v>
      </c>
      <c r="Q351" s="12" t="s">
        <v>77</v>
      </c>
      <c r="R351" s="29" t="s">
        <v>240</v>
      </c>
      <c r="S351" s="12" t="s">
        <v>1737</v>
      </c>
      <c r="T351" s="9"/>
      <c r="U351" s="12" t="s">
        <v>81</v>
      </c>
      <c r="V351" s="12" t="s">
        <v>82</v>
      </c>
      <c r="W351" s="29" t="s">
        <v>83</v>
      </c>
      <c r="X351" s="12" t="s">
        <v>248</v>
      </c>
      <c r="Y351" s="12" t="s">
        <v>122</v>
      </c>
      <c r="Z351" s="12" t="s">
        <v>1729</v>
      </c>
      <c r="AA351" s="12" t="s">
        <v>248</v>
      </c>
      <c r="AB351" s="12" t="s">
        <v>248</v>
      </c>
      <c r="AC351" s="12" t="s">
        <v>1602</v>
      </c>
      <c r="AD351" s="12" t="s">
        <v>1613</v>
      </c>
      <c r="AE351" s="12" t="s">
        <v>248</v>
      </c>
      <c r="AF351" s="12" t="s">
        <v>248</v>
      </c>
      <c r="AG351" s="12" t="s">
        <v>88</v>
      </c>
      <c r="AH351" s="12" t="s">
        <v>1730</v>
      </c>
      <c r="AI351" s="12" t="s">
        <v>1731</v>
      </c>
      <c r="AJ351" s="12" t="s">
        <v>152</v>
      </c>
      <c r="AK351" s="12" t="s">
        <v>148</v>
      </c>
      <c r="AL351" s="12" t="s">
        <v>121</v>
      </c>
      <c r="AM351" s="13" t="str">
        <f t="shared" si="8"/>
        <v>La Calancha Sucre Oropeza Chuquisaca Bolivia</v>
      </c>
      <c r="AN351" s="12" t="s">
        <v>1732</v>
      </c>
      <c r="AO351" s="29" t="s">
        <v>251</v>
      </c>
      <c r="AP351" s="12" t="s">
        <v>248</v>
      </c>
      <c r="AQ351" s="12" t="s">
        <v>248</v>
      </c>
      <c r="AR351" s="12" t="s">
        <v>248</v>
      </c>
      <c r="AS351" s="12" t="s">
        <v>248</v>
      </c>
      <c r="AT351" s="12" t="s">
        <v>248</v>
      </c>
      <c r="AU351" s="12" t="s">
        <v>248</v>
      </c>
      <c r="AV351" s="12" t="s">
        <v>376</v>
      </c>
      <c r="AW351" s="12" t="s">
        <v>1733</v>
      </c>
      <c r="AX351" s="12" t="s">
        <v>1709</v>
      </c>
      <c r="AY351" s="12" t="s">
        <v>94</v>
      </c>
      <c r="AZ351" s="12" t="s">
        <v>82</v>
      </c>
      <c r="BA351" s="12" t="s">
        <v>223</v>
      </c>
      <c r="BB351" s="9"/>
      <c r="BC351" s="9"/>
      <c r="BD351" s="9"/>
      <c r="BE351" s="106"/>
      <c r="BF351" s="106"/>
      <c r="BG351" s="106"/>
      <c r="BH351" s="106"/>
      <c r="BI351" s="106"/>
      <c r="BJ351" s="106"/>
      <c r="BK351" s="106"/>
      <c r="BL351" s="106"/>
      <c r="BM351" s="106"/>
      <c r="BN351" s="106"/>
      <c r="BO351" s="106"/>
      <c r="BP351" s="106"/>
    </row>
    <row r="352">
      <c r="A352" s="91" t="s">
        <v>742</v>
      </c>
      <c r="B352" s="8"/>
      <c r="C352" s="8">
        <v>2007.0</v>
      </c>
      <c r="D352" s="8">
        <v>11.0</v>
      </c>
      <c r="E352" s="8">
        <v>25.0</v>
      </c>
      <c r="F352" s="9"/>
      <c r="G352" s="9"/>
      <c r="H352" s="9"/>
      <c r="I352" s="12" t="s">
        <v>663</v>
      </c>
      <c r="J352" s="12" t="s">
        <v>1738</v>
      </c>
      <c r="K352" s="104" t="s">
        <v>248</v>
      </c>
      <c r="L352" s="12"/>
      <c r="M352" s="12"/>
      <c r="N352" s="12" t="s">
        <v>76</v>
      </c>
      <c r="O352" s="12"/>
      <c r="P352" s="12" t="s">
        <v>248</v>
      </c>
      <c r="Q352" s="12" t="s">
        <v>77</v>
      </c>
      <c r="R352" s="29" t="s">
        <v>240</v>
      </c>
      <c r="S352" s="12" t="s">
        <v>1737</v>
      </c>
      <c r="T352" s="9"/>
      <c r="U352" s="12" t="s">
        <v>1739</v>
      </c>
      <c r="V352" s="12" t="s">
        <v>94</v>
      </c>
      <c r="W352" s="29" t="s">
        <v>386</v>
      </c>
      <c r="X352" s="12" t="s">
        <v>248</v>
      </c>
      <c r="Y352" s="12" t="s">
        <v>122</v>
      </c>
      <c r="Z352" s="12" t="s">
        <v>1729</v>
      </c>
      <c r="AA352" s="12" t="s">
        <v>248</v>
      </c>
      <c r="AB352" s="12" t="s">
        <v>248</v>
      </c>
      <c r="AC352" s="12" t="s">
        <v>1602</v>
      </c>
      <c r="AD352" s="12" t="s">
        <v>1613</v>
      </c>
      <c r="AE352" s="12" t="s">
        <v>248</v>
      </c>
      <c r="AF352" s="12" t="s">
        <v>248</v>
      </c>
      <c r="AG352" s="12" t="s">
        <v>88</v>
      </c>
      <c r="AH352" s="12" t="s">
        <v>1740</v>
      </c>
      <c r="AI352" s="12"/>
      <c r="AJ352" s="12" t="s">
        <v>152</v>
      </c>
      <c r="AK352" s="12" t="s">
        <v>148</v>
      </c>
      <c r="AL352" s="12" t="s">
        <v>121</v>
      </c>
      <c r="AM352" s="13" t="str">
        <f t="shared" si="8"/>
        <v> Sucre Oropeza Chuquisaca Bolivia</v>
      </c>
      <c r="AN352" s="12" t="s">
        <v>1741</v>
      </c>
      <c r="AO352" s="29" t="s">
        <v>251</v>
      </c>
      <c r="AP352" s="12" t="s">
        <v>248</v>
      </c>
      <c r="AQ352" s="12" t="s">
        <v>248</v>
      </c>
      <c r="AR352" s="12" t="s">
        <v>248</v>
      </c>
      <c r="AS352" s="12" t="s">
        <v>248</v>
      </c>
      <c r="AT352" s="12" t="s">
        <v>248</v>
      </c>
      <c r="AU352" s="12" t="s">
        <v>248</v>
      </c>
      <c r="AV352" s="12" t="s">
        <v>376</v>
      </c>
      <c r="AW352" s="12" t="s">
        <v>1733</v>
      </c>
      <c r="AX352" s="12" t="s">
        <v>1709</v>
      </c>
      <c r="AY352" s="12" t="s">
        <v>94</v>
      </c>
      <c r="AZ352" s="12" t="s">
        <v>82</v>
      </c>
      <c r="BA352" s="12" t="s">
        <v>223</v>
      </c>
      <c r="BB352" s="106"/>
      <c r="BC352" s="106"/>
      <c r="BD352" s="106"/>
      <c r="BE352" s="12" t="s">
        <v>1735</v>
      </c>
      <c r="BG352" s="12"/>
      <c r="BH352" s="12"/>
      <c r="BI352" s="12"/>
      <c r="BJ352" s="12"/>
      <c r="BK352" s="12"/>
      <c r="BL352" s="12"/>
      <c r="BM352" s="12"/>
      <c r="BN352" s="12"/>
      <c r="BO352" s="12"/>
      <c r="BP352" s="12"/>
    </row>
    <row r="353">
      <c r="A353" s="7" t="s">
        <v>956</v>
      </c>
      <c r="B353" s="8"/>
      <c r="C353" s="8">
        <v>2008.0</v>
      </c>
      <c r="D353" s="8">
        <v>3.0</v>
      </c>
      <c r="E353" s="8">
        <v>24.0</v>
      </c>
      <c r="F353" s="9"/>
      <c r="G353" s="9"/>
      <c r="H353" s="9"/>
      <c r="I353" s="12" t="s">
        <v>1341</v>
      </c>
      <c r="J353" s="12" t="s">
        <v>1742</v>
      </c>
      <c r="K353" s="104">
        <v>55.0</v>
      </c>
      <c r="L353" s="12"/>
      <c r="M353" s="12"/>
      <c r="N353" s="12" t="s">
        <v>76</v>
      </c>
      <c r="O353" s="12"/>
      <c r="P353" s="12" t="s">
        <v>248</v>
      </c>
      <c r="Q353" s="12" t="s">
        <v>77</v>
      </c>
      <c r="R353" s="12" t="s">
        <v>473</v>
      </c>
      <c r="S353" s="12" t="s">
        <v>1743</v>
      </c>
      <c r="T353" s="9"/>
      <c r="U353" s="12" t="s">
        <v>1744</v>
      </c>
      <c r="V353" s="9"/>
      <c r="W353" s="29" t="s">
        <v>248</v>
      </c>
      <c r="X353" s="12" t="s">
        <v>1745</v>
      </c>
      <c r="Y353" s="12" t="s">
        <v>122</v>
      </c>
      <c r="Z353" s="12" t="s">
        <v>1746</v>
      </c>
      <c r="AA353" s="12" t="s">
        <v>248</v>
      </c>
      <c r="AB353" s="12" t="s">
        <v>248</v>
      </c>
      <c r="AC353" s="167" t="s">
        <v>1747</v>
      </c>
      <c r="AD353" s="167" t="s">
        <v>1747</v>
      </c>
      <c r="AE353" s="12" t="s">
        <v>248</v>
      </c>
      <c r="AF353" s="12" t="s">
        <v>1748</v>
      </c>
      <c r="AG353" s="12" t="s">
        <v>88</v>
      </c>
      <c r="AH353" s="12" t="s">
        <v>248</v>
      </c>
      <c r="AI353" s="12" t="s">
        <v>1749</v>
      </c>
      <c r="AJ353" s="12"/>
      <c r="AK353" s="12" t="s">
        <v>158</v>
      </c>
      <c r="AL353" s="12" t="s">
        <v>107</v>
      </c>
      <c r="AM353" s="13" t="str">
        <f t="shared" si="8"/>
        <v>Santa Maria Mine / Puna Huaylluma  Bolivar Cochabamba Bolivia</v>
      </c>
      <c r="AN353" s="9"/>
      <c r="AO353" s="29" t="s">
        <v>279</v>
      </c>
      <c r="AP353" s="12" t="s">
        <v>248</v>
      </c>
      <c r="AQ353" s="12" t="s">
        <v>248</v>
      </c>
      <c r="AR353" s="12" t="s">
        <v>248</v>
      </c>
      <c r="AS353" s="12" t="s">
        <v>248</v>
      </c>
      <c r="AT353" s="12" t="s">
        <v>248</v>
      </c>
      <c r="AU353" s="12" t="s">
        <v>248</v>
      </c>
      <c r="AV353" s="12" t="s">
        <v>376</v>
      </c>
      <c r="AW353" s="12" t="s">
        <v>1750</v>
      </c>
      <c r="AX353" s="12" t="s">
        <v>475</v>
      </c>
      <c r="AY353" s="12" t="s">
        <v>94</v>
      </c>
      <c r="AZ353" s="12" t="s">
        <v>94</v>
      </c>
      <c r="BA353" s="12" t="s">
        <v>97</v>
      </c>
      <c r="BB353" s="106"/>
      <c r="BC353" s="106"/>
      <c r="BD353" s="12" t="s">
        <v>1751</v>
      </c>
      <c r="BE353" s="12" t="s">
        <v>1752</v>
      </c>
      <c r="BF353" s="12" t="s">
        <v>1753</v>
      </c>
      <c r="BG353" s="106"/>
      <c r="BH353" s="106"/>
      <c r="BI353" s="106"/>
      <c r="BJ353" s="106"/>
      <c r="BK353" s="106"/>
      <c r="BL353" s="106"/>
      <c r="BM353" s="106"/>
      <c r="BN353" s="106"/>
      <c r="BO353" s="106"/>
      <c r="BP353" s="106"/>
    </row>
    <row r="354">
      <c r="A354" s="7" t="s">
        <v>956</v>
      </c>
      <c r="B354" s="8"/>
      <c r="C354" s="8">
        <v>2008.0</v>
      </c>
      <c r="D354" s="8">
        <v>3.0</v>
      </c>
      <c r="E354" s="8">
        <v>24.0</v>
      </c>
      <c r="F354" s="9"/>
      <c r="G354" s="9"/>
      <c r="H354" s="9"/>
      <c r="I354" s="12" t="s">
        <v>1481</v>
      </c>
      <c r="J354" s="28" t="s">
        <v>1754</v>
      </c>
      <c r="K354" s="104">
        <v>62.0</v>
      </c>
      <c r="L354" s="12"/>
      <c r="M354" s="12"/>
      <c r="N354" s="12" t="s">
        <v>76</v>
      </c>
      <c r="O354" s="12"/>
      <c r="P354" s="12" t="s">
        <v>248</v>
      </c>
      <c r="Q354" s="12" t="s">
        <v>77</v>
      </c>
      <c r="R354" s="12" t="s">
        <v>473</v>
      </c>
      <c r="S354" s="12" t="s">
        <v>1743</v>
      </c>
      <c r="T354" s="9"/>
      <c r="U354" s="12" t="s">
        <v>1755</v>
      </c>
      <c r="V354" s="12" t="s">
        <v>215</v>
      </c>
      <c r="W354" s="29" t="s">
        <v>1756</v>
      </c>
      <c r="X354" s="12" t="s">
        <v>1745</v>
      </c>
      <c r="Y354" s="12" t="s">
        <v>122</v>
      </c>
      <c r="Z354" s="12" t="s">
        <v>1746</v>
      </c>
      <c r="AA354" s="12" t="s">
        <v>248</v>
      </c>
      <c r="AB354" s="12" t="s">
        <v>248</v>
      </c>
      <c r="AC354" s="167" t="s">
        <v>1747</v>
      </c>
      <c r="AD354" s="167" t="s">
        <v>1747</v>
      </c>
      <c r="AE354" s="12" t="s">
        <v>248</v>
      </c>
      <c r="AF354" s="12" t="s">
        <v>1748</v>
      </c>
      <c r="AG354" s="12" t="s">
        <v>88</v>
      </c>
      <c r="AH354" s="12" t="s">
        <v>248</v>
      </c>
      <c r="AI354" s="12" t="s">
        <v>1749</v>
      </c>
      <c r="AJ354" s="12"/>
      <c r="AK354" s="12" t="s">
        <v>158</v>
      </c>
      <c r="AL354" s="12" t="s">
        <v>107</v>
      </c>
      <c r="AM354" s="13" t="str">
        <f t="shared" si="8"/>
        <v>Santa Maria Mine / Puna Huaylluma  Bolivar Cochabamba Bolivia</v>
      </c>
      <c r="AN354" s="9"/>
      <c r="AO354" s="29" t="s">
        <v>279</v>
      </c>
      <c r="AP354" s="12" t="s">
        <v>248</v>
      </c>
      <c r="AQ354" s="12" t="s">
        <v>248</v>
      </c>
      <c r="AR354" s="12" t="s">
        <v>248</v>
      </c>
      <c r="AS354" s="12" t="s">
        <v>248</v>
      </c>
      <c r="AT354" s="12" t="s">
        <v>248</v>
      </c>
      <c r="AU354" s="12" t="s">
        <v>248</v>
      </c>
      <c r="AV354" s="12" t="s">
        <v>376</v>
      </c>
      <c r="AW354" s="12" t="s">
        <v>1750</v>
      </c>
      <c r="AX354" s="12" t="s">
        <v>475</v>
      </c>
      <c r="AY354" s="12" t="s">
        <v>94</v>
      </c>
      <c r="AZ354" s="12" t="s">
        <v>94</v>
      </c>
      <c r="BA354" s="12" t="s">
        <v>97</v>
      </c>
      <c r="BB354" s="106"/>
      <c r="BC354" s="106"/>
      <c r="BD354" s="12" t="s">
        <v>1751</v>
      </c>
      <c r="BE354" s="12" t="s">
        <v>1752</v>
      </c>
      <c r="BF354" s="12" t="s">
        <v>1753</v>
      </c>
      <c r="BG354" s="106"/>
      <c r="BH354" s="106"/>
      <c r="BI354" s="106"/>
      <c r="BJ354" s="106"/>
      <c r="BK354" s="106"/>
      <c r="BL354" s="106"/>
      <c r="BM354" s="106"/>
      <c r="BN354" s="106"/>
      <c r="BO354" s="106"/>
      <c r="BP354" s="106"/>
    </row>
    <row r="355">
      <c r="A355" s="7" t="s">
        <v>1298</v>
      </c>
      <c r="B355" s="8"/>
      <c r="C355" s="8">
        <v>2008.0</v>
      </c>
      <c r="D355" s="8">
        <v>3.0</v>
      </c>
      <c r="E355" s="8">
        <v>27.0</v>
      </c>
      <c r="F355" s="8">
        <v>2008.0</v>
      </c>
      <c r="G355" s="8">
        <v>3.0</v>
      </c>
      <c r="H355" s="8">
        <v>29.0</v>
      </c>
      <c r="I355" s="12" t="s">
        <v>1757</v>
      </c>
      <c r="J355" s="12" t="s">
        <v>1758</v>
      </c>
      <c r="K355" s="104" t="s">
        <v>248</v>
      </c>
      <c r="L355" s="12"/>
      <c r="M355" s="12"/>
      <c r="N355" s="12" t="s">
        <v>76</v>
      </c>
      <c r="O355" s="12"/>
      <c r="P355" s="12" t="s">
        <v>248</v>
      </c>
      <c r="Q355" s="12" t="s">
        <v>77</v>
      </c>
      <c r="R355" s="12" t="s">
        <v>1759</v>
      </c>
      <c r="S355" s="12" t="s">
        <v>1760</v>
      </c>
      <c r="T355" s="9"/>
      <c r="U355" s="12" t="s">
        <v>636</v>
      </c>
      <c r="V355" s="12" t="s">
        <v>348</v>
      </c>
      <c r="W355" s="29" t="s">
        <v>1761</v>
      </c>
      <c r="X355" s="12" t="s">
        <v>248</v>
      </c>
      <c r="Y355" s="12" t="s">
        <v>122</v>
      </c>
      <c r="Z355" s="12" t="s">
        <v>1104</v>
      </c>
      <c r="AA355" s="12" t="s">
        <v>248</v>
      </c>
      <c r="AB355" s="12" t="s">
        <v>248</v>
      </c>
      <c r="AC355" s="167" t="s">
        <v>1762</v>
      </c>
      <c r="AD355" s="167" t="s">
        <v>1763</v>
      </c>
      <c r="AE355" s="12" t="s">
        <v>248</v>
      </c>
      <c r="AF355" s="12" t="s">
        <v>248</v>
      </c>
      <c r="AG355" s="12" t="s">
        <v>88</v>
      </c>
      <c r="AH355" s="12" t="s">
        <v>1764</v>
      </c>
      <c r="AI355" s="12" t="s">
        <v>164</v>
      </c>
      <c r="AJ355" s="12" t="s">
        <v>164</v>
      </c>
      <c r="AK355" s="12" t="s">
        <v>146</v>
      </c>
      <c r="AL355" s="12" t="s">
        <v>92</v>
      </c>
      <c r="AM355" s="13" t="str">
        <f t="shared" si="8"/>
        <v>Pucarani Pucarani Los Andes La Paz Bolivia</v>
      </c>
      <c r="AN355" s="9"/>
      <c r="AO355" s="29" t="s">
        <v>279</v>
      </c>
      <c r="AP355" s="12" t="s">
        <v>94</v>
      </c>
      <c r="AQ355" s="12" t="s">
        <v>348</v>
      </c>
      <c r="AR355" s="12" t="s">
        <v>248</v>
      </c>
      <c r="AS355" s="12" t="s">
        <v>248</v>
      </c>
      <c r="AT355" s="12" t="s">
        <v>248</v>
      </c>
      <c r="AU355" s="12" t="s">
        <v>248</v>
      </c>
      <c r="AV355" s="12" t="s">
        <v>376</v>
      </c>
      <c r="AW355" s="12" t="s">
        <v>1765</v>
      </c>
      <c r="AX355" s="12" t="s">
        <v>1577</v>
      </c>
      <c r="AY355" s="155" t="s">
        <v>82</v>
      </c>
      <c r="AZ355" s="12" t="s">
        <v>94</v>
      </c>
      <c r="BA355" s="12" t="s">
        <v>1441</v>
      </c>
      <c r="BB355" s="9"/>
      <c r="BC355" s="9"/>
      <c r="BD355" s="9"/>
      <c r="BE355" s="12" t="s">
        <v>1766</v>
      </c>
      <c r="BG355" s="12"/>
      <c r="BH355" s="12"/>
      <c r="BI355" s="12"/>
      <c r="BJ355" s="12"/>
      <c r="BK355" s="12"/>
      <c r="BL355" s="12"/>
      <c r="BM355" s="12"/>
      <c r="BN355" s="12"/>
      <c r="BO355" s="12"/>
      <c r="BP355" s="12"/>
    </row>
    <row r="356">
      <c r="A356" s="7" t="s">
        <v>1075</v>
      </c>
      <c r="B356" s="8"/>
      <c r="C356" s="8">
        <v>2008.0</v>
      </c>
      <c r="D356" s="8">
        <v>8.0</v>
      </c>
      <c r="E356" s="8">
        <v>5.0</v>
      </c>
      <c r="F356" s="9"/>
      <c r="G356" s="9"/>
      <c r="H356" s="9"/>
      <c r="I356" s="12" t="s">
        <v>1559</v>
      </c>
      <c r="J356" s="12" t="s">
        <v>1767</v>
      </c>
      <c r="K356" s="104">
        <v>26.0</v>
      </c>
      <c r="L356" s="12"/>
      <c r="M356" s="12"/>
      <c r="N356" s="12" t="s">
        <v>76</v>
      </c>
      <c r="O356" s="12"/>
      <c r="P356" s="12" t="s">
        <v>248</v>
      </c>
      <c r="Q356" s="12" t="s">
        <v>77</v>
      </c>
      <c r="R356" s="12" t="s">
        <v>473</v>
      </c>
      <c r="S356" s="12" t="s">
        <v>1661</v>
      </c>
      <c r="T356" s="9"/>
      <c r="U356" s="12" t="s">
        <v>81</v>
      </c>
      <c r="V356" s="12" t="s">
        <v>82</v>
      </c>
      <c r="W356" s="29" t="s">
        <v>83</v>
      </c>
      <c r="X356" s="12" t="s">
        <v>248</v>
      </c>
      <c r="Y356" s="12" t="s">
        <v>122</v>
      </c>
      <c r="Z356" s="12" t="s">
        <v>242</v>
      </c>
      <c r="AA356" s="12" t="s">
        <v>248</v>
      </c>
      <c r="AB356" s="12" t="s">
        <v>248</v>
      </c>
      <c r="AC356" s="167" t="s">
        <v>1602</v>
      </c>
      <c r="AD356" s="167" t="s">
        <v>1613</v>
      </c>
      <c r="AE356" s="12" t="s">
        <v>248</v>
      </c>
      <c r="AF356" s="12" t="s">
        <v>248</v>
      </c>
      <c r="AG356" s="12" t="s">
        <v>88</v>
      </c>
      <c r="AH356" s="12" t="s">
        <v>248</v>
      </c>
      <c r="AI356" s="12" t="s">
        <v>1768</v>
      </c>
      <c r="AJ356" s="12" t="s">
        <v>110</v>
      </c>
      <c r="AK356" s="12" t="s">
        <v>111</v>
      </c>
      <c r="AL356" s="12" t="s">
        <v>110</v>
      </c>
      <c r="AM356" s="13" t="str">
        <f t="shared" si="8"/>
        <v>Caihusai Oruro Cercado Oruro Bolivia</v>
      </c>
      <c r="AN356" s="9"/>
      <c r="AO356" s="29" t="s">
        <v>279</v>
      </c>
      <c r="AP356" s="12" t="s">
        <v>248</v>
      </c>
      <c r="AQ356" s="12" t="s">
        <v>248</v>
      </c>
      <c r="AR356" s="12" t="s">
        <v>248</v>
      </c>
      <c r="AS356" s="12" t="s">
        <v>248</v>
      </c>
      <c r="AT356" s="12" t="s">
        <v>248</v>
      </c>
      <c r="AU356" s="12" t="s">
        <v>248</v>
      </c>
      <c r="AV356" s="12" t="s">
        <v>376</v>
      </c>
      <c r="AW356" s="12" t="s">
        <v>1769</v>
      </c>
      <c r="AX356" s="12" t="s">
        <v>475</v>
      </c>
      <c r="AY356" s="12" t="s">
        <v>94</v>
      </c>
      <c r="AZ356" s="12" t="s">
        <v>82</v>
      </c>
      <c r="BA356" s="12" t="s">
        <v>223</v>
      </c>
      <c r="BB356" s="9"/>
      <c r="BC356" s="9"/>
      <c r="BD356" s="9"/>
      <c r="BE356" s="12" t="s">
        <v>1770</v>
      </c>
      <c r="BF356" s="45" t="s">
        <v>1771</v>
      </c>
      <c r="BG356" s="12"/>
      <c r="BH356" s="12"/>
      <c r="BI356" s="12"/>
      <c r="BJ356" s="12"/>
      <c r="BK356" s="12"/>
      <c r="BL356" s="12"/>
      <c r="BM356" s="12"/>
      <c r="BN356" s="12"/>
      <c r="BO356" s="12"/>
      <c r="BP356" s="12"/>
    </row>
    <row r="357">
      <c r="A357" s="7" t="s">
        <v>1075</v>
      </c>
      <c r="B357" s="8"/>
      <c r="C357" s="8">
        <v>2008.0</v>
      </c>
      <c r="D357" s="8">
        <v>8.0</v>
      </c>
      <c r="E357" s="8">
        <v>5.0</v>
      </c>
      <c r="F357" s="9"/>
      <c r="G357" s="9"/>
      <c r="H357" s="9"/>
      <c r="I357" s="12" t="s">
        <v>316</v>
      </c>
      <c r="J357" s="12" t="s">
        <v>1772</v>
      </c>
      <c r="K357" s="104" t="s">
        <v>248</v>
      </c>
      <c r="L357" s="12"/>
      <c r="M357" s="12"/>
      <c r="N357" s="12" t="s">
        <v>76</v>
      </c>
      <c r="O357" s="12"/>
      <c r="P357" s="12" t="s">
        <v>248</v>
      </c>
      <c r="Q357" s="12" t="s">
        <v>77</v>
      </c>
      <c r="R357" s="12" t="s">
        <v>473</v>
      </c>
      <c r="S357" s="12" t="s">
        <v>1661</v>
      </c>
      <c r="T357" s="9"/>
      <c r="U357" s="12" t="s">
        <v>81</v>
      </c>
      <c r="V357" s="12" t="s">
        <v>82</v>
      </c>
      <c r="W357" s="29" t="s">
        <v>83</v>
      </c>
      <c r="X357" s="12" t="s">
        <v>248</v>
      </c>
      <c r="Y357" s="12" t="s">
        <v>122</v>
      </c>
      <c r="Z357" s="12" t="s">
        <v>242</v>
      </c>
      <c r="AA357" s="12" t="s">
        <v>248</v>
      </c>
      <c r="AB357" s="12" t="s">
        <v>248</v>
      </c>
      <c r="AC357" s="167" t="s">
        <v>1602</v>
      </c>
      <c r="AD357" s="167" t="s">
        <v>1613</v>
      </c>
      <c r="AE357" s="12" t="s">
        <v>248</v>
      </c>
      <c r="AF357" s="12" t="s">
        <v>248</v>
      </c>
      <c r="AG357" s="12" t="s">
        <v>88</v>
      </c>
      <c r="AH357" s="12" t="s">
        <v>248</v>
      </c>
      <c r="AI357" s="12" t="s">
        <v>1768</v>
      </c>
      <c r="AJ357" s="12" t="s">
        <v>110</v>
      </c>
      <c r="AK357" s="12" t="s">
        <v>111</v>
      </c>
      <c r="AL357" s="12" t="s">
        <v>110</v>
      </c>
      <c r="AM357" s="13" t="str">
        <f t="shared" si="8"/>
        <v>Caihusai Oruro Cercado Oruro Bolivia</v>
      </c>
      <c r="AN357" s="9"/>
      <c r="AO357" s="29" t="s">
        <v>279</v>
      </c>
      <c r="AP357" s="12" t="s">
        <v>248</v>
      </c>
      <c r="AQ357" s="12" t="s">
        <v>248</v>
      </c>
      <c r="AR357" s="12" t="s">
        <v>248</v>
      </c>
      <c r="AS357" s="12" t="s">
        <v>248</v>
      </c>
      <c r="AT357" s="12" t="s">
        <v>248</v>
      </c>
      <c r="AU357" s="12" t="s">
        <v>248</v>
      </c>
      <c r="AV357" s="12" t="s">
        <v>376</v>
      </c>
      <c r="AW357" s="12" t="s">
        <v>1769</v>
      </c>
      <c r="AX357" s="12" t="s">
        <v>475</v>
      </c>
      <c r="AY357" s="12" t="s">
        <v>94</v>
      </c>
      <c r="AZ357" s="12" t="s">
        <v>82</v>
      </c>
      <c r="BA357" s="12" t="s">
        <v>223</v>
      </c>
      <c r="BB357" s="9"/>
      <c r="BC357" s="9"/>
      <c r="BD357" s="9"/>
      <c r="BE357" s="12" t="s">
        <v>1770</v>
      </c>
      <c r="BF357" s="45" t="s">
        <v>1771</v>
      </c>
      <c r="BG357" s="12"/>
      <c r="BH357" s="12"/>
      <c r="BI357" s="12"/>
      <c r="BJ357" s="12"/>
      <c r="BK357" s="12"/>
      <c r="BL357" s="12"/>
      <c r="BM357" s="12"/>
      <c r="BN357" s="12"/>
      <c r="BO357" s="12"/>
      <c r="BP357" s="12"/>
    </row>
    <row r="358">
      <c r="A358" s="7" t="s">
        <v>1431</v>
      </c>
      <c r="B358" s="8"/>
      <c r="C358" s="8">
        <v>2008.0</v>
      </c>
      <c r="D358" s="8">
        <v>8.0</v>
      </c>
      <c r="E358" s="8">
        <v>6.0</v>
      </c>
      <c r="F358" s="9"/>
      <c r="G358" s="9"/>
      <c r="H358" s="9"/>
      <c r="I358" s="12" t="s">
        <v>1773</v>
      </c>
      <c r="J358" s="12" t="s">
        <v>1775</v>
      </c>
      <c r="K358" s="104" t="s">
        <v>248</v>
      </c>
      <c r="L358" s="12"/>
      <c r="M358" s="12"/>
      <c r="N358" s="12" t="s">
        <v>76</v>
      </c>
      <c r="O358" s="12"/>
      <c r="P358" s="12" t="s">
        <v>248</v>
      </c>
      <c r="Q358" s="12" t="s">
        <v>77</v>
      </c>
      <c r="R358" s="12" t="s">
        <v>817</v>
      </c>
      <c r="S358" s="12" t="s">
        <v>1776</v>
      </c>
      <c r="T358" s="9"/>
      <c r="U358" s="12" t="s">
        <v>849</v>
      </c>
      <c r="V358" s="12" t="s">
        <v>348</v>
      </c>
      <c r="W358" s="12" t="s">
        <v>850</v>
      </c>
      <c r="X358" s="12" t="s">
        <v>248</v>
      </c>
      <c r="Y358" s="12" t="s">
        <v>850</v>
      </c>
      <c r="Z358" s="12" t="s">
        <v>850</v>
      </c>
      <c r="AA358" s="12" t="s">
        <v>850</v>
      </c>
      <c r="AB358" s="12" t="s">
        <v>850</v>
      </c>
      <c r="AC358" s="12" t="s">
        <v>1747</v>
      </c>
      <c r="AD358" s="12" t="s">
        <v>1747</v>
      </c>
      <c r="AE358" s="12" t="s">
        <v>850</v>
      </c>
      <c r="AF358" s="12" t="s">
        <v>850</v>
      </c>
      <c r="AG358" s="12" t="s">
        <v>1777</v>
      </c>
      <c r="AH358" s="12"/>
      <c r="AI358" s="12"/>
      <c r="AJ358" s="12" t="s">
        <v>92</v>
      </c>
      <c r="AK358" s="12" t="s">
        <v>227</v>
      </c>
      <c r="AL358" s="12" t="s">
        <v>92</v>
      </c>
      <c r="AM358" s="13" t="str">
        <f t="shared" si="8"/>
        <v> La Paz Murillo La Paz Bolivia</v>
      </c>
      <c r="AN358" s="9"/>
      <c r="AO358" s="12" t="s">
        <v>279</v>
      </c>
      <c r="AP358" s="12" t="s">
        <v>94</v>
      </c>
      <c r="AQ358" s="12" t="s">
        <v>348</v>
      </c>
      <c r="AR358" s="12" t="s">
        <v>348</v>
      </c>
      <c r="AS358" s="12" t="s">
        <v>348</v>
      </c>
      <c r="AT358" s="12" t="s">
        <v>248</v>
      </c>
      <c r="AU358" s="12" t="s">
        <v>248</v>
      </c>
      <c r="AV358" s="12" t="s">
        <v>376</v>
      </c>
      <c r="AW358" s="12" t="s">
        <v>1778</v>
      </c>
      <c r="AX358" s="12" t="s">
        <v>1779</v>
      </c>
      <c r="AY358" s="12" t="s">
        <v>94</v>
      </c>
      <c r="AZ358" s="12" t="s">
        <v>94</v>
      </c>
      <c r="BA358" s="12" t="s">
        <v>338</v>
      </c>
      <c r="BB358" s="9"/>
      <c r="BC358" s="9"/>
      <c r="BD358" s="9"/>
      <c r="BE358" s="106"/>
      <c r="BF358" s="45" t="s">
        <v>1780</v>
      </c>
      <c r="BG358" s="106"/>
      <c r="BH358" s="106"/>
      <c r="BI358" s="106"/>
      <c r="BJ358" s="106"/>
      <c r="BK358" s="106"/>
      <c r="BL358" s="106"/>
      <c r="BM358" s="106"/>
      <c r="BN358" s="106"/>
      <c r="BO358" s="106"/>
      <c r="BP358" s="106"/>
    </row>
    <row r="359">
      <c r="A359" s="7" t="s">
        <v>402</v>
      </c>
      <c r="B359" s="8"/>
      <c r="C359" s="8">
        <v>2008.0</v>
      </c>
      <c r="D359" s="8">
        <v>9.0</v>
      </c>
      <c r="E359" s="8">
        <v>11.0</v>
      </c>
      <c r="F359" s="9"/>
      <c r="G359" s="9"/>
      <c r="H359" s="9"/>
      <c r="I359" s="12" t="s">
        <v>720</v>
      </c>
      <c r="J359" s="12" t="s">
        <v>1781</v>
      </c>
      <c r="K359" s="104" t="s">
        <v>248</v>
      </c>
      <c r="L359" s="12"/>
      <c r="M359" s="12"/>
      <c r="N359" s="12" t="s">
        <v>76</v>
      </c>
      <c r="O359" s="12"/>
      <c r="P359" s="12" t="s">
        <v>248</v>
      </c>
      <c r="Q359" s="12" t="s">
        <v>77</v>
      </c>
      <c r="R359" s="12" t="s">
        <v>1704</v>
      </c>
      <c r="S359" s="9"/>
      <c r="T359" s="9"/>
      <c r="U359" s="12" t="s">
        <v>81</v>
      </c>
      <c r="V359" s="12" t="s">
        <v>82</v>
      </c>
      <c r="W359" s="12" t="s">
        <v>248</v>
      </c>
      <c r="X359" s="12" t="s">
        <v>248</v>
      </c>
      <c r="Y359" s="12" t="s">
        <v>122</v>
      </c>
      <c r="Z359" s="12" t="s">
        <v>1782</v>
      </c>
      <c r="AA359" s="12" t="s">
        <v>248</v>
      </c>
      <c r="AB359" s="12" t="s">
        <v>248</v>
      </c>
      <c r="AC359" s="12" t="s">
        <v>1704</v>
      </c>
      <c r="AD359" s="12" t="s">
        <v>1704</v>
      </c>
      <c r="AE359" s="12" t="s">
        <v>248</v>
      </c>
      <c r="AF359" s="12" t="s">
        <v>248</v>
      </c>
      <c r="AG359" s="12" t="s">
        <v>88</v>
      </c>
      <c r="AH359" s="12" t="s">
        <v>248</v>
      </c>
      <c r="AI359" s="12"/>
      <c r="AJ359" s="12" t="s">
        <v>129</v>
      </c>
      <c r="AK359" s="11" t="s">
        <v>120</v>
      </c>
      <c r="AL359" s="12" t="s">
        <v>116</v>
      </c>
      <c r="AM359" s="13" t="str">
        <f>CONCATENATE(AI359," ",AJ359," ",#REF!," ",AL359," ","Bolivia")</f>
        <v>#REF!</v>
      </c>
      <c r="AN359" s="9"/>
      <c r="AO359" s="12" t="s">
        <v>251</v>
      </c>
      <c r="AP359" s="12" t="s">
        <v>94</v>
      </c>
      <c r="AQ359" s="12" t="s">
        <v>348</v>
      </c>
      <c r="AR359" s="12" t="s">
        <v>1783</v>
      </c>
      <c r="AS359" s="12" t="s">
        <v>1784</v>
      </c>
      <c r="AT359" s="12" t="s">
        <v>1785</v>
      </c>
      <c r="AU359" s="12" t="s">
        <v>248</v>
      </c>
      <c r="AV359" s="12" t="s">
        <v>376</v>
      </c>
      <c r="AW359" s="12" t="s">
        <v>1786</v>
      </c>
      <c r="AX359" s="12" t="s">
        <v>1709</v>
      </c>
      <c r="AY359" s="12" t="s">
        <v>94</v>
      </c>
      <c r="AZ359" s="12" t="s">
        <v>248</v>
      </c>
      <c r="BA359" s="12" t="s">
        <v>1787</v>
      </c>
      <c r="BE359" s="12" t="s">
        <v>1788</v>
      </c>
      <c r="BF359" s="12"/>
      <c r="BG359" s="12"/>
      <c r="BH359" s="12"/>
      <c r="BI359" s="12"/>
      <c r="BJ359" s="12"/>
      <c r="BK359" s="12"/>
      <c r="BL359" s="12"/>
      <c r="BM359" s="12"/>
      <c r="BN359" s="12"/>
      <c r="BO359" s="12"/>
      <c r="BP359" s="12"/>
    </row>
    <row r="360">
      <c r="A360" s="7" t="s">
        <v>402</v>
      </c>
      <c r="B360" s="8"/>
      <c r="C360" s="8">
        <v>2008.0</v>
      </c>
      <c r="D360" s="8">
        <v>9.0</v>
      </c>
      <c r="E360" s="8">
        <v>11.0</v>
      </c>
      <c r="F360" s="9"/>
      <c r="G360" s="9"/>
      <c r="H360" s="9"/>
      <c r="I360" s="12" t="s">
        <v>1789</v>
      </c>
      <c r="J360" s="12" t="s">
        <v>1790</v>
      </c>
      <c r="K360" s="104" t="s">
        <v>248</v>
      </c>
      <c r="L360" s="12"/>
      <c r="M360" s="12"/>
      <c r="N360" s="12" t="s">
        <v>76</v>
      </c>
      <c r="O360" s="12" t="s">
        <v>1791</v>
      </c>
      <c r="P360" s="12" t="s">
        <v>248</v>
      </c>
      <c r="Q360" s="12" t="s">
        <v>77</v>
      </c>
      <c r="R360" s="12" t="s">
        <v>1704</v>
      </c>
      <c r="S360" s="9"/>
      <c r="T360" s="9"/>
      <c r="U360" s="12" t="s">
        <v>81</v>
      </c>
      <c r="V360" s="12" t="s">
        <v>82</v>
      </c>
      <c r="W360" s="12" t="s">
        <v>248</v>
      </c>
      <c r="X360" s="12" t="s">
        <v>248</v>
      </c>
      <c r="Y360" s="12" t="s">
        <v>122</v>
      </c>
      <c r="Z360" s="12" t="s">
        <v>1782</v>
      </c>
      <c r="AA360" s="12" t="s">
        <v>248</v>
      </c>
      <c r="AB360" s="12" t="s">
        <v>248</v>
      </c>
      <c r="AC360" s="12" t="s">
        <v>1704</v>
      </c>
      <c r="AD360" s="12" t="s">
        <v>1763</v>
      </c>
      <c r="AE360" s="12" t="s">
        <v>248</v>
      </c>
      <c r="AF360" s="12" t="s">
        <v>248</v>
      </c>
      <c r="AG360" s="12" t="s">
        <v>88</v>
      </c>
      <c r="AH360" s="12" t="s">
        <v>248</v>
      </c>
      <c r="AI360" s="12"/>
      <c r="AJ360" s="12" t="s">
        <v>129</v>
      </c>
      <c r="AK360" s="11" t="s">
        <v>120</v>
      </c>
      <c r="AL360" s="12" t="s">
        <v>116</v>
      </c>
      <c r="AM360" s="13" t="str">
        <f>CONCATENATE(AI360," ",AJ360," ",AK360," ",AL360," ","Bolivia")</f>
        <v> Porvenir Nicolás Suárez Pando Bolivia</v>
      </c>
      <c r="AN360" s="9"/>
      <c r="AO360" s="12" t="s">
        <v>251</v>
      </c>
      <c r="AP360" s="12" t="s">
        <v>94</v>
      </c>
      <c r="AQ360" s="12" t="s">
        <v>348</v>
      </c>
      <c r="AR360" s="12" t="s">
        <v>1783</v>
      </c>
      <c r="AS360" s="12" t="s">
        <v>1784</v>
      </c>
      <c r="AT360" s="12" t="s">
        <v>1785</v>
      </c>
      <c r="AU360" s="12" t="s">
        <v>248</v>
      </c>
      <c r="AV360" s="12" t="s">
        <v>376</v>
      </c>
      <c r="AW360" s="12" t="s">
        <v>1786</v>
      </c>
      <c r="AX360" s="12" t="s">
        <v>1709</v>
      </c>
      <c r="AY360" s="12" t="s">
        <v>94</v>
      </c>
      <c r="AZ360" s="12" t="s">
        <v>248</v>
      </c>
      <c r="BA360" s="12" t="s">
        <v>1787</v>
      </c>
      <c r="BE360" s="12" t="s">
        <v>1788</v>
      </c>
      <c r="BF360" s="12"/>
      <c r="BG360" s="12"/>
      <c r="BH360" s="12"/>
      <c r="BI360" s="12"/>
      <c r="BJ360" s="12"/>
      <c r="BK360" s="12"/>
      <c r="BL360" s="12"/>
      <c r="BM360" s="12"/>
      <c r="BN360" s="12"/>
      <c r="BO360" s="12"/>
      <c r="BP360" s="12"/>
    </row>
    <row r="361">
      <c r="A361" s="7" t="s">
        <v>402</v>
      </c>
      <c r="B361" s="8"/>
      <c r="C361" s="8">
        <v>2008.0</v>
      </c>
      <c r="D361" s="8">
        <v>9.0</v>
      </c>
      <c r="E361" s="8">
        <v>11.0</v>
      </c>
      <c r="F361" s="9"/>
      <c r="G361" s="9"/>
      <c r="H361" s="9"/>
      <c r="I361" s="12" t="s">
        <v>1792</v>
      </c>
      <c r="J361" s="12" t="s">
        <v>1793</v>
      </c>
      <c r="K361" s="104" t="s">
        <v>248</v>
      </c>
      <c r="L361" s="12"/>
      <c r="M361" s="12"/>
      <c r="N361" s="12" t="s">
        <v>76</v>
      </c>
      <c r="O361" s="12" t="s">
        <v>1791</v>
      </c>
      <c r="P361" s="12" t="s">
        <v>248</v>
      </c>
      <c r="Q361" s="12" t="s">
        <v>77</v>
      </c>
      <c r="R361" s="12" t="s">
        <v>817</v>
      </c>
      <c r="S361" s="9"/>
      <c r="T361" s="9"/>
      <c r="U361" s="12" t="s">
        <v>81</v>
      </c>
      <c r="V361" s="12" t="s">
        <v>82</v>
      </c>
      <c r="W361" s="12" t="s">
        <v>248</v>
      </c>
      <c r="X361" s="12" t="s">
        <v>248</v>
      </c>
      <c r="Y361" s="12" t="s">
        <v>122</v>
      </c>
      <c r="Z361" s="12" t="s">
        <v>1794</v>
      </c>
      <c r="AA361" s="12" t="s">
        <v>248</v>
      </c>
      <c r="AB361" s="12" t="s">
        <v>248</v>
      </c>
      <c r="AC361" s="12" t="s">
        <v>1704</v>
      </c>
      <c r="AD361" s="12" t="s">
        <v>1763</v>
      </c>
      <c r="AE361" s="12" t="s">
        <v>248</v>
      </c>
      <c r="AF361" s="12" t="s">
        <v>248</v>
      </c>
      <c r="AG361" s="12" t="s">
        <v>88</v>
      </c>
      <c r="AH361" s="12" t="s">
        <v>248</v>
      </c>
      <c r="AI361" s="31"/>
      <c r="AJ361" s="12" t="s">
        <v>129</v>
      </c>
      <c r="AK361" s="11" t="s">
        <v>120</v>
      </c>
      <c r="AL361" s="12" t="s">
        <v>116</v>
      </c>
      <c r="AM361" s="13" t="str">
        <f>CONCATENATE(AK359," ",AJ361," ",AK361," ",AL361," ","Bolivia")</f>
        <v>Nicolás Suárez Porvenir Nicolás Suárez Pando Bolivia</v>
      </c>
      <c r="AN361" s="9"/>
      <c r="AO361" s="12" t="s">
        <v>251</v>
      </c>
      <c r="AP361" s="12" t="s">
        <v>94</v>
      </c>
      <c r="AQ361" s="12" t="s">
        <v>348</v>
      </c>
      <c r="AR361" s="12" t="s">
        <v>1783</v>
      </c>
      <c r="AS361" s="12" t="s">
        <v>1784</v>
      </c>
      <c r="AT361" s="12" t="s">
        <v>1785</v>
      </c>
      <c r="AU361" s="12" t="s">
        <v>248</v>
      </c>
      <c r="AV361" s="12" t="s">
        <v>376</v>
      </c>
      <c r="AW361" s="12" t="s">
        <v>1786</v>
      </c>
      <c r="AX361" s="12" t="s">
        <v>1709</v>
      </c>
      <c r="AY361" s="12" t="s">
        <v>94</v>
      </c>
      <c r="AZ361" s="12" t="s">
        <v>248</v>
      </c>
      <c r="BA361" s="12" t="s">
        <v>1787</v>
      </c>
      <c r="BE361" s="12" t="s">
        <v>1788</v>
      </c>
      <c r="BF361" s="12"/>
      <c r="BG361" s="12"/>
      <c r="BH361" s="12"/>
      <c r="BI361" s="12"/>
      <c r="BJ361" s="12"/>
      <c r="BK361" s="12"/>
      <c r="BL361" s="12"/>
      <c r="BM361" s="12"/>
      <c r="BN361" s="12"/>
      <c r="BO361" s="12"/>
      <c r="BP361" s="12"/>
    </row>
    <row r="362">
      <c r="A362" s="7" t="s">
        <v>402</v>
      </c>
      <c r="B362" s="8"/>
      <c r="C362" s="8">
        <v>2008.0</v>
      </c>
      <c r="D362" s="8">
        <v>9.0</v>
      </c>
      <c r="E362" s="8">
        <v>11.0</v>
      </c>
      <c r="F362" s="9"/>
      <c r="G362" s="9"/>
      <c r="H362" s="9"/>
      <c r="I362" s="12" t="s">
        <v>289</v>
      </c>
      <c r="J362" s="12" t="s">
        <v>1795</v>
      </c>
      <c r="K362" s="104" t="s">
        <v>248</v>
      </c>
      <c r="L362" s="12"/>
      <c r="M362" s="12"/>
      <c r="N362" s="12" t="s">
        <v>76</v>
      </c>
      <c r="O362" s="12" t="s">
        <v>1791</v>
      </c>
      <c r="P362" s="12" t="s">
        <v>248</v>
      </c>
      <c r="Q362" s="12" t="s">
        <v>77</v>
      </c>
      <c r="R362" s="12" t="s">
        <v>817</v>
      </c>
      <c r="S362" s="12" t="s">
        <v>640</v>
      </c>
      <c r="T362" s="12" t="s">
        <v>672</v>
      </c>
      <c r="U362" s="12" t="s">
        <v>81</v>
      </c>
      <c r="V362" s="12" t="s">
        <v>82</v>
      </c>
      <c r="W362" s="12" t="s">
        <v>248</v>
      </c>
      <c r="X362" s="12" t="s">
        <v>248</v>
      </c>
      <c r="Y362" s="12" t="s">
        <v>122</v>
      </c>
      <c r="Z362" s="12" t="s">
        <v>1794</v>
      </c>
      <c r="AA362" s="12" t="s">
        <v>248</v>
      </c>
      <c r="AB362" s="12" t="s">
        <v>248</v>
      </c>
      <c r="AC362" s="12" t="s">
        <v>1704</v>
      </c>
      <c r="AD362" s="12" t="s">
        <v>1763</v>
      </c>
      <c r="AE362" s="12" t="s">
        <v>248</v>
      </c>
      <c r="AF362" s="12" t="s">
        <v>248</v>
      </c>
      <c r="AG362" s="12" t="s">
        <v>88</v>
      </c>
      <c r="AH362" s="12" t="s">
        <v>248</v>
      </c>
      <c r="AI362" s="12"/>
      <c r="AJ362" s="12" t="s">
        <v>129</v>
      </c>
      <c r="AK362" s="11" t="s">
        <v>120</v>
      </c>
      <c r="AL362" s="12" t="s">
        <v>116</v>
      </c>
      <c r="AM362" s="13" t="str">
        <f t="shared" ref="AM362:AM391" si="9">CONCATENATE(AI362," ",AJ362," ",AK362," ",AL362," ","Bolivia")</f>
        <v> Porvenir Nicolás Suárez Pando Bolivia</v>
      </c>
      <c r="AN362" s="9"/>
      <c r="AO362" s="12" t="s">
        <v>251</v>
      </c>
      <c r="AP362" s="12" t="s">
        <v>94</v>
      </c>
      <c r="AQ362" s="12" t="s">
        <v>348</v>
      </c>
      <c r="AR362" s="12" t="s">
        <v>1783</v>
      </c>
      <c r="AS362" s="12" t="s">
        <v>1784</v>
      </c>
      <c r="AT362" s="12" t="s">
        <v>1785</v>
      </c>
      <c r="AU362" s="12" t="s">
        <v>248</v>
      </c>
      <c r="AV362" s="12" t="s">
        <v>376</v>
      </c>
      <c r="AW362" s="12" t="s">
        <v>1786</v>
      </c>
      <c r="AX362" s="12" t="s">
        <v>1709</v>
      </c>
      <c r="AY362" s="12" t="s">
        <v>94</v>
      </c>
      <c r="AZ362" s="12" t="s">
        <v>248</v>
      </c>
      <c r="BA362" s="12" t="s">
        <v>1787</v>
      </c>
      <c r="BE362" s="12" t="s">
        <v>1788</v>
      </c>
      <c r="BF362" s="12"/>
      <c r="BG362" s="12"/>
      <c r="BH362" s="12"/>
      <c r="BI362" s="12"/>
      <c r="BJ362" s="12"/>
      <c r="BK362" s="12"/>
      <c r="BL362" s="12"/>
      <c r="BM362" s="12"/>
      <c r="BN362" s="12"/>
      <c r="BO362" s="12"/>
      <c r="BP362" s="12"/>
    </row>
    <row r="363">
      <c r="A363" s="7" t="s">
        <v>402</v>
      </c>
      <c r="B363" s="8"/>
      <c r="C363" s="8">
        <v>2008.0</v>
      </c>
      <c r="D363" s="8">
        <v>9.0</v>
      </c>
      <c r="E363" s="8">
        <v>11.0</v>
      </c>
      <c r="F363" s="9"/>
      <c r="G363" s="9"/>
      <c r="H363" s="9"/>
      <c r="I363" s="12" t="s">
        <v>1797</v>
      </c>
      <c r="J363" s="12" t="s">
        <v>1798</v>
      </c>
      <c r="K363" s="104" t="s">
        <v>248</v>
      </c>
      <c r="L363" s="12"/>
      <c r="M363" s="12"/>
      <c r="N363" s="12" t="s">
        <v>76</v>
      </c>
      <c r="O363" s="12" t="s">
        <v>1791</v>
      </c>
      <c r="P363" s="12" t="s">
        <v>248</v>
      </c>
      <c r="Q363" s="12" t="s">
        <v>77</v>
      </c>
      <c r="R363" s="12" t="s">
        <v>817</v>
      </c>
      <c r="S363" s="9"/>
      <c r="T363" s="9"/>
      <c r="U363" s="12" t="s">
        <v>81</v>
      </c>
      <c r="V363" s="12" t="s">
        <v>82</v>
      </c>
      <c r="W363" s="12" t="s">
        <v>248</v>
      </c>
      <c r="X363" s="12" t="s">
        <v>248</v>
      </c>
      <c r="Y363" s="12" t="s">
        <v>122</v>
      </c>
      <c r="Z363" s="12" t="s">
        <v>1794</v>
      </c>
      <c r="AA363" s="12" t="s">
        <v>248</v>
      </c>
      <c r="AB363" s="12" t="s">
        <v>248</v>
      </c>
      <c r="AC363" s="12" t="s">
        <v>1704</v>
      </c>
      <c r="AD363" s="12" t="s">
        <v>1763</v>
      </c>
      <c r="AE363" s="12" t="s">
        <v>248</v>
      </c>
      <c r="AF363" s="12" t="s">
        <v>248</v>
      </c>
      <c r="AG363" s="12" t="s">
        <v>88</v>
      </c>
      <c r="AH363" s="12" t="s">
        <v>248</v>
      </c>
      <c r="AI363" s="12"/>
      <c r="AJ363" s="12" t="s">
        <v>129</v>
      </c>
      <c r="AK363" s="11" t="s">
        <v>120</v>
      </c>
      <c r="AL363" s="12" t="s">
        <v>116</v>
      </c>
      <c r="AM363" s="13" t="str">
        <f t="shared" si="9"/>
        <v> Porvenir Nicolás Suárez Pando Bolivia</v>
      </c>
      <c r="AN363" s="9"/>
      <c r="AO363" s="12" t="s">
        <v>251</v>
      </c>
      <c r="AP363" s="12" t="s">
        <v>94</v>
      </c>
      <c r="AQ363" s="12" t="s">
        <v>348</v>
      </c>
      <c r="AR363" s="12" t="s">
        <v>1783</v>
      </c>
      <c r="AS363" s="12" t="s">
        <v>1784</v>
      </c>
      <c r="AT363" s="12" t="s">
        <v>1785</v>
      </c>
      <c r="AU363" s="12" t="s">
        <v>248</v>
      </c>
      <c r="AV363" s="12" t="s">
        <v>376</v>
      </c>
      <c r="AW363" s="12" t="s">
        <v>1786</v>
      </c>
      <c r="AX363" s="12" t="s">
        <v>1709</v>
      </c>
      <c r="AY363" s="12" t="s">
        <v>94</v>
      </c>
      <c r="AZ363" s="12" t="s">
        <v>248</v>
      </c>
      <c r="BA363" s="12" t="s">
        <v>1787</v>
      </c>
      <c r="BE363" s="12" t="s">
        <v>1788</v>
      </c>
      <c r="BF363" s="12"/>
      <c r="BG363" s="12"/>
      <c r="BH363" s="12"/>
      <c r="BI363" s="12"/>
      <c r="BJ363" s="12"/>
      <c r="BK363" s="12"/>
      <c r="BL363" s="12"/>
      <c r="BM363" s="12"/>
      <c r="BN363" s="12"/>
      <c r="BO363" s="12"/>
      <c r="BP363" s="12"/>
    </row>
    <row r="364">
      <c r="A364" s="7" t="s">
        <v>402</v>
      </c>
      <c r="B364" s="8"/>
      <c r="C364" s="8">
        <v>2008.0</v>
      </c>
      <c r="D364" s="8">
        <v>9.0</v>
      </c>
      <c r="E364" s="8">
        <v>11.0</v>
      </c>
      <c r="F364" s="9"/>
      <c r="G364" s="9"/>
      <c r="H364" s="9"/>
      <c r="I364" s="12" t="s">
        <v>1799</v>
      </c>
      <c r="J364" s="12" t="s">
        <v>1800</v>
      </c>
      <c r="K364" s="104" t="s">
        <v>248</v>
      </c>
      <c r="L364" s="12"/>
      <c r="M364" s="12"/>
      <c r="N364" s="12" t="s">
        <v>76</v>
      </c>
      <c r="O364" s="12" t="s">
        <v>1791</v>
      </c>
      <c r="P364" s="12" t="s">
        <v>248</v>
      </c>
      <c r="Q364" s="12" t="s">
        <v>77</v>
      </c>
      <c r="R364" s="12" t="s">
        <v>817</v>
      </c>
      <c r="S364" s="9"/>
      <c r="T364" s="9"/>
      <c r="U364" s="12" t="s">
        <v>81</v>
      </c>
      <c r="V364" s="12" t="s">
        <v>82</v>
      </c>
      <c r="W364" s="12" t="s">
        <v>248</v>
      </c>
      <c r="X364" s="12" t="s">
        <v>248</v>
      </c>
      <c r="Y364" s="12" t="s">
        <v>122</v>
      </c>
      <c r="Z364" s="12" t="s">
        <v>1794</v>
      </c>
      <c r="AA364" s="12" t="s">
        <v>248</v>
      </c>
      <c r="AB364" s="12" t="s">
        <v>248</v>
      </c>
      <c r="AC364" s="12" t="s">
        <v>1704</v>
      </c>
      <c r="AD364" s="12" t="s">
        <v>1763</v>
      </c>
      <c r="AE364" s="12" t="s">
        <v>248</v>
      </c>
      <c r="AF364" s="12" t="s">
        <v>248</v>
      </c>
      <c r="AG364" s="12" t="s">
        <v>88</v>
      </c>
      <c r="AH364" s="12" t="s">
        <v>248</v>
      </c>
      <c r="AI364" s="12"/>
      <c r="AJ364" s="12" t="s">
        <v>129</v>
      </c>
      <c r="AK364" s="11" t="s">
        <v>120</v>
      </c>
      <c r="AL364" s="12" t="s">
        <v>116</v>
      </c>
      <c r="AM364" s="13" t="str">
        <f t="shared" si="9"/>
        <v> Porvenir Nicolás Suárez Pando Bolivia</v>
      </c>
      <c r="AN364" s="9"/>
      <c r="AO364" s="12" t="s">
        <v>251</v>
      </c>
      <c r="AP364" s="12" t="s">
        <v>94</v>
      </c>
      <c r="AQ364" s="12" t="s">
        <v>348</v>
      </c>
      <c r="AR364" s="12" t="s">
        <v>1783</v>
      </c>
      <c r="AS364" s="12" t="s">
        <v>1784</v>
      </c>
      <c r="AT364" s="12" t="s">
        <v>1785</v>
      </c>
      <c r="AU364" s="12" t="s">
        <v>248</v>
      </c>
      <c r="AV364" s="12" t="s">
        <v>376</v>
      </c>
      <c r="AW364" s="12" t="s">
        <v>1786</v>
      </c>
      <c r="AX364" s="12" t="s">
        <v>1709</v>
      </c>
      <c r="AY364" s="12" t="s">
        <v>94</v>
      </c>
      <c r="AZ364" s="12" t="s">
        <v>248</v>
      </c>
      <c r="BA364" s="12" t="s">
        <v>1787</v>
      </c>
      <c r="BE364" s="12" t="s">
        <v>1788</v>
      </c>
      <c r="BF364" s="12"/>
      <c r="BG364" s="12"/>
      <c r="BH364" s="12"/>
      <c r="BI364" s="12"/>
      <c r="BJ364" s="12"/>
      <c r="BK364" s="12"/>
      <c r="BL364" s="12"/>
      <c r="BM364" s="12"/>
      <c r="BN364" s="12"/>
      <c r="BO364" s="12"/>
      <c r="BP364" s="12"/>
    </row>
    <row r="365">
      <c r="A365" s="7" t="s">
        <v>402</v>
      </c>
      <c r="B365" s="8"/>
      <c r="C365" s="8">
        <v>2008.0</v>
      </c>
      <c r="D365" s="8">
        <v>9.0</v>
      </c>
      <c r="E365" s="8">
        <v>11.0</v>
      </c>
      <c r="F365" s="9"/>
      <c r="G365" s="9"/>
      <c r="H365" s="9"/>
      <c r="I365" s="12" t="s">
        <v>1801</v>
      </c>
      <c r="J365" s="12" t="s">
        <v>1802</v>
      </c>
      <c r="K365" s="104" t="s">
        <v>248</v>
      </c>
      <c r="L365" s="12"/>
      <c r="M365" s="12"/>
      <c r="N365" s="12" t="s">
        <v>76</v>
      </c>
      <c r="O365" s="12" t="s">
        <v>1791</v>
      </c>
      <c r="P365" s="12" t="s">
        <v>248</v>
      </c>
      <c r="Q365" s="12" t="s">
        <v>77</v>
      </c>
      <c r="R365" s="12" t="s">
        <v>817</v>
      </c>
      <c r="S365" s="12" t="s">
        <v>640</v>
      </c>
      <c r="T365" s="12" t="s">
        <v>672</v>
      </c>
      <c r="U365" s="12" t="s">
        <v>81</v>
      </c>
      <c r="V365" s="12" t="s">
        <v>82</v>
      </c>
      <c r="W365" s="12" t="s">
        <v>248</v>
      </c>
      <c r="X365" s="12" t="s">
        <v>248</v>
      </c>
      <c r="Y365" s="12" t="s">
        <v>122</v>
      </c>
      <c r="Z365" s="12" t="s">
        <v>1794</v>
      </c>
      <c r="AA365" s="12" t="s">
        <v>248</v>
      </c>
      <c r="AB365" s="12" t="s">
        <v>248</v>
      </c>
      <c r="AC365" s="12" t="s">
        <v>1704</v>
      </c>
      <c r="AD365" s="12" t="s">
        <v>1763</v>
      </c>
      <c r="AE365" s="12" t="s">
        <v>248</v>
      </c>
      <c r="AF365" s="12" t="s">
        <v>248</v>
      </c>
      <c r="AG365" s="12" t="s">
        <v>88</v>
      </c>
      <c r="AH365" s="12" t="s">
        <v>248</v>
      </c>
      <c r="AI365" s="12"/>
      <c r="AJ365" s="12" t="s">
        <v>129</v>
      </c>
      <c r="AK365" s="11" t="s">
        <v>120</v>
      </c>
      <c r="AL365" s="12" t="s">
        <v>116</v>
      </c>
      <c r="AM365" s="13" t="str">
        <f t="shared" si="9"/>
        <v> Porvenir Nicolás Suárez Pando Bolivia</v>
      </c>
      <c r="AN365" s="9"/>
      <c r="AO365" s="12" t="s">
        <v>251</v>
      </c>
      <c r="AP365" s="12" t="s">
        <v>94</v>
      </c>
      <c r="AQ365" s="12" t="s">
        <v>348</v>
      </c>
      <c r="AR365" s="12" t="s">
        <v>1783</v>
      </c>
      <c r="AS365" s="12" t="s">
        <v>1784</v>
      </c>
      <c r="AT365" s="12" t="s">
        <v>1785</v>
      </c>
      <c r="AU365" s="12" t="s">
        <v>248</v>
      </c>
      <c r="AV365" s="12" t="s">
        <v>376</v>
      </c>
      <c r="AW365" s="12" t="s">
        <v>1786</v>
      </c>
      <c r="AX365" s="12" t="s">
        <v>1709</v>
      </c>
      <c r="AY365" s="12" t="s">
        <v>94</v>
      </c>
      <c r="AZ365" s="12" t="s">
        <v>248</v>
      </c>
      <c r="BA365" s="12" t="s">
        <v>1787</v>
      </c>
      <c r="BE365" s="12" t="s">
        <v>1788</v>
      </c>
      <c r="BF365" s="12"/>
      <c r="BG365" s="12"/>
      <c r="BH365" s="12"/>
      <c r="BI365" s="12"/>
      <c r="BJ365" s="12"/>
      <c r="BK365" s="12"/>
      <c r="BL365" s="12"/>
      <c r="BM365" s="12"/>
      <c r="BN365" s="12"/>
      <c r="BO365" s="12"/>
      <c r="BP365" s="12"/>
    </row>
    <row r="366">
      <c r="A366" s="7" t="s">
        <v>402</v>
      </c>
      <c r="B366" s="8"/>
      <c r="C366" s="8">
        <v>2008.0</v>
      </c>
      <c r="D366" s="8">
        <v>9.0</v>
      </c>
      <c r="E366" s="8">
        <v>11.0</v>
      </c>
      <c r="F366" s="9"/>
      <c r="G366" s="9"/>
      <c r="H366" s="9"/>
      <c r="I366" s="12" t="s">
        <v>1803</v>
      </c>
      <c r="J366" s="12" t="s">
        <v>1804</v>
      </c>
      <c r="K366" s="104" t="s">
        <v>248</v>
      </c>
      <c r="L366" s="12"/>
      <c r="M366" s="12"/>
      <c r="N366" s="12" t="s">
        <v>76</v>
      </c>
      <c r="O366" s="12" t="s">
        <v>1791</v>
      </c>
      <c r="P366" s="12" t="s">
        <v>248</v>
      </c>
      <c r="Q366" s="12" t="s">
        <v>77</v>
      </c>
      <c r="R366" s="12" t="s">
        <v>817</v>
      </c>
      <c r="S366" s="9"/>
      <c r="T366" s="9"/>
      <c r="U366" s="12" t="s">
        <v>81</v>
      </c>
      <c r="V366" s="12" t="s">
        <v>82</v>
      </c>
      <c r="W366" s="12" t="s">
        <v>248</v>
      </c>
      <c r="X366" s="12" t="s">
        <v>248</v>
      </c>
      <c r="Y366" s="12" t="s">
        <v>122</v>
      </c>
      <c r="Z366" s="12" t="s">
        <v>1794</v>
      </c>
      <c r="AA366" s="12" t="s">
        <v>248</v>
      </c>
      <c r="AB366" s="12" t="s">
        <v>248</v>
      </c>
      <c r="AC366" s="12" t="s">
        <v>1704</v>
      </c>
      <c r="AD366" s="12" t="s">
        <v>1763</v>
      </c>
      <c r="AE366" s="12" t="s">
        <v>248</v>
      </c>
      <c r="AF366" s="12" t="s">
        <v>248</v>
      </c>
      <c r="AG366" s="12" t="s">
        <v>88</v>
      </c>
      <c r="AH366" s="12" t="s">
        <v>248</v>
      </c>
      <c r="AI366" s="12"/>
      <c r="AJ366" s="12" t="s">
        <v>129</v>
      </c>
      <c r="AK366" s="11" t="s">
        <v>120</v>
      </c>
      <c r="AL366" s="12" t="s">
        <v>116</v>
      </c>
      <c r="AM366" s="13" t="str">
        <f t="shared" si="9"/>
        <v> Porvenir Nicolás Suárez Pando Bolivia</v>
      </c>
      <c r="AN366" s="9"/>
      <c r="AO366" s="12" t="s">
        <v>251</v>
      </c>
      <c r="AP366" s="12" t="s">
        <v>94</v>
      </c>
      <c r="AQ366" s="12" t="s">
        <v>348</v>
      </c>
      <c r="AR366" s="12" t="s">
        <v>1783</v>
      </c>
      <c r="AS366" s="12" t="s">
        <v>1784</v>
      </c>
      <c r="AT366" s="12" t="s">
        <v>1785</v>
      </c>
      <c r="AU366" s="12" t="s">
        <v>248</v>
      </c>
      <c r="AV366" s="12" t="s">
        <v>376</v>
      </c>
      <c r="AW366" s="12" t="s">
        <v>1786</v>
      </c>
      <c r="AX366" s="12" t="s">
        <v>1709</v>
      </c>
      <c r="AY366" s="12" t="s">
        <v>94</v>
      </c>
      <c r="AZ366" s="12" t="s">
        <v>248</v>
      </c>
      <c r="BA366" s="12" t="s">
        <v>1787</v>
      </c>
      <c r="BE366" s="12" t="s">
        <v>1788</v>
      </c>
      <c r="BF366" s="12"/>
      <c r="BG366" s="12"/>
      <c r="BH366" s="12"/>
      <c r="BI366" s="12"/>
      <c r="BJ366" s="12"/>
      <c r="BK366" s="12"/>
      <c r="BL366" s="12"/>
      <c r="BM366" s="12"/>
      <c r="BN366" s="12"/>
      <c r="BO366" s="12"/>
      <c r="BP366" s="12"/>
    </row>
    <row r="367">
      <c r="A367" s="7" t="s">
        <v>402</v>
      </c>
      <c r="B367" s="8"/>
      <c r="C367" s="8">
        <v>2008.0</v>
      </c>
      <c r="D367" s="8">
        <v>9.0</v>
      </c>
      <c r="E367" s="8">
        <v>11.0</v>
      </c>
      <c r="F367" s="9"/>
      <c r="G367" s="9"/>
      <c r="H367" s="9"/>
      <c r="I367" s="12" t="s">
        <v>567</v>
      </c>
      <c r="J367" s="12" t="s">
        <v>1805</v>
      </c>
      <c r="K367" s="104" t="s">
        <v>248</v>
      </c>
      <c r="L367" s="12"/>
      <c r="M367" s="12"/>
      <c r="N367" s="12" t="s">
        <v>76</v>
      </c>
      <c r="O367" s="12" t="s">
        <v>1791</v>
      </c>
      <c r="P367" s="12" t="s">
        <v>248</v>
      </c>
      <c r="Q367" s="12" t="s">
        <v>77</v>
      </c>
      <c r="R367" s="12" t="s">
        <v>817</v>
      </c>
      <c r="S367" s="9"/>
      <c r="T367" s="106"/>
      <c r="U367" s="12" t="s">
        <v>81</v>
      </c>
      <c r="V367" s="12" t="s">
        <v>82</v>
      </c>
      <c r="W367" s="12" t="s">
        <v>248</v>
      </c>
      <c r="X367" s="12" t="s">
        <v>248</v>
      </c>
      <c r="Y367" s="12" t="s">
        <v>122</v>
      </c>
      <c r="Z367" s="12" t="s">
        <v>1794</v>
      </c>
      <c r="AA367" s="12" t="s">
        <v>248</v>
      </c>
      <c r="AB367" s="12" t="s">
        <v>248</v>
      </c>
      <c r="AC367" s="12" t="s">
        <v>1704</v>
      </c>
      <c r="AD367" s="12" t="s">
        <v>1763</v>
      </c>
      <c r="AE367" s="12" t="s">
        <v>248</v>
      </c>
      <c r="AF367" s="12" t="s">
        <v>248</v>
      </c>
      <c r="AG367" s="12" t="s">
        <v>88</v>
      </c>
      <c r="AH367" s="12" t="s">
        <v>248</v>
      </c>
      <c r="AI367" s="12"/>
      <c r="AJ367" s="12" t="s">
        <v>129</v>
      </c>
      <c r="AK367" s="11" t="s">
        <v>120</v>
      </c>
      <c r="AL367" s="12" t="s">
        <v>116</v>
      </c>
      <c r="AM367" s="13" t="str">
        <f t="shared" si="9"/>
        <v> Porvenir Nicolás Suárez Pando Bolivia</v>
      </c>
      <c r="AN367" s="9"/>
      <c r="AO367" s="12" t="s">
        <v>251</v>
      </c>
      <c r="AP367" s="12" t="s">
        <v>94</v>
      </c>
      <c r="AQ367" s="12" t="s">
        <v>348</v>
      </c>
      <c r="AR367" s="12" t="s">
        <v>1783</v>
      </c>
      <c r="AS367" s="12" t="s">
        <v>1784</v>
      </c>
      <c r="AT367" s="12" t="s">
        <v>1785</v>
      </c>
      <c r="AU367" s="12" t="s">
        <v>248</v>
      </c>
      <c r="AV367" s="12" t="s">
        <v>376</v>
      </c>
      <c r="AW367" s="12" t="s">
        <v>1786</v>
      </c>
      <c r="AX367" s="12" t="s">
        <v>1709</v>
      </c>
      <c r="AY367" s="12" t="s">
        <v>94</v>
      </c>
      <c r="AZ367" s="12" t="s">
        <v>248</v>
      </c>
      <c r="BA367" s="12" t="s">
        <v>1787</v>
      </c>
      <c r="BE367" s="12" t="s">
        <v>1788</v>
      </c>
      <c r="BF367" s="12"/>
      <c r="BG367" s="12"/>
      <c r="BH367" s="12"/>
      <c r="BI367" s="12"/>
      <c r="BJ367" s="12"/>
      <c r="BK367" s="12"/>
      <c r="BL367" s="12"/>
      <c r="BM367" s="12"/>
      <c r="BN367" s="12"/>
      <c r="BO367" s="12"/>
      <c r="BP367" s="12"/>
    </row>
    <row r="368">
      <c r="A368" s="7" t="s">
        <v>402</v>
      </c>
      <c r="B368" s="8"/>
      <c r="C368" s="8">
        <v>2008.0</v>
      </c>
      <c r="D368" s="8">
        <v>9.0</v>
      </c>
      <c r="E368" s="8">
        <v>11.0</v>
      </c>
      <c r="F368" s="9"/>
      <c r="G368" s="9"/>
      <c r="H368" s="9"/>
      <c r="I368" s="12" t="s">
        <v>1807</v>
      </c>
      <c r="J368" s="12" t="s">
        <v>1808</v>
      </c>
      <c r="K368" s="104" t="s">
        <v>248</v>
      </c>
      <c r="L368" s="12"/>
      <c r="M368" s="12"/>
      <c r="N368" s="12" t="s">
        <v>76</v>
      </c>
      <c r="O368" s="12" t="s">
        <v>1791</v>
      </c>
      <c r="P368" s="12" t="s">
        <v>248</v>
      </c>
      <c r="Q368" s="12" t="s">
        <v>77</v>
      </c>
      <c r="R368" s="12" t="s">
        <v>817</v>
      </c>
      <c r="S368" s="9"/>
      <c r="T368" s="9"/>
      <c r="U368" s="12" t="s">
        <v>81</v>
      </c>
      <c r="V368" s="12" t="s">
        <v>82</v>
      </c>
      <c r="W368" s="12" t="s">
        <v>248</v>
      </c>
      <c r="X368" s="12" t="s">
        <v>248</v>
      </c>
      <c r="Y368" s="12" t="s">
        <v>122</v>
      </c>
      <c r="Z368" s="12" t="s">
        <v>1794</v>
      </c>
      <c r="AA368" s="12" t="s">
        <v>248</v>
      </c>
      <c r="AB368" s="12" t="s">
        <v>248</v>
      </c>
      <c r="AC368" s="12" t="s">
        <v>1704</v>
      </c>
      <c r="AD368" s="12" t="s">
        <v>1763</v>
      </c>
      <c r="AE368" s="12" t="s">
        <v>248</v>
      </c>
      <c r="AF368" s="12" t="s">
        <v>248</v>
      </c>
      <c r="AG368" s="12" t="s">
        <v>88</v>
      </c>
      <c r="AH368" s="12" t="s">
        <v>248</v>
      </c>
      <c r="AI368" s="12"/>
      <c r="AJ368" s="12" t="s">
        <v>129</v>
      </c>
      <c r="AK368" s="11" t="s">
        <v>120</v>
      </c>
      <c r="AL368" s="12" t="s">
        <v>116</v>
      </c>
      <c r="AM368" s="13" t="str">
        <f t="shared" si="9"/>
        <v> Porvenir Nicolás Suárez Pando Bolivia</v>
      </c>
      <c r="AN368" s="9"/>
      <c r="AO368" s="12" t="s">
        <v>251</v>
      </c>
      <c r="AP368" s="12" t="s">
        <v>94</v>
      </c>
      <c r="AQ368" s="12" t="s">
        <v>348</v>
      </c>
      <c r="AR368" s="12" t="s">
        <v>1783</v>
      </c>
      <c r="AS368" s="12" t="s">
        <v>1784</v>
      </c>
      <c r="AT368" s="12" t="s">
        <v>1785</v>
      </c>
      <c r="AU368" s="12" t="s">
        <v>248</v>
      </c>
      <c r="AV368" s="12" t="s">
        <v>376</v>
      </c>
      <c r="AW368" s="12" t="s">
        <v>1786</v>
      </c>
      <c r="AX368" s="12" t="s">
        <v>1709</v>
      </c>
      <c r="AY368" s="12" t="s">
        <v>94</v>
      </c>
      <c r="AZ368" s="12" t="s">
        <v>248</v>
      </c>
      <c r="BA368" s="12" t="s">
        <v>1787</v>
      </c>
      <c r="BE368" s="12" t="s">
        <v>1788</v>
      </c>
      <c r="BF368" s="12"/>
      <c r="BG368" s="12"/>
      <c r="BH368" s="12"/>
      <c r="BI368" s="12"/>
      <c r="BJ368" s="12"/>
      <c r="BK368" s="12"/>
      <c r="BL368" s="12"/>
      <c r="BM368" s="12"/>
      <c r="BN368" s="12"/>
      <c r="BO368" s="12"/>
      <c r="BP368" s="12"/>
    </row>
    <row r="369">
      <c r="A369" s="7" t="s">
        <v>402</v>
      </c>
      <c r="B369" s="8"/>
      <c r="C369" s="8">
        <v>2008.0</v>
      </c>
      <c r="D369" s="8">
        <v>9.0</v>
      </c>
      <c r="E369" s="8">
        <v>11.0</v>
      </c>
      <c r="F369" s="9"/>
      <c r="G369" s="9"/>
      <c r="H369" s="9"/>
      <c r="I369" s="12" t="s">
        <v>1809</v>
      </c>
      <c r="J369" s="12" t="s">
        <v>1810</v>
      </c>
      <c r="K369" s="104" t="s">
        <v>248</v>
      </c>
      <c r="L369" s="12"/>
      <c r="M369" s="12"/>
      <c r="N369" s="12" t="s">
        <v>76</v>
      </c>
      <c r="O369" s="12" t="s">
        <v>1791</v>
      </c>
      <c r="P369" s="12" t="s">
        <v>248</v>
      </c>
      <c r="Q369" s="12" t="s">
        <v>77</v>
      </c>
      <c r="R369" s="12" t="s">
        <v>817</v>
      </c>
      <c r="S369" s="106"/>
      <c r="T369" s="106"/>
      <c r="U369" s="12" t="s">
        <v>81</v>
      </c>
      <c r="V369" s="12" t="s">
        <v>82</v>
      </c>
      <c r="W369" s="12" t="s">
        <v>248</v>
      </c>
      <c r="X369" s="12" t="s">
        <v>248</v>
      </c>
      <c r="Y369" s="12" t="s">
        <v>122</v>
      </c>
      <c r="Z369" s="12" t="s">
        <v>1794</v>
      </c>
      <c r="AA369" s="12" t="s">
        <v>248</v>
      </c>
      <c r="AB369" s="12" t="s">
        <v>248</v>
      </c>
      <c r="AC369" s="12" t="s">
        <v>1704</v>
      </c>
      <c r="AD369" s="12" t="s">
        <v>1763</v>
      </c>
      <c r="AE369" s="12" t="s">
        <v>248</v>
      </c>
      <c r="AF369" s="12" t="s">
        <v>248</v>
      </c>
      <c r="AG369" s="12" t="s">
        <v>88</v>
      </c>
      <c r="AH369" s="12" t="s">
        <v>248</v>
      </c>
      <c r="AI369" s="12"/>
      <c r="AJ369" s="12" t="s">
        <v>129</v>
      </c>
      <c r="AK369" s="11" t="s">
        <v>120</v>
      </c>
      <c r="AL369" s="12" t="s">
        <v>116</v>
      </c>
      <c r="AM369" s="13" t="str">
        <f t="shared" si="9"/>
        <v> Porvenir Nicolás Suárez Pando Bolivia</v>
      </c>
      <c r="AN369" s="9"/>
      <c r="AO369" s="12" t="s">
        <v>251</v>
      </c>
      <c r="AP369" s="12" t="s">
        <v>94</v>
      </c>
      <c r="AQ369" s="12" t="s">
        <v>348</v>
      </c>
      <c r="AR369" s="12" t="s">
        <v>1783</v>
      </c>
      <c r="AS369" s="12" t="s">
        <v>1784</v>
      </c>
      <c r="AT369" s="12" t="s">
        <v>1785</v>
      </c>
      <c r="AU369" s="12" t="s">
        <v>248</v>
      </c>
      <c r="AV369" s="12" t="s">
        <v>376</v>
      </c>
      <c r="AW369" s="12" t="s">
        <v>1786</v>
      </c>
      <c r="AX369" s="12" t="s">
        <v>1709</v>
      </c>
      <c r="AY369" s="12" t="s">
        <v>94</v>
      </c>
      <c r="AZ369" s="12" t="s">
        <v>248</v>
      </c>
      <c r="BA369" s="12" t="s">
        <v>1787</v>
      </c>
      <c r="BE369" s="12" t="s">
        <v>1788</v>
      </c>
      <c r="BF369" s="12"/>
      <c r="BG369" s="12"/>
      <c r="BH369" s="12"/>
      <c r="BI369" s="12"/>
      <c r="BJ369" s="12"/>
      <c r="BK369" s="12"/>
      <c r="BL369" s="12"/>
      <c r="BM369" s="12"/>
      <c r="BN369" s="12"/>
      <c r="BO369" s="12"/>
      <c r="BP369" s="12"/>
    </row>
    <row r="370">
      <c r="A370" s="7" t="s">
        <v>402</v>
      </c>
      <c r="B370" s="8"/>
      <c r="C370" s="8">
        <v>2008.0</v>
      </c>
      <c r="D370" s="8">
        <v>9.0</v>
      </c>
      <c r="E370" s="8">
        <v>11.0</v>
      </c>
      <c r="F370" s="9"/>
      <c r="G370" s="9"/>
      <c r="H370" s="9"/>
      <c r="I370" s="12" t="s">
        <v>630</v>
      </c>
      <c r="J370" s="12" t="s">
        <v>1811</v>
      </c>
      <c r="K370" s="104" t="s">
        <v>248</v>
      </c>
      <c r="L370" s="12"/>
      <c r="M370" s="12"/>
      <c r="N370" s="12" t="s">
        <v>76</v>
      </c>
      <c r="O370" s="12" t="s">
        <v>1791</v>
      </c>
      <c r="P370" s="12" t="s">
        <v>248</v>
      </c>
      <c r="Q370" s="12" t="s">
        <v>77</v>
      </c>
      <c r="R370" s="12" t="s">
        <v>817</v>
      </c>
      <c r="S370" s="12" t="s">
        <v>640</v>
      </c>
      <c r="T370" s="12" t="s">
        <v>672</v>
      </c>
      <c r="U370" s="12" t="s">
        <v>81</v>
      </c>
      <c r="V370" s="12" t="s">
        <v>82</v>
      </c>
      <c r="W370" s="12" t="s">
        <v>248</v>
      </c>
      <c r="X370" s="12" t="s">
        <v>248</v>
      </c>
      <c r="Y370" s="12" t="s">
        <v>122</v>
      </c>
      <c r="Z370" s="12" t="s">
        <v>1794</v>
      </c>
      <c r="AA370" s="12" t="s">
        <v>248</v>
      </c>
      <c r="AB370" s="12" t="s">
        <v>248</v>
      </c>
      <c r="AC370" s="12" t="s">
        <v>1704</v>
      </c>
      <c r="AD370" s="12" t="s">
        <v>1763</v>
      </c>
      <c r="AE370" s="12" t="s">
        <v>248</v>
      </c>
      <c r="AF370" s="12" t="s">
        <v>248</v>
      </c>
      <c r="AG370" s="12" t="s">
        <v>88</v>
      </c>
      <c r="AH370" s="12" t="s">
        <v>248</v>
      </c>
      <c r="AI370" s="12"/>
      <c r="AJ370" s="12" t="s">
        <v>129</v>
      </c>
      <c r="AK370" s="11" t="s">
        <v>120</v>
      </c>
      <c r="AL370" s="12" t="s">
        <v>116</v>
      </c>
      <c r="AM370" s="13" t="str">
        <f t="shared" si="9"/>
        <v> Porvenir Nicolás Suárez Pando Bolivia</v>
      </c>
      <c r="AN370" s="9"/>
      <c r="AO370" s="12" t="s">
        <v>251</v>
      </c>
      <c r="AP370" s="12" t="s">
        <v>94</v>
      </c>
      <c r="AQ370" s="12" t="s">
        <v>348</v>
      </c>
      <c r="AR370" s="12" t="s">
        <v>1783</v>
      </c>
      <c r="AS370" s="12" t="s">
        <v>1784</v>
      </c>
      <c r="AT370" s="12" t="s">
        <v>1785</v>
      </c>
      <c r="AU370" s="12" t="s">
        <v>248</v>
      </c>
      <c r="AV370" s="12" t="s">
        <v>376</v>
      </c>
      <c r="AW370" s="12" t="s">
        <v>1786</v>
      </c>
      <c r="AX370" s="12" t="s">
        <v>1709</v>
      </c>
      <c r="AY370" s="12" t="s">
        <v>94</v>
      </c>
      <c r="AZ370" s="12" t="s">
        <v>248</v>
      </c>
      <c r="BA370" s="12" t="s">
        <v>1787</v>
      </c>
      <c r="BE370" s="12" t="s">
        <v>1788</v>
      </c>
      <c r="BF370" s="12"/>
      <c r="BG370" s="12"/>
      <c r="BH370" s="12"/>
      <c r="BI370" s="12"/>
      <c r="BJ370" s="12"/>
      <c r="BK370" s="12"/>
      <c r="BL370" s="12"/>
      <c r="BM370" s="12"/>
      <c r="BN370" s="12"/>
      <c r="BO370" s="12"/>
      <c r="BP370" s="12"/>
    </row>
    <row r="371">
      <c r="A371" s="7" t="s">
        <v>971</v>
      </c>
      <c r="B371" s="8"/>
      <c r="C371" s="8">
        <v>2008.0</v>
      </c>
      <c r="D371" s="8">
        <v>9.0</v>
      </c>
      <c r="E371" s="8">
        <v>12.0</v>
      </c>
      <c r="F371" s="9"/>
      <c r="G371" s="9"/>
      <c r="H371" s="9"/>
      <c r="I371" s="12" t="s">
        <v>1812</v>
      </c>
      <c r="J371" s="12" t="s">
        <v>1813</v>
      </c>
      <c r="K371" s="104" t="s">
        <v>248</v>
      </c>
      <c r="L371" s="12"/>
      <c r="M371" s="12"/>
      <c r="N371" s="12" t="s">
        <v>76</v>
      </c>
      <c r="O371" s="106"/>
      <c r="P371" s="12" t="s">
        <v>248</v>
      </c>
      <c r="Q371" s="12" t="s">
        <v>77</v>
      </c>
      <c r="R371" s="12" t="s">
        <v>1814</v>
      </c>
      <c r="S371" s="106"/>
      <c r="T371" s="106"/>
      <c r="U371" s="12" t="s">
        <v>81</v>
      </c>
      <c r="V371" s="12" t="s">
        <v>82</v>
      </c>
      <c r="W371" s="12" t="s">
        <v>248</v>
      </c>
      <c r="X371" s="12" t="s">
        <v>94</v>
      </c>
      <c r="Y371" s="12" t="s">
        <v>122</v>
      </c>
      <c r="Z371" s="12" t="s">
        <v>715</v>
      </c>
      <c r="AA371" s="12" t="s">
        <v>248</v>
      </c>
      <c r="AB371" s="12" t="s">
        <v>248</v>
      </c>
      <c r="AC371" s="12" t="s">
        <v>1602</v>
      </c>
      <c r="AD371" s="12" t="s">
        <v>1613</v>
      </c>
      <c r="AE371" s="12" t="s">
        <v>248</v>
      </c>
      <c r="AF371" s="12" t="s">
        <v>248</v>
      </c>
      <c r="AG371" s="12" t="s">
        <v>88</v>
      </c>
      <c r="AH371" s="12" t="s">
        <v>1815</v>
      </c>
      <c r="AI371" s="12"/>
      <c r="AJ371" s="12" t="s">
        <v>168</v>
      </c>
      <c r="AK371" s="11" t="s">
        <v>120</v>
      </c>
      <c r="AL371" s="12" t="s">
        <v>116</v>
      </c>
      <c r="AM371" s="13" t="str">
        <f t="shared" si="9"/>
        <v> Cobija Nicolás Suárez Pando Bolivia</v>
      </c>
      <c r="AN371" s="9"/>
      <c r="AO371" s="12" t="s">
        <v>251</v>
      </c>
      <c r="AP371" s="12" t="s">
        <v>94</v>
      </c>
      <c r="AQ371" s="12" t="s">
        <v>348</v>
      </c>
      <c r="AR371" s="12" t="s">
        <v>1783</v>
      </c>
      <c r="AS371" s="12" t="s">
        <v>1784</v>
      </c>
      <c r="AT371" s="12" t="s">
        <v>1785</v>
      </c>
      <c r="AU371" s="12" t="s">
        <v>248</v>
      </c>
      <c r="AV371" s="12" t="s">
        <v>376</v>
      </c>
      <c r="AW371" s="12" t="s">
        <v>1786</v>
      </c>
      <c r="AX371" s="12" t="s">
        <v>1709</v>
      </c>
      <c r="AY371" s="12" t="s">
        <v>94</v>
      </c>
      <c r="AZ371" s="12" t="s">
        <v>248</v>
      </c>
      <c r="BA371" s="12" t="s">
        <v>1787</v>
      </c>
      <c r="BE371" s="12"/>
      <c r="BG371" s="12"/>
      <c r="BH371" s="12"/>
      <c r="BI371" s="12"/>
      <c r="BJ371" s="12"/>
      <c r="BK371" s="12"/>
      <c r="BL371" s="12"/>
      <c r="BM371" s="12"/>
      <c r="BN371" s="12"/>
      <c r="BO371" s="12"/>
      <c r="BP371" s="12"/>
    </row>
    <row r="372">
      <c r="A372" s="7" t="s">
        <v>971</v>
      </c>
      <c r="B372" s="8"/>
      <c r="C372" s="8">
        <v>2008.0</v>
      </c>
      <c r="D372" s="8">
        <v>9.0</v>
      </c>
      <c r="E372" s="8">
        <v>12.0</v>
      </c>
      <c r="F372" s="9"/>
      <c r="G372" s="9"/>
      <c r="H372" s="9"/>
      <c r="I372" s="12" t="s">
        <v>367</v>
      </c>
      <c r="J372" s="12" t="s">
        <v>1816</v>
      </c>
      <c r="K372" s="102">
        <v>20.0</v>
      </c>
      <c r="L372" s="8"/>
      <c r="M372" s="8"/>
      <c r="N372" s="12" t="s">
        <v>76</v>
      </c>
      <c r="O372" s="12"/>
      <c r="P372" s="12" t="s">
        <v>248</v>
      </c>
      <c r="Q372" s="12" t="s">
        <v>77</v>
      </c>
      <c r="R372" s="12" t="s">
        <v>1682</v>
      </c>
      <c r="S372" s="12" t="s">
        <v>533</v>
      </c>
      <c r="T372" s="106"/>
      <c r="U372" s="12" t="s">
        <v>81</v>
      </c>
      <c r="V372" s="12" t="s">
        <v>82</v>
      </c>
      <c r="W372" s="12" t="s">
        <v>248</v>
      </c>
      <c r="X372" s="12" t="s">
        <v>82</v>
      </c>
      <c r="Y372" s="12" t="s">
        <v>122</v>
      </c>
      <c r="Z372" s="12" t="s">
        <v>1817</v>
      </c>
      <c r="AA372" s="12" t="s">
        <v>248</v>
      </c>
      <c r="AB372" s="12" t="s">
        <v>248</v>
      </c>
      <c r="AC372" s="12" t="s">
        <v>1704</v>
      </c>
      <c r="AD372" s="12" t="s">
        <v>1602</v>
      </c>
      <c r="AE372" s="12" t="s">
        <v>248</v>
      </c>
      <c r="AF372" s="12" t="s">
        <v>248</v>
      </c>
      <c r="AG372" s="12" t="s">
        <v>88</v>
      </c>
      <c r="AH372" s="12" t="s">
        <v>1815</v>
      </c>
      <c r="AI372" s="12"/>
      <c r="AJ372" s="12" t="s">
        <v>168</v>
      </c>
      <c r="AK372" s="11" t="s">
        <v>120</v>
      </c>
      <c r="AL372" s="12" t="s">
        <v>116</v>
      </c>
      <c r="AM372" s="13" t="str">
        <f t="shared" si="9"/>
        <v> Cobija Nicolás Suárez Pando Bolivia</v>
      </c>
      <c r="AN372" s="9"/>
      <c r="AO372" s="12" t="s">
        <v>251</v>
      </c>
      <c r="AP372" s="12" t="s">
        <v>94</v>
      </c>
      <c r="AQ372" s="12" t="s">
        <v>348</v>
      </c>
      <c r="AR372" s="12" t="s">
        <v>1783</v>
      </c>
      <c r="AS372" s="12" t="s">
        <v>1784</v>
      </c>
      <c r="AT372" s="12" t="s">
        <v>1785</v>
      </c>
      <c r="AU372" s="12" t="s">
        <v>248</v>
      </c>
      <c r="AV372" s="12" t="s">
        <v>376</v>
      </c>
      <c r="AW372" s="12" t="s">
        <v>1786</v>
      </c>
      <c r="AX372" s="12" t="s">
        <v>1709</v>
      </c>
      <c r="AY372" s="12" t="s">
        <v>94</v>
      </c>
      <c r="AZ372" s="12" t="s">
        <v>248</v>
      </c>
      <c r="BA372" s="12" t="s">
        <v>1787</v>
      </c>
      <c r="BE372" s="12"/>
      <c r="BG372" s="12"/>
      <c r="BH372" s="12"/>
      <c r="BI372" s="12"/>
      <c r="BJ372" s="12"/>
      <c r="BK372" s="12"/>
      <c r="BL372" s="12"/>
      <c r="BM372" s="12"/>
      <c r="BN372" s="12"/>
      <c r="BO372" s="12"/>
      <c r="BP372" s="12"/>
    </row>
    <row r="373">
      <c r="A373" s="7" t="s">
        <v>1334</v>
      </c>
      <c r="B373" s="8"/>
      <c r="C373" s="8">
        <v>2008.0</v>
      </c>
      <c r="D373" s="8">
        <v>9.0</v>
      </c>
      <c r="E373" s="8">
        <v>13.0</v>
      </c>
      <c r="F373" s="8">
        <v>2008.0</v>
      </c>
      <c r="G373" s="8">
        <v>9.0</v>
      </c>
      <c r="H373" s="8">
        <v>17.0</v>
      </c>
      <c r="I373" s="12" t="s">
        <v>1818</v>
      </c>
      <c r="J373" s="12" t="s">
        <v>1819</v>
      </c>
      <c r="K373" s="104" t="s">
        <v>248</v>
      </c>
      <c r="L373" s="12"/>
      <c r="M373" s="12"/>
      <c r="N373" s="12" t="s">
        <v>76</v>
      </c>
      <c r="O373" s="12"/>
      <c r="P373" s="12" t="s">
        <v>248</v>
      </c>
      <c r="Q373" s="12" t="s">
        <v>77</v>
      </c>
      <c r="R373" s="12" t="s">
        <v>1820</v>
      </c>
      <c r="S373" s="12" t="s">
        <v>1821</v>
      </c>
      <c r="T373" s="106"/>
      <c r="U373" s="12" t="s">
        <v>1822</v>
      </c>
      <c r="V373" s="12" t="s">
        <v>348</v>
      </c>
      <c r="W373" s="29" t="s">
        <v>248</v>
      </c>
      <c r="X373" s="12" t="s">
        <v>248</v>
      </c>
      <c r="Y373" s="12" t="s">
        <v>122</v>
      </c>
      <c r="Z373" s="12" t="s">
        <v>1823</v>
      </c>
      <c r="AA373" s="12" t="s">
        <v>248</v>
      </c>
      <c r="AB373" s="12" t="s">
        <v>248</v>
      </c>
      <c r="AC373" s="12" t="s">
        <v>1613</v>
      </c>
      <c r="AD373" s="12" t="s">
        <v>1602</v>
      </c>
      <c r="AE373" s="12" t="s">
        <v>248</v>
      </c>
      <c r="AF373" s="12" t="s">
        <v>1824</v>
      </c>
      <c r="AG373" s="12" t="s">
        <v>88</v>
      </c>
      <c r="AH373" s="12" t="s">
        <v>248</v>
      </c>
      <c r="AI373" s="12" t="s">
        <v>1825</v>
      </c>
      <c r="AJ373" s="12"/>
      <c r="AK373" s="12" t="s">
        <v>140</v>
      </c>
      <c r="AL373" s="12" t="s">
        <v>113</v>
      </c>
      <c r="AM373" s="13" t="str">
        <f t="shared" si="9"/>
        <v>Tiquipaya  Andrés Ibañez Santa Cruz Bolivia</v>
      </c>
      <c r="AN373" s="9"/>
      <c r="AO373" s="29" t="s">
        <v>279</v>
      </c>
      <c r="AP373" s="12" t="s">
        <v>248</v>
      </c>
      <c r="AQ373" s="12" t="s">
        <v>248</v>
      </c>
      <c r="AR373" s="29" t="s">
        <v>248</v>
      </c>
      <c r="AS373" s="12" t="s">
        <v>248</v>
      </c>
      <c r="AT373" s="12" t="s">
        <v>248</v>
      </c>
      <c r="AU373" s="12" t="s">
        <v>248</v>
      </c>
      <c r="AV373" s="12" t="s">
        <v>376</v>
      </c>
      <c r="AW373" s="12" t="s">
        <v>1826</v>
      </c>
      <c r="AX373" s="12" t="s">
        <v>1827</v>
      </c>
      <c r="AY373" s="12" t="s">
        <v>94</v>
      </c>
      <c r="AZ373" s="12" t="s">
        <v>94</v>
      </c>
      <c r="BA373" s="12" t="s">
        <v>97</v>
      </c>
      <c r="BB373" s="106"/>
      <c r="BC373" s="106"/>
      <c r="BD373" s="106"/>
      <c r="BE373" s="12" t="s">
        <v>1828</v>
      </c>
      <c r="BG373" s="12"/>
      <c r="BH373" s="12"/>
      <c r="BI373" s="12"/>
      <c r="BJ373" s="12"/>
      <c r="BK373" s="12"/>
      <c r="BL373" s="12"/>
      <c r="BM373" s="12"/>
      <c r="BN373" s="12"/>
      <c r="BO373" s="12"/>
      <c r="BP373" s="12"/>
    </row>
    <row r="374">
      <c r="A374" s="7" t="s">
        <v>774</v>
      </c>
      <c r="B374" s="8"/>
      <c r="C374" s="8">
        <v>2009.0</v>
      </c>
      <c r="D374" s="8">
        <v>4.0</v>
      </c>
      <c r="E374" s="8">
        <v>16.0</v>
      </c>
      <c r="F374" s="8"/>
      <c r="G374" s="8"/>
      <c r="H374" s="12"/>
      <c r="I374" s="12" t="s">
        <v>516</v>
      </c>
      <c r="J374" s="12" t="s">
        <v>1829</v>
      </c>
      <c r="K374" s="104">
        <v>49.0</v>
      </c>
      <c r="L374" s="12"/>
      <c r="M374" s="12"/>
      <c r="N374" s="12" t="s">
        <v>76</v>
      </c>
      <c r="O374" s="12" t="s">
        <v>1830</v>
      </c>
      <c r="P374" s="9"/>
      <c r="Q374" s="12" t="s">
        <v>77</v>
      </c>
      <c r="R374" s="12" t="s">
        <v>1831</v>
      </c>
      <c r="S374" s="12" t="s">
        <v>1832</v>
      </c>
      <c r="T374" s="12"/>
      <c r="U374" s="12" t="s">
        <v>81</v>
      </c>
      <c r="V374" s="12" t="s">
        <v>82</v>
      </c>
      <c r="W374" s="29" t="s">
        <v>308</v>
      </c>
      <c r="X374" s="12" t="s">
        <v>82</v>
      </c>
      <c r="Y374" s="12" t="s">
        <v>122</v>
      </c>
      <c r="Z374" s="12" t="s">
        <v>1833</v>
      </c>
      <c r="AA374" s="12"/>
      <c r="AB374" s="12"/>
      <c r="AC374" s="12" t="s">
        <v>1602</v>
      </c>
      <c r="AD374" s="12" t="s">
        <v>1704</v>
      </c>
      <c r="AE374" s="12"/>
      <c r="AF374" s="12" t="s">
        <v>307</v>
      </c>
      <c r="AG374" s="12" t="s">
        <v>88</v>
      </c>
      <c r="AH374" s="12" t="s">
        <v>1834</v>
      </c>
      <c r="AI374" s="29"/>
      <c r="AJ374" s="12" t="s">
        <v>106</v>
      </c>
      <c r="AK374" s="12" t="s">
        <v>140</v>
      </c>
      <c r="AL374" s="12" t="s">
        <v>113</v>
      </c>
      <c r="AM374" s="13" t="str">
        <f t="shared" si="9"/>
        <v> Santa Cruz de la Sierra Andrés Ibañez Santa Cruz Bolivia</v>
      </c>
      <c r="AN374" s="9"/>
      <c r="AO374" s="29" t="s">
        <v>251</v>
      </c>
      <c r="AP374" s="12" t="s">
        <v>94</v>
      </c>
      <c r="AQ374" s="12"/>
      <c r="AR374" s="29" t="s">
        <v>1835</v>
      </c>
      <c r="AS374" s="12"/>
      <c r="AT374" s="12"/>
      <c r="AU374" s="12"/>
      <c r="AV374" s="12" t="s">
        <v>376</v>
      </c>
      <c r="AW374" s="12" t="s">
        <v>1836</v>
      </c>
      <c r="AX374" s="12" t="s">
        <v>281</v>
      </c>
      <c r="AY374" s="12" t="s">
        <v>94</v>
      </c>
      <c r="AZ374" s="12" t="s">
        <v>82</v>
      </c>
      <c r="BA374" s="12" t="s">
        <v>223</v>
      </c>
      <c r="BB374" s="106"/>
      <c r="BC374" s="106"/>
      <c r="BD374" s="12" t="s">
        <v>1837</v>
      </c>
      <c r="BE374" s="31"/>
      <c r="BF374" s="106"/>
      <c r="BG374" s="106"/>
      <c r="BH374" s="106"/>
      <c r="BI374" s="106"/>
      <c r="BJ374" s="106"/>
      <c r="BK374" s="106"/>
      <c r="BL374" s="106"/>
      <c r="BM374" s="106"/>
      <c r="BN374" s="106"/>
      <c r="BO374" s="106"/>
      <c r="BP374" s="106"/>
    </row>
    <row r="375">
      <c r="A375" s="7" t="s">
        <v>774</v>
      </c>
      <c r="B375" s="8"/>
      <c r="C375" s="8">
        <v>2009.0</v>
      </c>
      <c r="D375" s="8">
        <v>4.0</v>
      </c>
      <c r="E375" s="8">
        <v>16.0</v>
      </c>
      <c r="F375" s="8"/>
      <c r="G375" s="8"/>
      <c r="H375" s="12"/>
      <c r="I375" s="12" t="s">
        <v>1838</v>
      </c>
      <c r="J375" s="30" t="s">
        <v>1839</v>
      </c>
      <c r="K375" s="104">
        <v>28.0</v>
      </c>
      <c r="L375" s="12"/>
      <c r="M375" s="12"/>
      <c r="N375" s="12" t="s">
        <v>76</v>
      </c>
      <c r="O375" s="12" t="s">
        <v>1840</v>
      </c>
      <c r="P375" s="9"/>
      <c r="Q375" s="12" t="s">
        <v>1841</v>
      </c>
      <c r="R375" s="12" t="s">
        <v>1831</v>
      </c>
      <c r="S375" s="12" t="s">
        <v>1832</v>
      </c>
      <c r="T375" s="12"/>
      <c r="U375" s="12" t="s">
        <v>81</v>
      </c>
      <c r="V375" s="12" t="s">
        <v>82</v>
      </c>
      <c r="W375" s="29" t="s">
        <v>308</v>
      </c>
      <c r="X375" s="12" t="s">
        <v>82</v>
      </c>
      <c r="Y375" s="12" t="s">
        <v>122</v>
      </c>
      <c r="Z375" s="12" t="s">
        <v>1833</v>
      </c>
      <c r="AA375" s="12"/>
      <c r="AB375" s="12"/>
      <c r="AC375" s="12" t="s">
        <v>1602</v>
      </c>
      <c r="AD375" s="12" t="s">
        <v>1704</v>
      </c>
      <c r="AE375" s="12"/>
      <c r="AF375" s="12" t="s">
        <v>307</v>
      </c>
      <c r="AG375" s="12" t="s">
        <v>88</v>
      </c>
      <c r="AH375" s="12" t="s">
        <v>1834</v>
      </c>
      <c r="AI375" s="29"/>
      <c r="AJ375" s="12" t="s">
        <v>106</v>
      </c>
      <c r="AK375" s="12" t="s">
        <v>140</v>
      </c>
      <c r="AL375" s="12" t="s">
        <v>113</v>
      </c>
      <c r="AM375" s="13" t="str">
        <f t="shared" si="9"/>
        <v> Santa Cruz de la Sierra Andrés Ibañez Santa Cruz Bolivia</v>
      </c>
      <c r="AN375" s="9"/>
      <c r="AO375" s="29" t="s">
        <v>251</v>
      </c>
      <c r="AP375" s="12" t="s">
        <v>94</v>
      </c>
      <c r="AQ375" s="12"/>
      <c r="AR375" s="29" t="s">
        <v>1835</v>
      </c>
      <c r="AS375" s="12"/>
      <c r="AT375" s="12"/>
      <c r="AU375" s="12"/>
      <c r="AV375" s="12" t="s">
        <v>376</v>
      </c>
      <c r="AW375" s="12" t="s">
        <v>1836</v>
      </c>
      <c r="AX375" s="12" t="s">
        <v>281</v>
      </c>
      <c r="AY375" s="12" t="s">
        <v>94</v>
      </c>
      <c r="AZ375" s="12" t="s">
        <v>82</v>
      </c>
      <c r="BA375" s="12" t="s">
        <v>223</v>
      </c>
      <c r="BB375" s="106"/>
      <c r="BC375" s="106"/>
      <c r="BD375" s="12" t="s">
        <v>1837</v>
      </c>
      <c r="BE375" s="31"/>
      <c r="BF375" s="106"/>
      <c r="BG375" s="106"/>
      <c r="BH375" s="106"/>
      <c r="BI375" s="106"/>
      <c r="BJ375" s="106"/>
      <c r="BK375" s="106"/>
      <c r="BL375" s="106"/>
      <c r="BM375" s="106"/>
      <c r="BN375" s="106"/>
      <c r="BO375" s="106"/>
      <c r="BP375" s="106"/>
    </row>
    <row r="376">
      <c r="A376" s="7" t="s">
        <v>774</v>
      </c>
      <c r="B376" s="8"/>
      <c r="C376" s="8">
        <v>2009.0</v>
      </c>
      <c r="D376" s="8">
        <v>4.0</v>
      </c>
      <c r="E376" s="8">
        <v>16.0</v>
      </c>
      <c r="F376" s="8"/>
      <c r="G376" s="8"/>
      <c r="H376" s="12"/>
      <c r="I376" s="12" t="s">
        <v>1842</v>
      </c>
      <c r="J376" s="12" t="s">
        <v>1843</v>
      </c>
      <c r="K376" s="104">
        <v>24.0</v>
      </c>
      <c r="L376" s="12"/>
      <c r="M376" s="12"/>
      <c r="N376" s="12" t="s">
        <v>76</v>
      </c>
      <c r="O376" s="12" t="s">
        <v>1844</v>
      </c>
      <c r="P376" s="9"/>
      <c r="Q376" s="12" t="s">
        <v>1845</v>
      </c>
      <c r="R376" s="12" t="s">
        <v>1831</v>
      </c>
      <c r="S376" s="12" t="s">
        <v>1832</v>
      </c>
      <c r="T376" s="12"/>
      <c r="U376" s="12" t="s">
        <v>81</v>
      </c>
      <c r="V376" s="12" t="s">
        <v>82</v>
      </c>
      <c r="W376" s="29" t="s">
        <v>308</v>
      </c>
      <c r="X376" s="12" t="s">
        <v>82</v>
      </c>
      <c r="Y376" s="12" t="s">
        <v>122</v>
      </c>
      <c r="Z376" s="12" t="s">
        <v>1833</v>
      </c>
      <c r="AA376" s="12"/>
      <c r="AB376" s="12"/>
      <c r="AC376" s="159" t="s">
        <v>1602</v>
      </c>
      <c r="AD376" s="159" t="s">
        <v>1704</v>
      </c>
      <c r="AE376" s="12"/>
      <c r="AF376" s="12" t="s">
        <v>307</v>
      </c>
      <c r="AG376" s="12" t="s">
        <v>88</v>
      </c>
      <c r="AH376" s="12" t="s">
        <v>1834</v>
      </c>
      <c r="AI376" s="29"/>
      <c r="AJ376" s="12" t="s">
        <v>106</v>
      </c>
      <c r="AK376" s="12" t="s">
        <v>140</v>
      </c>
      <c r="AL376" s="12" t="s">
        <v>113</v>
      </c>
      <c r="AM376" s="13" t="str">
        <f t="shared" si="9"/>
        <v> Santa Cruz de la Sierra Andrés Ibañez Santa Cruz Bolivia</v>
      </c>
      <c r="AN376" s="9"/>
      <c r="AO376" s="29" t="s">
        <v>251</v>
      </c>
      <c r="AP376" s="12" t="s">
        <v>94</v>
      </c>
      <c r="AQ376" s="12"/>
      <c r="AR376" s="29" t="s">
        <v>1835</v>
      </c>
      <c r="AS376" s="12"/>
      <c r="AT376" s="12"/>
      <c r="AU376" s="12"/>
      <c r="AV376" s="12" t="s">
        <v>376</v>
      </c>
      <c r="AW376" s="12" t="s">
        <v>1836</v>
      </c>
      <c r="AX376" s="12" t="s">
        <v>281</v>
      </c>
      <c r="AY376" s="12" t="s">
        <v>94</v>
      </c>
      <c r="AZ376" s="12" t="s">
        <v>82</v>
      </c>
      <c r="BA376" s="12" t="s">
        <v>223</v>
      </c>
      <c r="BB376" s="106"/>
      <c r="BC376" s="106"/>
      <c r="BD376" s="12" t="s">
        <v>1837</v>
      </c>
      <c r="BE376" s="31"/>
      <c r="BF376" s="106"/>
      <c r="BG376" s="106"/>
      <c r="BH376" s="106"/>
      <c r="BI376" s="106"/>
      <c r="BJ376" s="106"/>
      <c r="BK376" s="106"/>
      <c r="BL376" s="106"/>
      <c r="BM376" s="106"/>
      <c r="BN376" s="106"/>
      <c r="BO376" s="106"/>
      <c r="BP376" s="106"/>
    </row>
    <row r="377">
      <c r="A377" s="7" t="s">
        <v>1351</v>
      </c>
      <c r="B377" s="8"/>
      <c r="C377" s="8">
        <v>2010.0</v>
      </c>
      <c r="D377" s="8">
        <v>2.0</v>
      </c>
      <c r="E377" s="8">
        <v>15.0</v>
      </c>
      <c r="F377" s="8">
        <v>2011.0</v>
      </c>
      <c r="G377" s="8">
        <v>12.0</v>
      </c>
      <c r="H377" s="12" t="s">
        <v>1846</v>
      </c>
      <c r="I377" s="12" t="s">
        <v>316</v>
      </c>
      <c r="J377" s="12" t="s">
        <v>1847</v>
      </c>
      <c r="K377" s="105"/>
      <c r="L377" s="106"/>
      <c r="M377" s="106"/>
      <c r="N377" s="12" t="s">
        <v>76</v>
      </c>
      <c r="O377" s="106"/>
      <c r="P377" s="9"/>
      <c r="Q377" s="12" t="s">
        <v>77</v>
      </c>
      <c r="R377" s="12" t="s">
        <v>1848</v>
      </c>
      <c r="S377" s="12" t="s">
        <v>1849</v>
      </c>
      <c r="T377" s="12" t="s">
        <v>1850</v>
      </c>
      <c r="U377" s="12" t="s">
        <v>1851</v>
      </c>
      <c r="V377" s="12" t="s">
        <v>248</v>
      </c>
      <c r="W377" s="123"/>
      <c r="X377" s="9"/>
      <c r="Y377" s="12" t="s">
        <v>370</v>
      </c>
      <c r="Z377" s="12" t="s">
        <v>370</v>
      </c>
      <c r="AA377" s="12" t="s">
        <v>370</v>
      </c>
      <c r="AB377" s="12" t="s">
        <v>370</v>
      </c>
      <c r="AC377" s="9"/>
      <c r="AD377" s="9"/>
      <c r="AE377" s="12" t="s">
        <v>370</v>
      </c>
      <c r="AF377" s="12" t="s">
        <v>370</v>
      </c>
      <c r="AG377" s="12" t="s">
        <v>88</v>
      </c>
      <c r="AH377" s="9"/>
      <c r="AI377" s="172" t="s">
        <v>248</v>
      </c>
      <c r="AJ377" s="12" t="s">
        <v>254</v>
      </c>
      <c r="AK377" s="12" t="s">
        <v>227</v>
      </c>
      <c r="AL377" s="12" t="s">
        <v>92</v>
      </c>
      <c r="AM377" s="13" t="str">
        <f t="shared" si="9"/>
        <v>** El Alto Murillo La Paz Bolivia</v>
      </c>
      <c r="AN377" s="9"/>
      <c r="AO377" s="29" t="s">
        <v>279</v>
      </c>
      <c r="AP377" s="12" t="s">
        <v>248</v>
      </c>
      <c r="AQ377" s="12" t="s">
        <v>248</v>
      </c>
      <c r="AR377" s="29" t="s">
        <v>248</v>
      </c>
      <c r="AS377" s="12" t="s">
        <v>248</v>
      </c>
      <c r="AT377" s="12" t="s">
        <v>248</v>
      </c>
      <c r="AU377" s="12" t="s">
        <v>248</v>
      </c>
      <c r="AV377" s="12" t="s">
        <v>376</v>
      </c>
      <c r="AW377" s="12" t="s">
        <v>248</v>
      </c>
      <c r="AX377" s="12" t="s">
        <v>1852</v>
      </c>
      <c r="AY377" s="12" t="s">
        <v>82</v>
      </c>
      <c r="AZ377" s="12" t="s">
        <v>370</v>
      </c>
      <c r="BA377" s="12" t="s">
        <v>97</v>
      </c>
      <c r="BB377" s="106"/>
      <c r="BC377" s="106"/>
      <c r="BD377" s="106"/>
      <c r="BE377" s="106"/>
      <c r="BF377" s="106"/>
      <c r="BG377" s="106"/>
      <c r="BH377" s="106"/>
      <c r="BI377" s="106"/>
      <c r="BJ377" s="106"/>
      <c r="BK377" s="106"/>
      <c r="BL377" s="106"/>
      <c r="BM377" s="106"/>
      <c r="BN377" s="106"/>
      <c r="BO377" s="106"/>
      <c r="BP377" s="106"/>
    </row>
    <row r="378">
      <c r="A378" s="7" t="s">
        <v>984</v>
      </c>
      <c r="B378" s="8"/>
      <c r="C378" s="8">
        <v>2010.0</v>
      </c>
      <c r="D378" s="8">
        <v>4.0</v>
      </c>
      <c r="E378" s="8">
        <v>16.0</v>
      </c>
      <c r="F378" s="9"/>
      <c r="G378" s="9"/>
      <c r="H378" s="9"/>
      <c r="I378" s="12" t="s">
        <v>1853</v>
      </c>
      <c r="J378" s="12" t="s">
        <v>1854</v>
      </c>
      <c r="K378" s="102">
        <v>29.0</v>
      </c>
      <c r="L378" s="8"/>
      <c r="M378" s="8"/>
      <c r="N378" s="12" t="s">
        <v>76</v>
      </c>
      <c r="O378" s="12"/>
      <c r="P378" s="12" t="s">
        <v>248</v>
      </c>
      <c r="Q378" s="12" t="s">
        <v>77</v>
      </c>
      <c r="R378" s="12" t="s">
        <v>1855</v>
      </c>
      <c r="S378" s="12" t="s">
        <v>1856</v>
      </c>
      <c r="T378" s="9"/>
      <c r="U378" s="12" t="s">
        <v>81</v>
      </c>
      <c r="V378" s="172" t="s">
        <v>82</v>
      </c>
      <c r="W378" s="29" t="s">
        <v>248</v>
      </c>
      <c r="X378" s="12" t="s">
        <v>248</v>
      </c>
      <c r="Y378" s="12" t="s">
        <v>122</v>
      </c>
      <c r="Z378" s="12" t="s">
        <v>307</v>
      </c>
      <c r="AA378" s="12" t="s">
        <v>1857</v>
      </c>
      <c r="AB378" s="12" t="s">
        <v>1858</v>
      </c>
      <c r="AC378" s="9"/>
      <c r="AD378" s="9"/>
      <c r="AE378" s="12" t="s">
        <v>76</v>
      </c>
      <c r="AF378" s="12" t="s">
        <v>307</v>
      </c>
      <c r="AG378" s="12" t="s">
        <v>88</v>
      </c>
      <c r="AH378" s="12" t="s">
        <v>248</v>
      </c>
      <c r="AI378" s="12" t="s">
        <v>202</v>
      </c>
      <c r="AJ378" s="12" t="s">
        <v>202</v>
      </c>
      <c r="AK378" s="12" t="s">
        <v>140</v>
      </c>
      <c r="AL378" s="12" t="s">
        <v>113</v>
      </c>
      <c r="AM378" s="13" t="str">
        <f t="shared" si="9"/>
        <v>La Guardia La Guardia Andrés Ibañez Santa Cruz Bolivia</v>
      </c>
      <c r="AN378" s="9"/>
      <c r="AO378" s="29" t="s">
        <v>251</v>
      </c>
      <c r="AP378" s="12" t="s">
        <v>94</v>
      </c>
      <c r="AQ378" s="12" t="s">
        <v>348</v>
      </c>
      <c r="AR378" s="29" t="s">
        <v>248</v>
      </c>
      <c r="AS378" s="12" t="s">
        <v>1859</v>
      </c>
      <c r="AT378" s="12" t="s">
        <v>248</v>
      </c>
      <c r="AU378" s="12" t="s">
        <v>248</v>
      </c>
      <c r="AV378" s="12" t="s">
        <v>376</v>
      </c>
      <c r="AW378" s="12" t="s">
        <v>1860</v>
      </c>
      <c r="AX378" s="12" t="s">
        <v>1607</v>
      </c>
      <c r="AY378" s="12" t="s">
        <v>94</v>
      </c>
      <c r="AZ378" s="12" t="s">
        <v>82</v>
      </c>
      <c r="BA378" s="12" t="s">
        <v>338</v>
      </c>
      <c r="BB378" s="106"/>
      <c r="BC378" s="106"/>
      <c r="BD378" s="106"/>
      <c r="BE378" s="12" t="s">
        <v>1861</v>
      </c>
      <c r="BG378" s="12"/>
      <c r="BH378" s="12"/>
      <c r="BI378" s="12"/>
      <c r="BJ378" s="12"/>
      <c r="BK378" s="12"/>
      <c r="BL378" s="12"/>
      <c r="BM378" s="12"/>
      <c r="BN378" s="12"/>
      <c r="BO378" s="12"/>
      <c r="BP378" s="12"/>
    </row>
    <row r="379">
      <c r="A379" s="7" t="s">
        <v>984</v>
      </c>
      <c r="B379" s="8"/>
      <c r="C379" s="8">
        <v>2010.0</v>
      </c>
      <c r="D379" s="8">
        <v>4.0</v>
      </c>
      <c r="E379" s="8">
        <v>24.0</v>
      </c>
      <c r="F379" s="8">
        <v>2010.0</v>
      </c>
      <c r="G379" s="8">
        <v>4.0</v>
      </c>
      <c r="H379" s="8">
        <v>26.0</v>
      </c>
      <c r="I379" s="12" t="s">
        <v>1862</v>
      </c>
      <c r="J379" s="12" t="s">
        <v>1863</v>
      </c>
      <c r="K379" s="102">
        <v>44.0</v>
      </c>
      <c r="L379" s="8"/>
      <c r="M379" s="8"/>
      <c r="N379" s="12" t="s">
        <v>76</v>
      </c>
      <c r="O379" s="12"/>
      <c r="P379" s="12" t="s">
        <v>248</v>
      </c>
      <c r="Q379" s="12" t="s">
        <v>77</v>
      </c>
      <c r="R379" s="12" t="s">
        <v>1864</v>
      </c>
      <c r="S379" s="9"/>
      <c r="T379" s="9"/>
      <c r="U379" s="12" t="s">
        <v>248</v>
      </c>
      <c r="V379" s="106"/>
      <c r="W379" s="29" t="s">
        <v>248</v>
      </c>
      <c r="X379" s="12" t="s">
        <v>248</v>
      </c>
      <c r="Y379" s="12" t="s">
        <v>248</v>
      </c>
      <c r="Z379" s="12" t="s">
        <v>1865</v>
      </c>
      <c r="AA379" s="12" t="s">
        <v>248</v>
      </c>
      <c r="AB379" s="12" t="s">
        <v>248</v>
      </c>
      <c r="AC379" s="9"/>
      <c r="AD379" s="9"/>
      <c r="AE379" s="12" t="s">
        <v>248</v>
      </c>
      <c r="AF379" s="12" t="s">
        <v>248</v>
      </c>
      <c r="AG379" s="12" t="s">
        <v>88</v>
      </c>
      <c r="AH379" s="12" t="s">
        <v>248</v>
      </c>
      <c r="AI379" s="12" t="s">
        <v>1866</v>
      </c>
      <c r="AJ379" s="106"/>
      <c r="AK379" s="12" t="s">
        <v>140</v>
      </c>
      <c r="AL379" s="12" t="s">
        <v>113</v>
      </c>
      <c r="AM379" s="13" t="str">
        <f t="shared" si="9"/>
        <v>San Aurelio  Andrés Ibañez Santa Cruz Bolivia</v>
      </c>
      <c r="AN379" s="9"/>
      <c r="AO379" s="29" t="s">
        <v>279</v>
      </c>
      <c r="AP379" s="12" t="s">
        <v>248</v>
      </c>
      <c r="AQ379" s="12" t="s">
        <v>248</v>
      </c>
      <c r="AR379" s="29" t="s">
        <v>248</v>
      </c>
      <c r="AS379" s="12" t="s">
        <v>248</v>
      </c>
      <c r="AT379" s="12" t="s">
        <v>248</v>
      </c>
      <c r="AU379" s="12" t="s">
        <v>248</v>
      </c>
      <c r="AV379" s="12" t="s">
        <v>376</v>
      </c>
      <c r="AW379" s="12" t="s">
        <v>1867</v>
      </c>
      <c r="AX379" s="12" t="s">
        <v>1607</v>
      </c>
      <c r="AY379" s="12" t="s">
        <v>94</v>
      </c>
      <c r="AZ379" s="12" t="s">
        <v>94</v>
      </c>
      <c r="BA379" s="12" t="s">
        <v>338</v>
      </c>
      <c r="BB379" s="9"/>
      <c r="BC379" s="9"/>
      <c r="BD379" s="9"/>
      <c r="BE379" s="12" t="s">
        <v>1868</v>
      </c>
      <c r="BG379" s="12"/>
      <c r="BH379" s="12"/>
      <c r="BI379" s="12"/>
      <c r="BJ379" s="12"/>
      <c r="BK379" s="12"/>
      <c r="BL379" s="12"/>
      <c r="BM379" s="12"/>
      <c r="BN379" s="12"/>
      <c r="BO379" s="12"/>
      <c r="BP379" s="12"/>
    </row>
    <row r="380">
      <c r="A380" s="7" t="s">
        <v>1014</v>
      </c>
      <c r="B380" s="8"/>
      <c r="C380" s="8">
        <v>2010.0</v>
      </c>
      <c r="D380" s="8">
        <v>5.0</v>
      </c>
      <c r="E380" s="8">
        <v>11.0</v>
      </c>
      <c r="F380" s="9"/>
      <c r="G380" s="9"/>
      <c r="H380" s="9"/>
      <c r="I380" s="12" t="s">
        <v>1869</v>
      </c>
      <c r="J380" s="12" t="s">
        <v>1870</v>
      </c>
      <c r="K380" s="102">
        <v>19.0</v>
      </c>
      <c r="L380" s="8"/>
      <c r="M380" s="8"/>
      <c r="N380" s="12" t="s">
        <v>76</v>
      </c>
      <c r="O380" s="9"/>
      <c r="P380" s="9"/>
      <c r="Q380" s="12" t="s">
        <v>77</v>
      </c>
      <c r="R380" s="12" t="s">
        <v>817</v>
      </c>
      <c r="S380" s="12" t="s">
        <v>241</v>
      </c>
      <c r="T380" s="9"/>
      <c r="U380" s="12" t="s">
        <v>82</v>
      </c>
      <c r="V380" s="12" t="s">
        <v>82</v>
      </c>
      <c r="W380" s="9"/>
      <c r="X380" s="9"/>
      <c r="Y380" s="106"/>
      <c r="Z380" s="106"/>
      <c r="AA380" s="9"/>
      <c r="AB380" s="9"/>
      <c r="AC380" s="9"/>
      <c r="AD380" s="9"/>
      <c r="AE380" s="9"/>
      <c r="AF380" s="12" t="s">
        <v>307</v>
      </c>
      <c r="AG380" s="12" t="s">
        <v>88</v>
      </c>
      <c r="AH380" s="9"/>
      <c r="AI380" s="106"/>
      <c r="AJ380" s="12" t="s">
        <v>154</v>
      </c>
      <c r="AK380" s="12" t="s">
        <v>154</v>
      </c>
      <c r="AL380" s="12" t="s">
        <v>92</v>
      </c>
      <c r="AM380" s="13" t="str">
        <f t="shared" si="9"/>
        <v> Caranavi Caranavi La Paz Bolivia</v>
      </c>
      <c r="AN380" s="9"/>
      <c r="AO380" s="29" t="s">
        <v>251</v>
      </c>
      <c r="AP380" s="12" t="s">
        <v>82</v>
      </c>
      <c r="AQ380" s="12" t="s">
        <v>1871</v>
      </c>
      <c r="AR380" s="12"/>
      <c r="AS380" s="9"/>
      <c r="AT380" s="12" t="s">
        <v>1872</v>
      </c>
      <c r="AU380" s="12" t="s">
        <v>248</v>
      </c>
      <c r="AV380" s="12" t="s">
        <v>376</v>
      </c>
      <c r="AW380" s="12" t="s">
        <v>1873</v>
      </c>
      <c r="AX380" s="12" t="s">
        <v>1874</v>
      </c>
      <c r="AY380" s="12" t="s">
        <v>94</v>
      </c>
      <c r="AZ380" s="12" t="s">
        <v>82</v>
      </c>
      <c r="BA380" s="12" t="s">
        <v>223</v>
      </c>
      <c r="BB380" s="9"/>
      <c r="BC380" s="9"/>
      <c r="BD380" s="9"/>
      <c r="BE380" s="106"/>
      <c r="BF380" s="106"/>
      <c r="BG380" s="106"/>
      <c r="BH380" s="106"/>
      <c r="BI380" s="106"/>
      <c r="BJ380" s="106"/>
      <c r="BK380" s="106"/>
      <c r="BL380" s="106"/>
      <c r="BM380" s="106"/>
      <c r="BN380" s="106"/>
      <c r="BO380" s="106"/>
      <c r="BP380" s="106"/>
    </row>
    <row r="381">
      <c r="A381" s="7" t="s">
        <v>1014</v>
      </c>
      <c r="B381" s="8"/>
      <c r="C381" s="8">
        <v>2010.0</v>
      </c>
      <c r="D381" s="8">
        <v>5.0</v>
      </c>
      <c r="E381" s="8">
        <v>11.0</v>
      </c>
      <c r="F381" s="9"/>
      <c r="G381" s="9"/>
      <c r="H381" s="9"/>
      <c r="I381" s="12" t="s">
        <v>1288</v>
      </c>
      <c r="J381" s="12" t="s">
        <v>1875</v>
      </c>
      <c r="K381" s="102">
        <v>16.0</v>
      </c>
      <c r="L381" s="8"/>
      <c r="M381" s="8"/>
      <c r="N381" s="12" t="s">
        <v>76</v>
      </c>
      <c r="O381" s="9"/>
      <c r="P381" s="9"/>
      <c r="Q381" s="12" t="s">
        <v>77</v>
      </c>
      <c r="R381" s="12" t="s">
        <v>817</v>
      </c>
      <c r="S381" s="12" t="s">
        <v>241</v>
      </c>
      <c r="T381" s="9"/>
      <c r="U381" s="12" t="s">
        <v>82</v>
      </c>
      <c r="V381" s="12" t="s">
        <v>82</v>
      </c>
      <c r="W381" s="9"/>
      <c r="X381" s="9"/>
      <c r="Y381" s="106"/>
      <c r="Z381" s="106"/>
      <c r="AA381" s="9"/>
      <c r="AB381" s="9"/>
      <c r="AC381" s="9"/>
      <c r="AD381" s="9"/>
      <c r="AE381" s="9"/>
      <c r="AF381" s="12" t="s">
        <v>307</v>
      </c>
      <c r="AG381" s="12" t="s">
        <v>88</v>
      </c>
      <c r="AH381" s="9"/>
      <c r="AI381" s="106"/>
      <c r="AJ381" s="12" t="s">
        <v>154</v>
      </c>
      <c r="AK381" s="12" t="s">
        <v>154</v>
      </c>
      <c r="AL381" s="12" t="s">
        <v>92</v>
      </c>
      <c r="AM381" s="13" t="str">
        <f t="shared" si="9"/>
        <v> Caranavi Caranavi La Paz Bolivia</v>
      </c>
      <c r="AN381" s="9"/>
      <c r="AO381" s="29" t="s">
        <v>251</v>
      </c>
      <c r="AP381" s="12" t="s">
        <v>82</v>
      </c>
      <c r="AQ381" s="12" t="s">
        <v>1871</v>
      </c>
      <c r="AR381" s="12"/>
      <c r="AS381" s="9"/>
      <c r="AT381" s="12" t="s">
        <v>1872</v>
      </c>
      <c r="AU381" s="12" t="s">
        <v>248</v>
      </c>
      <c r="AV381" s="12" t="s">
        <v>376</v>
      </c>
      <c r="AW381" s="12" t="s">
        <v>1873</v>
      </c>
      <c r="AX381" s="12" t="s">
        <v>1874</v>
      </c>
      <c r="AY381" s="12" t="s">
        <v>94</v>
      </c>
      <c r="AZ381" s="12" t="s">
        <v>82</v>
      </c>
      <c r="BA381" s="12" t="s">
        <v>223</v>
      </c>
      <c r="BB381" s="123"/>
      <c r="BC381" s="123"/>
      <c r="BD381" s="123"/>
      <c r="BE381" s="106"/>
      <c r="BF381" s="106"/>
      <c r="BG381" s="106"/>
      <c r="BH381" s="106"/>
      <c r="BI381" s="106"/>
      <c r="BJ381" s="106"/>
      <c r="BK381" s="106"/>
      <c r="BL381" s="106"/>
      <c r="BM381" s="106"/>
      <c r="BN381" s="106"/>
      <c r="BO381" s="106"/>
      <c r="BP381" s="106"/>
    </row>
    <row r="382">
      <c r="A382" s="7" t="s">
        <v>1375</v>
      </c>
      <c r="B382" s="8"/>
      <c r="C382" s="8">
        <v>2010.0</v>
      </c>
      <c r="D382" s="8">
        <v>9.0</v>
      </c>
      <c r="E382" s="8">
        <v>2.0</v>
      </c>
      <c r="F382" s="9"/>
      <c r="G382" s="9"/>
      <c r="H382" s="9"/>
      <c r="I382" s="12" t="s">
        <v>1876</v>
      </c>
      <c r="J382" s="12" t="s">
        <v>1877</v>
      </c>
      <c r="K382" s="102">
        <v>42.0</v>
      </c>
      <c r="L382" s="8"/>
      <c r="M382" s="8"/>
      <c r="N382" s="12" t="s">
        <v>76</v>
      </c>
      <c r="O382" s="12"/>
      <c r="P382" s="12" t="s">
        <v>248</v>
      </c>
      <c r="Q382" s="12" t="s">
        <v>77</v>
      </c>
      <c r="R382" s="12" t="s">
        <v>248</v>
      </c>
      <c r="S382" s="9"/>
      <c r="T382" s="9"/>
      <c r="U382" s="12" t="s">
        <v>1878</v>
      </c>
      <c r="V382" s="12" t="s">
        <v>348</v>
      </c>
      <c r="W382" s="29" t="s">
        <v>1879</v>
      </c>
      <c r="X382" s="12" t="s">
        <v>248</v>
      </c>
      <c r="Y382" s="12" t="s">
        <v>122</v>
      </c>
      <c r="Z382" s="12" t="s">
        <v>1880</v>
      </c>
      <c r="AA382" s="12" t="s">
        <v>248</v>
      </c>
      <c r="AB382" s="12" t="s">
        <v>248</v>
      </c>
      <c r="AC382" s="9"/>
      <c r="AD382" s="9"/>
      <c r="AE382" s="12" t="s">
        <v>248</v>
      </c>
      <c r="AF382" s="12" t="s">
        <v>1880</v>
      </c>
      <c r="AG382" s="12" t="s">
        <v>88</v>
      </c>
      <c r="AH382" s="12" t="s">
        <v>1881</v>
      </c>
      <c r="AI382" s="12" t="s">
        <v>248</v>
      </c>
      <c r="AJ382" s="12"/>
      <c r="AK382" s="12"/>
      <c r="AL382" s="12" t="s">
        <v>113</v>
      </c>
      <c r="AM382" s="13" t="str">
        <f t="shared" si="9"/>
        <v>**   Santa Cruz Bolivia</v>
      </c>
      <c r="AN382" s="9"/>
      <c r="AO382" s="29" t="s">
        <v>279</v>
      </c>
      <c r="AP382" s="12" t="s">
        <v>248</v>
      </c>
      <c r="AQ382" s="12" t="s">
        <v>248</v>
      </c>
      <c r="AR382" s="29" t="s">
        <v>248</v>
      </c>
      <c r="AS382" s="12" t="s">
        <v>248</v>
      </c>
      <c r="AT382" s="12" t="s">
        <v>248</v>
      </c>
      <c r="AU382" s="12" t="s">
        <v>248</v>
      </c>
      <c r="AV382" s="12" t="s">
        <v>376</v>
      </c>
      <c r="AW382" s="12"/>
      <c r="AX382" s="12" t="s">
        <v>1607</v>
      </c>
      <c r="AY382" s="12" t="s">
        <v>94</v>
      </c>
      <c r="AZ382" s="12" t="s">
        <v>94</v>
      </c>
      <c r="BA382" s="12" t="s">
        <v>97</v>
      </c>
      <c r="BB382" s="9"/>
      <c r="BC382" s="9"/>
      <c r="BD382" s="9"/>
      <c r="BE382" s="12" t="s">
        <v>1882</v>
      </c>
      <c r="BG382" s="12"/>
      <c r="BH382" s="12"/>
      <c r="BI382" s="12"/>
      <c r="BJ382" s="12"/>
      <c r="BK382" s="12"/>
      <c r="BL382" s="12"/>
      <c r="BM382" s="12"/>
      <c r="BN382" s="12"/>
      <c r="BO382" s="12"/>
      <c r="BP382" s="12"/>
    </row>
    <row r="383">
      <c r="A383" s="7" t="s">
        <v>1384</v>
      </c>
      <c r="B383" s="8"/>
      <c r="C383" s="8">
        <v>2011.0</v>
      </c>
      <c r="D383" s="8">
        <v>4.0</v>
      </c>
      <c r="E383" s="8">
        <v>21.0</v>
      </c>
      <c r="F383" s="9"/>
      <c r="G383" s="9"/>
      <c r="H383" s="9"/>
      <c r="I383" s="108" t="s">
        <v>1883</v>
      </c>
      <c r="J383" s="108" t="s">
        <v>1884</v>
      </c>
      <c r="K383" s="104">
        <v>42.0</v>
      </c>
      <c r="L383" s="12"/>
      <c r="M383" s="12"/>
      <c r="N383" s="12" t="s">
        <v>76</v>
      </c>
      <c r="O383" s="12"/>
      <c r="P383" s="12"/>
      <c r="Q383" s="12" t="s">
        <v>77</v>
      </c>
      <c r="R383" s="12" t="s">
        <v>1759</v>
      </c>
      <c r="S383" s="108" t="s">
        <v>1885</v>
      </c>
      <c r="T383" s="12" t="s">
        <v>1886</v>
      </c>
      <c r="U383" s="12" t="s">
        <v>1887</v>
      </c>
      <c r="V383" s="12" t="s">
        <v>348</v>
      </c>
      <c r="W383" s="12" t="s">
        <v>1887</v>
      </c>
      <c r="X383" s="12" t="s">
        <v>94</v>
      </c>
      <c r="Y383" s="12" t="s">
        <v>337</v>
      </c>
      <c r="Z383" s="12" t="s">
        <v>337</v>
      </c>
      <c r="AA383" s="12"/>
      <c r="AB383" s="12"/>
      <c r="AC383" s="9"/>
      <c r="AD383" s="9"/>
      <c r="AE383" s="12"/>
      <c r="AF383" s="12"/>
      <c r="AG383" s="12" t="s">
        <v>88</v>
      </c>
      <c r="AH383" s="12"/>
      <c r="AI383" s="108" t="s">
        <v>1888</v>
      </c>
      <c r="AJ383" s="12" t="s">
        <v>92</v>
      </c>
      <c r="AK383" s="12" t="s">
        <v>227</v>
      </c>
      <c r="AL383" s="12" t="s">
        <v>92</v>
      </c>
      <c r="AM383" s="13" t="str">
        <f t="shared" si="9"/>
        <v>Retamanis community La Paz Murillo La Paz Bolivia</v>
      </c>
      <c r="AN383" s="9"/>
      <c r="AO383" s="12" t="s">
        <v>251</v>
      </c>
      <c r="AP383" s="12"/>
      <c r="AQ383" s="12"/>
      <c r="AR383" s="12"/>
      <c r="AS383" s="12"/>
      <c r="AT383" s="12"/>
      <c r="AU383" s="12"/>
      <c r="AV383" s="12" t="s">
        <v>376</v>
      </c>
      <c r="AW383" s="12"/>
      <c r="AX383" s="12"/>
      <c r="AY383" s="12" t="s">
        <v>370</v>
      </c>
      <c r="AZ383" s="12" t="s">
        <v>370</v>
      </c>
      <c r="BA383" s="12" t="s">
        <v>337</v>
      </c>
      <c r="BB383" s="9"/>
      <c r="BC383" s="9"/>
      <c r="BD383" s="9"/>
      <c r="BE383" s="12" t="s">
        <v>1889</v>
      </c>
      <c r="BF383" s="45" t="s">
        <v>1890</v>
      </c>
      <c r="BG383" s="106"/>
      <c r="BH383" s="106"/>
      <c r="BI383" s="106"/>
      <c r="BJ383" s="106"/>
      <c r="BK383" s="106"/>
      <c r="BL383" s="106"/>
      <c r="BM383" s="106"/>
      <c r="BN383" s="106"/>
      <c r="BO383" s="106"/>
      <c r="BP383" s="106"/>
    </row>
    <row r="384">
      <c r="A384" s="91" t="s">
        <v>1400</v>
      </c>
      <c r="B384" s="8"/>
      <c r="C384" s="8">
        <v>2011.0</v>
      </c>
      <c r="D384" s="8">
        <v>7.0</v>
      </c>
      <c r="E384" s="8">
        <v>13.0</v>
      </c>
      <c r="F384" s="9"/>
      <c r="G384" s="9"/>
      <c r="H384" s="9"/>
      <c r="I384" s="12" t="s">
        <v>1177</v>
      </c>
      <c r="J384" s="12" t="s">
        <v>1891</v>
      </c>
      <c r="K384" s="104" t="s">
        <v>248</v>
      </c>
      <c r="L384" s="12"/>
      <c r="M384" s="12"/>
      <c r="N384" s="12" t="s">
        <v>76</v>
      </c>
      <c r="O384" s="12"/>
      <c r="P384" s="12" t="s">
        <v>248</v>
      </c>
      <c r="Q384" s="12" t="s">
        <v>77</v>
      </c>
      <c r="R384" s="12" t="s">
        <v>248</v>
      </c>
      <c r="S384" s="9"/>
      <c r="T384" s="9"/>
      <c r="U384" s="12" t="s">
        <v>81</v>
      </c>
      <c r="V384" s="12" t="s">
        <v>82</v>
      </c>
      <c r="W384" s="12" t="s">
        <v>248</v>
      </c>
      <c r="X384" s="12" t="s">
        <v>248</v>
      </c>
      <c r="Y384" s="12" t="s">
        <v>248</v>
      </c>
      <c r="Z384" s="12" t="s">
        <v>248</v>
      </c>
      <c r="AA384" s="12" t="s">
        <v>248</v>
      </c>
      <c r="AB384" s="12" t="s">
        <v>248</v>
      </c>
      <c r="AC384" s="9"/>
      <c r="AD384" s="9"/>
      <c r="AE384" s="12" t="s">
        <v>248</v>
      </c>
      <c r="AF384" s="12" t="s">
        <v>248</v>
      </c>
      <c r="AG384" s="12" t="s">
        <v>248</v>
      </c>
      <c r="AH384" s="12" t="s">
        <v>248</v>
      </c>
      <c r="AI384" s="12" t="s">
        <v>248</v>
      </c>
      <c r="AJ384" s="12"/>
      <c r="AK384" s="12" t="s">
        <v>181</v>
      </c>
      <c r="AL384" s="12" t="s">
        <v>92</v>
      </c>
      <c r="AM384" s="13" t="str">
        <f t="shared" si="9"/>
        <v>**  Inquisvi La Paz Bolivia</v>
      </c>
      <c r="AN384" s="9"/>
      <c r="AO384" s="12" t="s">
        <v>863</v>
      </c>
      <c r="AP384" s="12" t="s">
        <v>248</v>
      </c>
      <c r="AQ384" s="12" t="s">
        <v>248</v>
      </c>
      <c r="AR384" s="12" t="s">
        <v>248</v>
      </c>
      <c r="AS384" s="12" t="s">
        <v>1892</v>
      </c>
      <c r="AT384" s="12" t="s">
        <v>248</v>
      </c>
      <c r="AU384" s="12" t="s">
        <v>248</v>
      </c>
      <c r="AV384" s="12" t="s">
        <v>376</v>
      </c>
      <c r="AW384" s="12" t="s">
        <v>1893</v>
      </c>
      <c r="AX384" s="12" t="s">
        <v>475</v>
      </c>
      <c r="AY384" s="12" t="s">
        <v>94</v>
      </c>
      <c r="AZ384" s="12" t="s">
        <v>94</v>
      </c>
      <c r="BA384" s="12" t="s">
        <v>1710</v>
      </c>
      <c r="BB384" s="9"/>
      <c r="BC384" s="9"/>
      <c r="BD384" s="9"/>
      <c r="BE384" s="45" t="s">
        <v>1894</v>
      </c>
      <c r="BF384" s="106"/>
      <c r="BG384" s="106"/>
      <c r="BH384" s="106"/>
      <c r="BI384" s="106"/>
      <c r="BJ384" s="106"/>
      <c r="BK384" s="106"/>
      <c r="BL384" s="106"/>
      <c r="BM384" s="106"/>
      <c r="BN384" s="106"/>
      <c r="BO384" s="106"/>
      <c r="BP384" s="106"/>
    </row>
    <row r="385">
      <c r="A385" s="7" t="s">
        <v>646</v>
      </c>
      <c r="B385" s="8"/>
      <c r="C385" s="8">
        <v>2011.0</v>
      </c>
      <c r="D385" s="8">
        <v>9.0</v>
      </c>
      <c r="E385" s="8">
        <v>25.0</v>
      </c>
      <c r="F385" s="106"/>
      <c r="G385" s="106"/>
      <c r="H385" s="106"/>
      <c r="I385" s="106"/>
      <c r="J385" s="106"/>
      <c r="K385" s="104"/>
      <c r="L385" s="12"/>
      <c r="M385" s="12"/>
      <c r="N385" s="106"/>
      <c r="O385" s="9"/>
      <c r="P385" s="9"/>
      <c r="Q385" s="12" t="s">
        <v>77</v>
      </c>
      <c r="R385" s="12" t="s">
        <v>1855</v>
      </c>
      <c r="S385" s="12" t="s">
        <v>1895</v>
      </c>
      <c r="T385" s="9"/>
      <c r="U385" s="106"/>
      <c r="V385" s="106"/>
      <c r="W385" s="9"/>
      <c r="X385" s="9"/>
      <c r="Y385" s="12" t="s">
        <v>122</v>
      </c>
      <c r="Z385" s="12" t="s">
        <v>656</v>
      </c>
      <c r="AA385" s="106"/>
      <c r="AB385" s="9"/>
      <c r="AC385" s="9"/>
      <c r="AD385" s="9"/>
      <c r="AE385" s="9"/>
      <c r="AF385" s="12" t="s">
        <v>656</v>
      </c>
      <c r="AG385" s="12" t="s">
        <v>482</v>
      </c>
      <c r="AH385" s="12" t="s">
        <v>248</v>
      </c>
      <c r="AI385" s="12" t="s">
        <v>248</v>
      </c>
      <c r="AJ385" s="12"/>
      <c r="AK385" s="12"/>
      <c r="AL385" s="12"/>
      <c r="AM385" s="13" t="str">
        <f t="shared" si="9"/>
        <v>**    Bolivia</v>
      </c>
      <c r="AN385" s="9"/>
      <c r="AO385" s="12" t="s">
        <v>279</v>
      </c>
      <c r="AP385" s="12" t="s">
        <v>82</v>
      </c>
      <c r="AQ385" s="12" t="s">
        <v>248</v>
      </c>
      <c r="AR385" s="12" t="s">
        <v>248</v>
      </c>
      <c r="AS385" s="12" t="s">
        <v>248</v>
      </c>
      <c r="AT385" s="12" t="s">
        <v>248</v>
      </c>
      <c r="AU385" s="12" t="s">
        <v>248</v>
      </c>
      <c r="AV385" s="12" t="s">
        <v>376</v>
      </c>
      <c r="AW385" s="12" t="s">
        <v>1895</v>
      </c>
      <c r="AX385" s="12" t="s">
        <v>1896</v>
      </c>
      <c r="AY385" s="12" t="s">
        <v>94</v>
      </c>
      <c r="AZ385" s="12" t="s">
        <v>94</v>
      </c>
      <c r="BA385" s="12" t="s">
        <v>97</v>
      </c>
      <c r="BB385" s="9"/>
      <c r="BC385" s="9"/>
      <c r="BD385" s="9"/>
      <c r="BE385" s="106"/>
      <c r="BF385" s="173" t="s">
        <v>1897</v>
      </c>
      <c r="BG385" s="174"/>
      <c r="BH385" s="174"/>
      <c r="BI385" s="174"/>
      <c r="BJ385" s="174"/>
      <c r="BK385" s="174"/>
      <c r="BL385" s="174"/>
      <c r="BM385" s="174"/>
      <c r="BN385" s="174"/>
      <c r="BO385" s="174"/>
      <c r="BP385" s="174"/>
    </row>
    <row r="386">
      <c r="A386" s="7" t="s">
        <v>646</v>
      </c>
      <c r="B386" s="8"/>
      <c r="C386" s="8">
        <v>2011.0</v>
      </c>
      <c r="D386" s="12">
        <v>9.0</v>
      </c>
      <c r="E386" s="12">
        <v>25.0</v>
      </c>
      <c r="F386" s="9"/>
      <c r="G386" s="9"/>
      <c r="H386" s="9"/>
      <c r="I386" s="12" t="s">
        <v>720</v>
      </c>
      <c r="J386" s="12" t="s">
        <v>1898</v>
      </c>
      <c r="K386" s="102">
        <v>13.0</v>
      </c>
      <c r="L386" s="8"/>
      <c r="M386" s="8"/>
      <c r="N386" s="12" t="s">
        <v>76</v>
      </c>
      <c r="O386" s="9"/>
      <c r="P386" s="9"/>
      <c r="Q386" s="12" t="s">
        <v>77</v>
      </c>
      <c r="R386" s="106"/>
      <c r="S386" s="9"/>
      <c r="T386" s="9"/>
      <c r="U386" s="12" t="s">
        <v>1899</v>
      </c>
      <c r="V386" s="12" t="s">
        <v>348</v>
      </c>
      <c r="W386" s="9"/>
      <c r="X386" s="12" t="s">
        <v>248</v>
      </c>
      <c r="Y386" s="12" t="s">
        <v>248</v>
      </c>
      <c r="Z386" s="12" t="s">
        <v>248</v>
      </c>
      <c r="AA386" s="106"/>
      <c r="AB386" s="9"/>
      <c r="AC386" s="9"/>
      <c r="AD386" s="9"/>
      <c r="AE386" s="9"/>
      <c r="AF386" s="106"/>
      <c r="AG386" s="12" t="s">
        <v>1697</v>
      </c>
      <c r="AH386" s="9"/>
      <c r="AI386" s="106"/>
      <c r="AJ386" s="106"/>
      <c r="AK386" s="106"/>
      <c r="AL386" s="106"/>
      <c r="AM386" s="13" t="str">
        <f t="shared" si="9"/>
        <v>    Bolivia</v>
      </c>
      <c r="AN386" s="9"/>
      <c r="AO386" s="12" t="s">
        <v>279</v>
      </c>
      <c r="AP386" s="9"/>
      <c r="AQ386" s="9"/>
      <c r="AR386" s="9"/>
      <c r="AS386" s="9"/>
      <c r="AT386" s="9"/>
      <c r="AU386" s="9"/>
      <c r="AV386" s="12" t="s">
        <v>376</v>
      </c>
      <c r="AW386" s="12" t="s">
        <v>1895</v>
      </c>
      <c r="AX386" s="12" t="s">
        <v>1896</v>
      </c>
      <c r="AY386" s="12" t="s">
        <v>94</v>
      </c>
      <c r="AZ386" s="12" t="s">
        <v>94</v>
      </c>
      <c r="BA386" s="12" t="s">
        <v>97</v>
      </c>
      <c r="BB386" s="9"/>
      <c r="BC386" s="9"/>
      <c r="BD386" s="9"/>
      <c r="BE386" s="106"/>
      <c r="BF386" s="173" t="s">
        <v>1897</v>
      </c>
      <c r="BG386" s="174"/>
      <c r="BH386" s="174"/>
      <c r="BI386" s="174"/>
      <c r="BJ386" s="174"/>
      <c r="BK386" s="174"/>
      <c r="BL386" s="174"/>
      <c r="BM386" s="174"/>
      <c r="BN386" s="174"/>
      <c r="BO386" s="174"/>
      <c r="BP386" s="174"/>
    </row>
    <row r="387">
      <c r="A387" s="7" t="s">
        <v>646</v>
      </c>
      <c r="B387" s="8"/>
      <c r="C387" s="8">
        <v>2011.0</v>
      </c>
      <c r="D387" s="12">
        <v>9.0</v>
      </c>
      <c r="E387" s="12">
        <v>25.0</v>
      </c>
      <c r="F387" s="9"/>
      <c r="G387" s="9"/>
      <c r="H387" s="9"/>
      <c r="I387" s="12" t="s">
        <v>1900</v>
      </c>
      <c r="J387" s="12" t="s">
        <v>1901</v>
      </c>
      <c r="K387" s="175">
        <v>42959.0</v>
      </c>
      <c r="L387" s="12"/>
      <c r="M387" s="12"/>
      <c r="N387" s="12" t="s">
        <v>76</v>
      </c>
      <c r="O387" s="9"/>
      <c r="P387" s="9"/>
      <c r="Q387" s="12" t="s">
        <v>77</v>
      </c>
      <c r="R387" s="12" t="s">
        <v>348</v>
      </c>
      <c r="S387" s="9"/>
      <c r="T387" s="12" t="s">
        <v>348</v>
      </c>
      <c r="U387" s="12" t="s">
        <v>1902</v>
      </c>
      <c r="V387" s="12" t="s">
        <v>348</v>
      </c>
      <c r="W387" s="12" t="s">
        <v>1903</v>
      </c>
      <c r="X387" s="12" t="s">
        <v>405</v>
      </c>
      <c r="Y387" s="12" t="s">
        <v>1903</v>
      </c>
      <c r="Z387" s="12" t="s">
        <v>1903</v>
      </c>
      <c r="AA387" s="9"/>
      <c r="AB387" s="9"/>
      <c r="AC387" s="9"/>
      <c r="AD387" s="9"/>
      <c r="AE387" s="9"/>
      <c r="AF387" s="12" t="s">
        <v>1903</v>
      </c>
      <c r="AG387" s="12" t="s">
        <v>482</v>
      </c>
      <c r="AH387" s="9"/>
      <c r="AI387" s="9"/>
      <c r="AJ387" s="9"/>
      <c r="AK387" s="9"/>
      <c r="AL387" s="106"/>
      <c r="AM387" s="13" t="str">
        <f t="shared" si="9"/>
        <v>    Bolivia</v>
      </c>
      <c r="AN387" s="9"/>
      <c r="AO387" s="12" t="s">
        <v>279</v>
      </c>
      <c r="AP387" s="106"/>
      <c r="AQ387" s="106"/>
      <c r="AR387" s="106"/>
      <c r="AS387" s="106"/>
      <c r="AT387" s="106"/>
      <c r="AU387" s="9"/>
      <c r="AV387" s="12" t="s">
        <v>376</v>
      </c>
      <c r="AW387" s="12" t="s">
        <v>1895</v>
      </c>
      <c r="AX387" s="12" t="s">
        <v>1896</v>
      </c>
      <c r="AY387" s="12" t="s">
        <v>94</v>
      </c>
      <c r="AZ387" s="12" t="s">
        <v>94</v>
      </c>
      <c r="BA387" s="12" t="s">
        <v>97</v>
      </c>
      <c r="BB387" s="9"/>
      <c r="BC387" s="9"/>
      <c r="BD387" s="9"/>
      <c r="BE387" s="106"/>
      <c r="BF387" s="173" t="s">
        <v>1897</v>
      </c>
      <c r="BG387" s="174"/>
      <c r="BH387" s="174"/>
      <c r="BI387" s="174"/>
      <c r="BJ387" s="174"/>
      <c r="BK387" s="174"/>
      <c r="BL387" s="174"/>
      <c r="BM387" s="174"/>
      <c r="BN387" s="174"/>
      <c r="BO387" s="174"/>
      <c r="BP387" s="174"/>
    </row>
    <row r="388">
      <c r="A388" s="7" t="s">
        <v>646</v>
      </c>
      <c r="B388" s="8"/>
      <c r="C388" s="8">
        <v>2011.0</v>
      </c>
      <c r="D388" s="12">
        <v>9.0</v>
      </c>
      <c r="E388" s="12">
        <v>25.0</v>
      </c>
      <c r="F388" s="9"/>
      <c r="G388" s="9"/>
      <c r="H388" s="9"/>
      <c r="I388" s="12" t="s">
        <v>1904</v>
      </c>
      <c r="J388" s="12" t="s">
        <v>1905</v>
      </c>
      <c r="K388" s="105"/>
      <c r="L388" s="106"/>
      <c r="M388" s="106"/>
      <c r="N388" s="12" t="s">
        <v>76</v>
      </c>
      <c r="O388" s="9"/>
      <c r="P388" s="9"/>
      <c r="Q388" s="12" t="s">
        <v>77</v>
      </c>
      <c r="R388" s="12" t="s">
        <v>1906</v>
      </c>
      <c r="S388" s="9"/>
      <c r="T388" s="9"/>
      <c r="U388" s="12" t="s">
        <v>1907</v>
      </c>
      <c r="V388" s="12" t="s">
        <v>348</v>
      </c>
      <c r="W388" s="12" t="s">
        <v>1903</v>
      </c>
      <c r="X388" s="12" t="s">
        <v>405</v>
      </c>
      <c r="Y388" s="12" t="s">
        <v>248</v>
      </c>
      <c r="Z388" s="12" t="s">
        <v>1903</v>
      </c>
      <c r="AA388" s="9"/>
      <c r="AB388" s="9"/>
      <c r="AC388" s="9"/>
      <c r="AD388" s="9"/>
      <c r="AE388" s="9"/>
      <c r="AF388" s="12" t="s">
        <v>248</v>
      </c>
      <c r="AG388" s="12" t="s">
        <v>482</v>
      </c>
      <c r="AH388" s="9"/>
      <c r="AI388" s="9"/>
      <c r="AJ388" s="9"/>
      <c r="AK388" s="9"/>
      <c r="AL388" s="106"/>
      <c r="AM388" s="13" t="str">
        <f t="shared" si="9"/>
        <v>    Bolivia</v>
      </c>
      <c r="AN388" s="9"/>
      <c r="AO388" s="12" t="s">
        <v>279</v>
      </c>
      <c r="AP388" s="106"/>
      <c r="AQ388" s="106"/>
      <c r="AR388" s="106"/>
      <c r="AS388" s="106"/>
      <c r="AT388" s="106"/>
      <c r="AU388" s="9"/>
      <c r="AV388" s="12" t="s">
        <v>376</v>
      </c>
      <c r="AW388" s="12" t="s">
        <v>1895</v>
      </c>
      <c r="AX388" s="12" t="s">
        <v>1896</v>
      </c>
      <c r="AY388" s="12" t="s">
        <v>94</v>
      </c>
      <c r="AZ388" s="12" t="s">
        <v>94</v>
      </c>
      <c r="BA388" s="12" t="s">
        <v>97</v>
      </c>
      <c r="BB388" s="9"/>
      <c r="BC388" s="9"/>
      <c r="BD388" s="9"/>
      <c r="BE388" s="106"/>
      <c r="BF388" s="173" t="s">
        <v>1897</v>
      </c>
      <c r="BG388" s="174"/>
      <c r="BH388" s="174"/>
      <c r="BI388" s="174"/>
      <c r="BJ388" s="174"/>
      <c r="BK388" s="174"/>
      <c r="BL388" s="174"/>
      <c r="BM388" s="174"/>
      <c r="BN388" s="174"/>
      <c r="BO388" s="174"/>
      <c r="BP388" s="174"/>
    </row>
    <row r="389">
      <c r="A389" s="7" t="s">
        <v>795</v>
      </c>
      <c r="B389" s="8"/>
      <c r="C389" s="8">
        <v>2012.0</v>
      </c>
      <c r="D389" s="8">
        <v>1.0</v>
      </c>
      <c r="E389" s="8">
        <v>11.0</v>
      </c>
      <c r="F389" s="9"/>
      <c r="G389" s="9"/>
      <c r="H389" s="9"/>
      <c r="I389" s="12" t="s">
        <v>936</v>
      </c>
      <c r="J389" s="12" t="s">
        <v>1908</v>
      </c>
      <c r="K389" s="102">
        <v>27.0</v>
      </c>
      <c r="L389" s="8"/>
      <c r="M389" s="8"/>
      <c r="N389" s="12" t="s">
        <v>76</v>
      </c>
      <c r="O389" s="9"/>
      <c r="P389" s="9"/>
      <c r="Q389" s="12" t="s">
        <v>77</v>
      </c>
      <c r="R389" s="12" t="s">
        <v>1855</v>
      </c>
      <c r="S389" s="12" t="s">
        <v>1909</v>
      </c>
      <c r="U389" s="12" t="s">
        <v>81</v>
      </c>
      <c r="V389" s="12" t="s">
        <v>82</v>
      </c>
      <c r="W389" s="9"/>
      <c r="X389" s="12" t="s">
        <v>94</v>
      </c>
      <c r="Y389" s="12" t="s">
        <v>122</v>
      </c>
      <c r="Z389" s="12" t="s">
        <v>656</v>
      </c>
      <c r="AA389" s="9"/>
      <c r="AB389" s="9"/>
      <c r="AC389" s="9"/>
      <c r="AD389" s="9"/>
      <c r="AE389" s="9"/>
      <c r="AF389" s="12" t="s">
        <v>656</v>
      </c>
      <c r="AG389" s="12" t="s">
        <v>88</v>
      </c>
      <c r="AH389" s="9"/>
      <c r="AI389" s="106"/>
      <c r="AJ389" s="12" t="s">
        <v>151</v>
      </c>
      <c r="AK389" s="12" t="s">
        <v>143</v>
      </c>
      <c r="AL389" s="12" t="s">
        <v>113</v>
      </c>
      <c r="AM389" s="13" t="str">
        <f t="shared" si="9"/>
        <v> Yapacaní Ichilo Santa Cruz Bolivia</v>
      </c>
      <c r="AN389" s="9"/>
      <c r="AO389" s="12" t="s">
        <v>279</v>
      </c>
      <c r="AP389" s="12" t="s">
        <v>94</v>
      </c>
      <c r="AQ389" s="9"/>
      <c r="AR389" s="9"/>
      <c r="AS389" s="9"/>
      <c r="AT389" s="9"/>
      <c r="AU389" s="9"/>
      <c r="AV389" s="12" t="s">
        <v>376</v>
      </c>
      <c r="AW389" s="12" t="s">
        <v>1910</v>
      </c>
      <c r="AX389" s="12" t="s">
        <v>1577</v>
      </c>
      <c r="AY389" s="12" t="s">
        <v>94</v>
      </c>
      <c r="AZ389" s="12" t="s">
        <v>82</v>
      </c>
      <c r="BA389" s="12" t="s">
        <v>223</v>
      </c>
      <c r="BB389" s="9"/>
      <c r="BC389" s="9"/>
      <c r="BD389" s="9"/>
      <c r="BE389" s="9"/>
      <c r="BF389" s="9"/>
      <c r="BG389" s="9"/>
      <c r="BH389" s="9"/>
      <c r="BI389" s="9"/>
      <c r="BJ389" s="9"/>
      <c r="BK389" s="9"/>
      <c r="BL389" s="9"/>
      <c r="BM389" s="9"/>
      <c r="BN389" s="9"/>
      <c r="BO389" s="9"/>
      <c r="BP389" s="9"/>
    </row>
    <row r="390">
      <c r="A390" s="7" t="s">
        <v>795</v>
      </c>
      <c r="B390" s="8"/>
      <c r="C390" s="8">
        <v>2012.0</v>
      </c>
      <c r="D390" s="8">
        <v>1.0</v>
      </c>
      <c r="E390" s="8">
        <v>11.0</v>
      </c>
      <c r="F390" s="9"/>
      <c r="G390" s="9"/>
      <c r="H390" s="9"/>
      <c r="I390" s="12" t="s">
        <v>1911</v>
      </c>
      <c r="J390" s="12" t="s">
        <v>1912</v>
      </c>
      <c r="K390" s="102">
        <v>23.0</v>
      </c>
      <c r="L390" s="8"/>
      <c r="M390" s="8"/>
      <c r="N390" s="12" t="s">
        <v>76</v>
      </c>
      <c r="O390" s="106"/>
      <c r="P390" s="9"/>
      <c r="Q390" s="12" t="s">
        <v>77</v>
      </c>
      <c r="R390" s="12" t="s">
        <v>1855</v>
      </c>
      <c r="S390" s="12" t="s">
        <v>1909</v>
      </c>
      <c r="U390" s="12" t="s">
        <v>81</v>
      </c>
      <c r="V390" s="12" t="s">
        <v>82</v>
      </c>
      <c r="W390" s="9"/>
      <c r="X390" s="12" t="s">
        <v>94</v>
      </c>
      <c r="Y390" s="12" t="s">
        <v>122</v>
      </c>
      <c r="Z390" s="12" t="s">
        <v>656</v>
      </c>
      <c r="AA390" s="9"/>
      <c r="AB390" s="9"/>
      <c r="AC390" s="9"/>
      <c r="AD390" s="9"/>
      <c r="AE390" s="9"/>
      <c r="AF390" s="12" t="s">
        <v>656</v>
      </c>
      <c r="AG390" s="12" t="s">
        <v>88</v>
      </c>
      <c r="AH390" s="9"/>
      <c r="AI390" s="106"/>
      <c r="AJ390" s="12" t="s">
        <v>151</v>
      </c>
      <c r="AK390" s="12" t="s">
        <v>143</v>
      </c>
      <c r="AL390" s="12" t="s">
        <v>113</v>
      </c>
      <c r="AM390" s="13" t="str">
        <f t="shared" si="9"/>
        <v> Yapacaní Ichilo Santa Cruz Bolivia</v>
      </c>
      <c r="AN390" s="9"/>
      <c r="AO390" s="12" t="s">
        <v>279</v>
      </c>
      <c r="AP390" s="12" t="s">
        <v>94</v>
      </c>
      <c r="AQ390" s="9"/>
      <c r="AR390" s="9"/>
      <c r="AS390" s="9"/>
      <c r="AT390" s="9"/>
      <c r="AU390" s="9"/>
      <c r="AV390" s="12" t="s">
        <v>376</v>
      </c>
      <c r="AW390" s="12" t="s">
        <v>1910</v>
      </c>
      <c r="AX390" s="12" t="s">
        <v>1577</v>
      </c>
      <c r="AY390" s="12" t="s">
        <v>94</v>
      </c>
      <c r="AZ390" s="12" t="s">
        <v>82</v>
      </c>
      <c r="BA390" s="12" t="s">
        <v>223</v>
      </c>
      <c r="BB390" s="9"/>
      <c r="BC390" s="9"/>
      <c r="BD390" s="9"/>
      <c r="BE390" s="106"/>
      <c r="BF390" s="106"/>
      <c r="BG390" s="106"/>
      <c r="BH390" s="106"/>
      <c r="BI390" s="106"/>
      <c r="BJ390" s="106"/>
      <c r="BK390" s="106"/>
      <c r="BL390" s="106"/>
      <c r="BM390" s="106"/>
      <c r="BN390" s="106"/>
      <c r="BO390" s="106"/>
      <c r="BP390" s="106"/>
    </row>
    <row r="391">
      <c r="A391" s="7" t="s">
        <v>795</v>
      </c>
      <c r="B391" s="8"/>
      <c r="C391" s="8">
        <v>2012.0</v>
      </c>
      <c r="D391" s="8">
        <v>1.0</v>
      </c>
      <c r="E391" s="8">
        <v>11.0</v>
      </c>
      <c r="F391" s="9"/>
      <c r="G391" s="9"/>
      <c r="H391" s="9"/>
      <c r="I391" s="12" t="s">
        <v>1913</v>
      </c>
      <c r="J391" s="12" t="s">
        <v>574</v>
      </c>
      <c r="K391" s="102">
        <v>22.0</v>
      </c>
      <c r="L391" s="8"/>
      <c r="M391" s="8"/>
      <c r="N391" s="12" t="s">
        <v>76</v>
      </c>
      <c r="O391" s="106"/>
      <c r="P391" s="9"/>
      <c r="Q391" s="12" t="s">
        <v>77</v>
      </c>
      <c r="R391" s="12" t="s">
        <v>1855</v>
      </c>
      <c r="S391" s="12" t="s">
        <v>1909</v>
      </c>
      <c r="U391" s="12" t="s">
        <v>1914</v>
      </c>
      <c r="V391" s="12" t="s">
        <v>348</v>
      </c>
      <c r="W391" s="9"/>
      <c r="X391" s="12" t="s">
        <v>94</v>
      </c>
      <c r="Y391" s="12" t="s">
        <v>850</v>
      </c>
      <c r="Z391" s="106"/>
      <c r="AA391" s="9"/>
      <c r="AB391" s="9"/>
      <c r="AC391" s="9"/>
      <c r="AD391" s="9"/>
      <c r="AE391" s="9"/>
      <c r="AF391" s="106"/>
      <c r="AG391" s="12" t="s">
        <v>482</v>
      </c>
      <c r="AH391" s="9"/>
      <c r="AI391" s="106"/>
      <c r="AJ391" s="12" t="s">
        <v>151</v>
      </c>
      <c r="AK391" s="12" t="s">
        <v>143</v>
      </c>
      <c r="AL391" s="12" t="s">
        <v>113</v>
      </c>
      <c r="AM391" s="13" t="str">
        <f t="shared" si="9"/>
        <v> Yapacaní Ichilo Santa Cruz Bolivia</v>
      </c>
      <c r="AN391" s="9"/>
      <c r="AO391" s="12" t="s">
        <v>279</v>
      </c>
      <c r="AP391" s="12" t="s">
        <v>94</v>
      </c>
      <c r="AQ391" s="9"/>
      <c r="AR391" s="9"/>
      <c r="AS391" s="9"/>
      <c r="AT391" s="9"/>
      <c r="AU391" s="9"/>
      <c r="AV391" s="12" t="s">
        <v>376</v>
      </c>
      <c r="AW391" s="12" t="s">
        <v>1910</v>
      </c>
      <c r="AX391" s="12" t="s">
        <v>1577</v>
      </c>
      <c r="AY391" s="12" t="s">
        <v>94</v>
      </c>
      <c r="AZ391" s="12" t="s">
        <v>1915</v>
      </c>
      <c r="BA391" s="12" t="s">
        <v>338</v>
      </c>
      <c r="BB391" s="9"/>
      <c r="BC391" s="9"/>
      <c r="BD391" s="9"/>
      <c r="BE391" s="12" t="s">
        <v>1916</v>
      </c>
      <c r="BG391" s="12"/>
      <c r="BH391" s="12"/>
      <c r="BI391" s="12"/>
      <c r="BJ391" s="12"/>
      <c r="BK391" s="12"/>
      <c r="BL391" s="12"/>
      <c r="BM391" s="12"/>
      <c r="BN391" s="12"/>
      <c r="BO391" s="12"/>
      <c r="BP391" s="12"/>
    </row>
    <row r="392">
      <c r="A392" s="11" t="s">
        <v>1550</v>
      </c>
      <c r="B392" s="8"/>
      <c r="C392" s="8">
        <v>2012.0</v>
      </c>
      <c r="D392" s="8">
        <v>3.0</v>
      </c>
      <c r="E392" s="8"/>
      <c r="F392" s="12">
        <v>2012.0</v>
      </c>
      <c r="G392" s="12">
        <v>3.0</v>
      </c>
      <c r="H392" s="12" t="s">
        <v>1917</v>
      </c>
      <c r="I392" s="1" t="s">
        <v>1918</v>
      </c>
      <c r="J392" s="1" t="s">
        <v>1247</v>
      </c>
      <c r="K392" s="104"/>
      <c r="L392" s="12"/>
      <c r="M392" s="12"/>
      <c r="N392" s="12" t="s">
        <v>456</v>
      </c>
      <c r="O392" s="12"/>
      <c r="P392" s="12"/>
      <c r="Q392" s="12" t="s">
        <v>77</v>
      </c>
      <c r="R392" s="12" t="s">
        <v>211</v>
      </c>
      <c r="S392" s="12" t="s">
        <v>1919</v>
      </c>
      <c r="T392" s="12" t="s">
        <v>1920</v>
      </c>
      <c r="U392" s="12" t="s">
        <v>1921</v>
      </c>
      <c r="V392" s="12"/>
      <c r="W392" s="12" t="s">
        <v>1922</v>
      </c>
      <c r="X392" s="12" t="s">
        <v>94</v>
      </c>
      <c r="Y392" s="12"/>
      <c r="Z392" s="12"/>
      <c r="AA392" s="12"/>
      <c r="AB392" s="12"/>
      <c r="AC392" s="9"/>
      <c r="AD392" s="9"/>
      <c r="AE392" s="12"/>
      <c r="AF392" s="12"/>
      <c r="AG392" s="12" t="s">
        <v>88</v>
      </c>
      <c r="AH392" s="12" t="s">
        <v>1923</v>
      </c>
      <c r="AI392" s="12"/>
      <c r="AJ392" s="12" t="s">
        <v>92</v>
      </c>
      <c r="AK392" s="12" t="s">
        <v>227</v>
      </c>
      <c r="AL392" s="12" t="s">
        <v>92</v>
      </c>
      <c r="AM392" s="13"/>
      <c r="AN392" s="9"/>
      <c r="AO392" s="12" t="s">
        <v>1924</v>
      </c>
      <c r="AP392" s="12"/>
      <c r="AQ392" s="12"/>
      <c r="AR392" s="12"/>
      <c r="AS392" s="12" t="s">
        <v>1925</v>
      </c>
      <c r="AT392" s="12"/>
      <c r="AU392" s="12"/>
      <c r="AV392" s="12" t="s">
        <v>376</v>
      </c>
      <c r="AW392" s="12" t="s">
        <v>1926</v>
      </c>
      <c r="AX392" s="12" t="s">
        <v>1927</v>
      </c>
      <c r="AY392" s="12" t="s">
        <v>82</v>
      </c>
      <c r="AZ392" s="12"/>
      <c r="BA392" s="83" t="s">
        <v>1928</v>
      </c>
      <c r="BB392" s="12" t="s">
        <v>1929</v>
      </c>
      <c r="BC392" s="12"/>
      <c r="BD392" s="12" t="s">
        <v>1930</v>
      </c>
      <c r="BE392" s="12" t="s">
        <v>1931</v>
      </c>
      <c r="BF392" s="12" t="s">
        <v>1932</v>
      </c>
      <c r="BG392" s="12"/>
      <c r="BH392" s="12"/>
      <c r="BI392" s="12"/>
      <c r="BJ392" s="12"/>
      <c r="BK392" s="12"/>
      <c r="BL392" s="12"/>
      <c r="BM392" s="12"/>
      <c r="BN392" s="12"/>
      <c r="BO392" s="12"/>
      <c r="BP392" s="12"/>
    </row>
    <row r="393">
      <c r="A393" s="11" t="s">
        <v>1565</v>
      </c>
      <c r="B393" s="8"/>
      <c r="C393" s="8">
        <v>2012.0</v>
      </c>
      <c r="D393" s="8">
        <v>6.0</v>
      </c>
      <c r="E393" s="8">
        <v>20.0</v>
      </c>
      <c r="F393" s="9"/>
      <c r="G393" s="9"/>
      <c r="H393" s="9"/>
      <c r="I393" s="1" t="s">
        <v>1933</v>
      </c>
      <c r="J393" s="1" t="s">
        <v>1934</v>
      </c>
      <c r="K393" s="104">
        <v>45.0</v>
      </c>
      <c r="L393" s="12"/>
      <c r="M393" s="12"/>
      <c r="N393" s="12" t="s">
        <v>456</v>
      </c>
      <c r="O393" s="12"/>
      <c r="P393" s="12"/>
      <c r="Q393" s="12" t="s">
        <v>77</v>
      </c>
      <c r="R393" s="12" t="s">
        <v>211</v>
      </c>
      <c r="S393" s="1" t="s">
        <v>1935</v>
      </c>
      <c r="T393" s="12" t="s">
        <v>1920</v>
      </c>
      <c r="U393" s="12" t="s">
        <v>81</v>
      </c>
      <c r="V393" s="12" t="s">
        <v>82</v>
      </c>
      <c r="W393" s="12" t="s">
        <v>308</v>
      </c>
      <c r="X393" s="12" t="s">
        <v>94</v>
      </c>
      <c r="Y393" s="12" t="s">
        <v>122</v>
      </c>
      <c r="Z393" s="12" t="s">
        <v>1936</v>
      </c>
      <c r="AA393" s="12"/>
      <c r="AB393" s="12"/>
      <c r="AC393" s="9"/>
      <c r="AD393" s="9"/>
      <c r="AE393" s="12"/>
      <c r="AF393" s="12"/>
      <c r="AG393" s="12" t="s">
        <v>88</v>
      </c>
      <c r="AH393" s="12" t="s">
        <v>1937</v>
      </c>
      <c r="AI393" s="12"/>
      <c r="AJ393" s="12" t="s">
        <v>203</v>
      </c>
      <c r="AK393" s="12" t="s">
        <v>183</v>
      </c>
      <c r="AL393" s="12" t="s">
        <v>130</v>
      </c>
      <c r="AM393" s="13"/>
      <c r="AN393" s="9"/>
      <c r="AO393" s="12"/>
      <c r="AP393" s="12"/>
      <c r="AQ393" s="12"/>
      <c r="AR393" s="12"/>
      <c r="AS393" s="12" t="s">
        <v>1925</v>
      </c>
      <c r="AT393" s="12"/>
      <c r="AU393" s="12"/>
      <c r="AV393" s="12" t="s">
        <v>376</v>
      </c>
      <c r="AW393" s="12" t="s">
        <v>1938</v>
      </c>
      <c r="AX393" s="12" t="s">
        <v>1577</v>
      </c>
      <c r="AY393" s="12" t="s">
        <v>1939</v>
      </c>
      <c r="AZ393" s="12"/>
      <c r="BA393" s="83" t="s">
        <v>1940</v>
      </c>
      <c r="BB393" s="12"/>
      <c r="BC393" s="12"/>
      <c r="BD393" s="12"/>
      <c r="BE393" s="12" t="s">
        <v>1941</v>
      </c>
      <c r="BF393" s="12" t="s">
        <v>1942</v>
      </c>
      <c r="BG393" s="12"/>
      <c r="BH393" s="12"/>
      <c r="BI393" s="12"/>
      <c r="BJ393" s="12"/>
      <c r="BK393" s="12"/>
      <c r="BL393" s="12"/>
      <c r="BM393" s="12"/>
      <c r="BN393" s="12"/>
      <c r="BO393" s="12"/>
      <c r="BP393" s="12"/>
    </row>
    <row r="394">
      <c r="A394" s="11" t="s">
        <v>1433</v>
      </c>
      <c r="B394" s="8"/>
      <c r="C394" s="8">
        <v>2012.0</v>
      </c>
      <c r="D394" s="8">
        <v>7.0</v>
      </c>
      <c r="E394" s="8">
        <v>5.0</v>
      </c>
      <c r="F394" s="9"/>
      <c r="G394" s="9"/>
      <c r="H394" s="9"/>
      <c r="I394" s="174" t="s">
        <v>1341</v>
      </c>
      <c r="J394" s="12" t="s">
        <v>1429</v>
      </c>
      <c r="K394" s="104" t="s">
        <v>248</v>
      </c>
      <c r="L394" s="12"/>
      <c r="M394" s="12"/>
      <c r="N394" s="12" t="s">
        <v>76</v>
      </c>
      <c r="O394" s="12"/>
      <c r="P394" s="12" t="s">
        <v>248</v>
      </c>
      <c r="Q394" s="12" t="s">
        <v>77</v>
      </c>
      <c r="R394" s="12" t="s">
        <v>1943</v>
      </c>
      <c r="S394" s="12" t="s">
        <v>1944</v>
      </c>
      <c r="T394" s="12"/>
      <c r="U394" s="12" t="s">
        <v>81</v>
      </c>
      <c r="V394" s="12" t="s">
        <v>82</v>
      </c>
      <c r="W394" s="12" t="s">
        <v>308</v>
      </c>
      <c r="X394" s="12" t="s">
        <v>248</v>
      </c>
      <c r="Y394" s="12" t="s">
        <v>122</v>
      </c>
      <c r="Z394" s="12" t="s">
        <v>656</v>
      </c>
      <c r="AA394" s="12" t="s">
        <v>248</v>
      </c>
      <c r="AB394" s="12" t="s">
        <v>248</v>
      </c>
      <c r="AC394" s="9"/>
      <c r="AD394" s="9"/>
      <c r="AE394" s="12" t="s">
        <v>248</v>
      </c>
      <c r="AF394" s="12" t="s">
        <v>656</v>
      </c>
      <c r="AG394" s="12" t="s">
        <v>88</v>
      </c>
      <c r="AH394" s="12" t="s">
        <v>1945</v>
      </c>
      <c r="AI394" s="12" t="s">
        <v>204</v>
      </c>
      <c r="AJ394" s="12" t="s">
        <v>204</v>
      </c>
      <c r="AK394" s="12" t="s">
        <v>186</v>
      </c>
      <c r="AL394" s="12" t="s">
        <v>126</v>
      </c>
      <c r="AM394" s="13" t="str">
        <f t="shared" ref="AM394:AM402" si="10">CONCATENATE(AI394," ",AJ394," ",AK394," ",AL394," ","Bolivia")</f>
        <v>Mallku Khota Mallku Khota Alonso de Ibañez Potosí Bolivia</v>
      </c>
      <c r="AN394" s="9"/>
      <c r="AO394" s="12" t="s">
        <v>1946</v>
      </c>
      <c r="AP394" s="12" t="s">
        <v>82</v>
      </c>
      <c r="AQ394" s="12" t="s">
        <v>1947</v>
      </c>
      <c r="AR394" s="12" t="s">
        <v>94</v>
      </c>
      <c r="AS394" s="12" t="s">
        <v>94</v>
      </c>
      <c r="AT394" s="12" t="s">
        <v>1948</v>
      </c>
      <c r="AU394" s="12" t="s">
        <v>248</v>
      </c>
      <c r="AV394" s="12" t="s">
        <v>376</v>
      </c>
      <c r="AW394" s="12" t="s">
        <v>1949</v>
      </c>
      <c r="AX394" s="12" t="s">
        <v>475</v>
      </c>
      <c r="AY394" s="12" t="s">
        <v>94</v>
      </c>
      <c r="AZ394" s="12" t="s">
        <v>82</v>
      </c>
      <c r="BA394" s="83" t="s">
        <v>223</v>
      </c>
      <c r="BB394" s="12"/>
      <c r="BC394" s="12"/>
      <c r="BD394" s="12" t="s">
        <v>1950</v>
      </c>
      <c r="BE394" s="45" t="s">
        <v>1951</v>
      </c>
      <c r="BF394" s="12"/>
      <c r="BG394" s="45" t="s">
        <v>1952</v>
      </c>
      <c r="BH394" s="12"/>
      <c r="BI394" s="12"/>
      <c r="BJ394" s="12"/>
      <c r="BK394" s="12"/>
      <c r="BL394" s="12"/>
      <c r="BM394" s="12"/>
      <c r="BN394" s="12"/>
      <c r="BO394" s="12"/>
      <c r="BP394" s="12"/>
    </row>
    <row r="395">
      <c r="A395" s="7" t="s">
        <v>1448</v>
      </c>
      <c r="B395" s="8"/>
      <c r="C395" s="8">
        <v>2012.0</v>
      </c>
      <c r="D395" s="8">
        <v>7.0</v>
      </c>
      <c r="E395" s="8">
        <v>24.0</v>
      </c>
      <c r="F395" s="9"/>
      <c r="G395" s="9"/>
      <c r="H395" s="9"/>
      <c r="I395" s="12" t="s">
        <v>1362</v>
      </c>
      <c r="J395" s="12" t="s">
        <v>1953</v>
      </c>
      <c r="K395" s="102">
        <v>47.0</v>
      </c>
      <c r="L395" s="8"/>
      <c r="M395" s="8"/>
      <c r="N395" s="12" t="s">
        <v>76</v>
      </c>
      <c r="O395" s="12"/>
      <c r="P395" s="12" t="s">
        <v>248</v>
      </c>
      <c r="Q395" s="12" t="s">
        <v>77</v>
      </c>
      <c r="R395" s="12" t="s">
        <v>248</v>
      </c>
      <c r="S395" s="9"/>
      <c r="T395" s="9"/>
      <c r="U395" s="12" t="s">
        <v>81</v>
      </c>
      <c r="V395" s="106"/>
      <c r="W395" s="12" t="s">
        <v>248</v>
      </c>
      <c r="X395" s="12" t="s">
        <v>248</v>
      </c>
      <c r="Y395" s="12" t="s">
        <v>248</v>
      </c>
      <c r="Z395" s="12" t="s">
        <v>1954</v>
      </c>
      <c r="AA395" s="12" t="s">
        <v>248</v>
      </c>
      <c r="AB395" s="12" t="s">
        <v>248</v>
      </c>
      <c r="AC395" s="9"/>
      <c r="AD395" s="9"/>
      <c r="AE395" s="12" t="s">
        <v>248</v>
      </c>
      <c r="AF395" s="12" t="s">
        <v>1955</v>
      </c>
      <c r="AG395" s="12" t="s">
        <v>88</v>
      </c>
      <c r="AH395" s="12" t="s">
        <v>248</v>
      </c>
      <c r="AI395" s="12" t="s">
        <v>1956</v>
      </c>
      <c r="AJ395" s="12" t="s">
        <v>162</v>
      </c>
      <c r="AK395" s="12" t="s">
        <v>146</v>
      </c>
      <c r="AL395" s="12" t="s">
        <v>92</v>
      </c>
      <c r="AM395" s="13" t="str">
        <f t="shared" si="10"/>
        <v>Puchucollo Alto Laja Los Andes La Paz Bolivia</v>
      </c>
      <c r="AN395" s="9"/>
      <c r="AO395" s="12" t="s">
        <v>251</v>
      </c>
      <c r="AP395" s="12" t="s">
        <v>94</v>
      </c>
      <c r="AQ395" s="9"/>
      <c r="AR395" s="9"/>
      <c r="AS395" s="9"/>
      <c r="AT395" s="12" t="s">
        <v>1957</v>
      </c>
      <c r="AU395" s="12" t="s">
        <v>405</v>
      </c>
      <c r="AV395" s="12" t="s">
        <v>376</v>
      </c>
      <c r="AW395" s="12" t="s">
        <v>1958</v>
      </c>
      <c r="AX395" s="12" t="s">
        <v>1607</v>
      </c>
      <c r="AY395" s="12" t="s">
        <v>94</v>
      </c>
      <c r="AZ395" s="12" t="s">
        <v>94</v>
      </c>
      <c r="BA395" s="12" t="s">
        <v>1959</v>
      </c>
      <c r="BB395" s="9"/>
      <c r="BC395" s="9"/>
      <c r="BD395" s="9"/>
      <c r="BE395" s="176" t="s">
        <v>1960</v>
      </c>
      <c r="BF395" s="176" t="s">
        <v>1961</v>
      </c>
      <c r="BG395" s="106"/>
      <c r="BH395" s="106"/>
      <c r="BI395" s="106"/>
      <c r="BJ395" s="106"/>
      <c r="BK395" s="106"/>
      <c r="BL395" s="106"/>
      <c r="BM395" s="106"/>
      <c r="BN395" s="106"/>
      <c r="BO395" s="106"/>
      <c r="BP395" s="106"/>
    </row>
    <row r="396">
      <c r="A396" s="176" t="s">
        <v>1454</v>
      </c>
      <c r="B396" s="8"/>
      <c r="C396" s="8">
        <v>2012.0</v>
      </c>
      <c r="D396" s="8">
        <v>7.0</v>
      </c>
      <c r="E396" s="8">
        <v>31.0</v>
      </c>
      <c r="F396" s="9"/>
      <c r="G396" s="9"/>
      <c r="H396" s="9"/>
      <c r="I396" s="12" t="s">
        <v>1962</v>
      </c>
      <c r="J396" s="12" t="s">
        <v>1072</v>
      </c>
      <c r="K396" s="102">
        <v>45.0</v>
      </c>
      <c r="L396" s="8"/>
      <c r="M396" s="8"/>
      <c r="N396" s="12" t="s">
        <v>76</v>
      </c>
      <c r="O396" s="12"/>
      <c r="P396" s="12" t="s">
        <v>248</v>
      </c>
      <c r="Q396" s="12" t="s">
        <v>77</v>
      </c>
      <c r="R396" s="12" t="s">
        <v>248</v>
      </c>
      <c r="S396" s="9"/>
      <c r="T396" s="9"/>
      <c r="U396" s="12" t="s">
        <v>81</v>
      </c>
      <c r="V396" s="106"/>
      <c r="W396" s="12" t="s">
        <v>248</v>
      </c>
      <c r="X396" s="12" t="s">
        <v>248</v>
      </c>
      <c r="Y396" s="12" t="s">
        <v>122</v>
      </c>
      <c r="Z396" s="12" t="s">
        <v>656</v>
      </c>
      <c r="AA396" s="12" t="s">
        <v>248</v>
      </c>
      <c r="AB396" s="12" t="s">
        <v>248</v>
      </c>
      <c r="AC396" s="9"/>
      <c r="AD396" s="9"/>
      <c r="AE396" s="12" t="s">
        <v>248</v>
      </c>
      <c r="AF396" s="12" t="s">
        <v>656</v>
      </c>
      <c r="AG396" s="12" t="s">
        <v>88</v>
      </c>
      <c r="AH396" s="12" t="s">
        <v>248</v>
      </c>
      <c r="AI396" s="12" t="s">
        <v>1963</v>
      </c>
      <c r="AJ396" s="12" t="s">
        <v>160</v>
      </c>
      <c r="AK396" s="12" t="s">
        <v>143</v>
      </c>
      <c r="AL396" s="12" t="s">
        <v>113</v>
      </c>
      <c r="AM396" s="13" t="str">
        <f t="shared" si="10"/>
        <v>Buenavista Buena Vista Ichilo Santa Cruz Bolivia</v>
      </c>
      <c r="AN396" s="9"/>
      <c r="AO396" s="12" t="s">
        <v>279</v>
      </c>
      <c r="AP396" s="12" t="s">
        <v>248</v>
      </c>
      <c r="AQ396" s="12" t="s">
        <v>248</v>
      </c>
      <c r="AR396" s="12" t="s">
        <v>248</v>
      </c>
      <c r="AS396" s="12" t="s">
        <v>248</v>
      </c>
      <c r="AT396" s="12" t="s">
        <v>248</v>
      </c>
      <c r="AU396" s="12" t="s">
        <v>248</v>
      </c>
      <c r="AV396" s="12" t="s">
        <v>376</v>
      </c>
      <c r="AW396" s="12" t="s">
        <v>1964</v>
      </c>
      <c r="AX396" s="12" t="s">
        <v>1874</v>
      </c>
      <c r="AY396" s="12" t="s">
        <v>94</v>
      </c>
      <c r="AZ396" s="12" t="s">
        <v>82</v>
      </c>
      <c r="BA396" s="83" t="s">
        <v>223</v>
      </c>
      <c r="BB396" s="9"/>
      <c r="BC396" s="9"/>
      <c r="BD396" s="9"/>
      <c r="BE396" s="176" t="s">
        <v>1965</v>
      </c>
      <c r="BF396" s="14" t="s">
        <v>1966</v>
      </c>
      <c r="BG396" s="106"/>
      <c r="BH396" s="106"/>
      <c r="BI396" s="106"/>
      <c r="BJ396" s="106"/>
      <c r="BK396" s="106"/>
      <c r="BL396" s="106"/>
      <c r="BM396" s="106"/>
      <c r="BN396" s="106"/>
      <c r="BO396" s="106"/>
      <c r="BP396" s="106"/>
    </row>
    <row r="397">
      <c r="A397" s="7" t="s">
        <v>1459</v>
      </c>
      <c r="B397" s="8"/>
      <c r="C397" s="8">
        <v>2012.0</v>
      </c>
      <c r="D397" s="8">
        <v>9.0</v>
      </c>
      <c r="E397" s="8">
        <v>18.0</v>
      </c>
      <c r="F397" s="9"/>
      <c r="G397" s="9"/>
      <c r="H397" s="9"/>
      <c r="I397" s="174" t="s">
        <v>1967</v>
      </c>
      <c r="J397" s="12" t="s">
        <v>1968</v>
      </c>
      <c r="K397" s="104" t="s">
        <v>248</v>
      </c>
      <c r="L397" s="12"/>
      <c r="M397" s="12"/>
      <c r="N397" s="12" t="s">
        <v>76</v>
      </c>
      <c r="O397" s="12"/>
      <c r="P397" s="12" t="s">
        <v>248</v>
      </c>
      <c r="Q397" s="12" t="s">
        <v>77</v>
      </c>
      <c r="R397" s="12" t="s">
        <v>473</v>
      </c>
      <c r="S397" s="12" t="s">
        <v>1969</v>
      </c>
      <c r="T397" s="12"/>
      <c r="U397" s="12" t="s">
        <v>413</v>
      </c>
      <c r="V397" s="12" t="s">
        <v>348</v>
      </c>
      <c r="W397" s="12" t="s">
        <v>1536</v>
      </c>
      <c r="X397" s="12" t="s">
        <v>1970</v>
      </c>
      <c r="Y397" s="12" t="s">
        <v>84</v>
      </c>
      <c r="Z397" s="12" t="s">
        <v>1971</v>
      </c>
      <c r="AA397" s="12" t="s">
        <v>1972</v>
      </c>
      <c r="AB397" s="12" t="s">
        <v>1005</v>
      </c>
      <c r="AC397" s="9"/>
      <c r="AD397" s="9"/>
      <c r="AE397" s="12" t="s">
        <v>76</v>
      </c>
      <c r="AF397" s="12" t="s">
        <v>1969</v>
      </c>
      <c r="AG397" s="12" t="s">
        <v>1973</v>
      </c>
      <c r="AH397" s="12" t="s">
        <v>248</v>
      </c>
      <c r="AI397" s="12" t="s">
        <v>248</v>
      </c>
      <c r="AJ397" s="12"/>
      <c r="AK397" s="12"/>
      <c r="AL397" s="12" t="s">
        <v>92</v>
      </c>
      <c r="AM397" s="13" t="str">
        <f t="shared" si="10"/>
        <v>**   La Paz Bolivia</v>
      </c>
      <c r="AN397" s="9"/>
      <c r="AO397" s="12" t="s">
        <v>863</v>
      </c>
      <c r="AP397" s="12" t="s">
        <v>94</v>
      </c>
      <c r="AQ397" s="9"/>
      <c r="AR397" s="9"/>
      <c r="AS397" s="9"/>
      <c r="AT397" s="9"/>
      <c r="AU397" s="9"/>
      <c r="AV397" s="12" t="s">
        <v>376</v>
      </c>
      <c r="AW397" s="12" t="s">
        <v>1974</v>
      </c>
      <c r="AX397" s="12" t="s">
        <v>475</v>
      </c>
      <c r="AY397" s="12" t="s">
        <v>94</v>
      </c>
      <c r="AZ397" s="12" t="s">
        <v>94</v>
      </c>
      <c r="BA397" s="12" t="s">
        <v>97</v>
      </c>
      <c r="BB397" s="9"/>
      <c r="BC397" s="9"/>
      <c r="BD397" s="9"/>
      <c r="BE397" s="12" t="s">
        <v>1975</v>
      </c>
      <c r="BF397" s="12"/>
      <c r="BG397" s="12"/>
      <c r="BH397" s="12"/>
      <c r="BI397" s="12"/>
      <c r="BJ397" s="12"/>
      <c r="BK397" s="12"/>
      <c r="BL397" s="12"/>
      <c r="BM397" s="12"/>
      <c r="BN397" s="12"/>
      <c r="BO397" s="12"/>
      <c r="BP397" s="12"/>
    </row>
    <row r="398">
      <c r="A398" s="7" t="s">
        <v>1022</v>
      </c>
      <c r="B398" s="8"/>
      <c r="C398" s="8">
        <v>2014.0</v>
      </c>
      <c r="D398" s="8">
        <v>1.0</v>
      </c>
      <c r="E398" s="8">
        <v>9.0</v>
      </c>
      <c r="F398" s="9"/>
      <c r="G398" s="9"/>
      <c r="H398" s="9"/>
      <c r="I398" s="12" t="s">
        <v>248</v>
      </c>
      <c r="J398" s="12" t="s">
        <v>248</v>
      </c>
      <c r="K398" s="104" t="s">
        <v>248</v>
      </c>
      <c r="L398" s="12"/>
      <c r="M398" s="12"/>
      <c r="N398" s="12" t="s">
        <v>248</v>
      </c>
      <c r="O398" s="12"/>
      <c r="P398" s="12" t="s">
        <v>248</v>
      </c>
      <c r="Q398" s="12" t="s">
        <v>248</v>
      </c>
      <c r="R398" s="12" t="s">
        <v>248</v>
      </c>
      <c r="S398" s="106"/>
      <c r="T398" s="9"/>
      <c r="U398" s="12" t="s">
        <v>81</v>
      </c>
      <c r="V398" s="12" t="s">
        <v>82</v>
      </c>
      <c r="W398" s="12" t="s">
        <v>308</v>
      </c>
      <c r="X398" s="12" t="s">
        <v>248</v>
      </c>
      <c r="Y398" s="12" t="s">
        <v>84</v>
      </c>
      <c r="Z398" s="106"/>
      <c r="AA398" s="12" t="s">
        <v>1976</v>
      </c>
      <c r="AB398" s="12" t="s">
        <v>1977</v>
      </c>
      <c r="AC398" s="9"/>
      <c r="AD398" s="9"/>
      <c r="AE398" s="12" t="s">
        <v>76</v>
      </c>
      <c r="AF398" s="12" t="s">
        <v>248</v>
      </c>
      <c r="AG398" s="12" t="s">
        <v>88</v>
      </c>
      <c r="AH398" s="12" t="s">
        <v>248</v>
      </c>
      <c r="AI398" s="12" t="s">
        <v>248</v>
      </c>
      <c r="AJ398" s="12" t="s">
        <v>171</v>
      </c>
      <c r="AK398" s="12" t="s">
        <v>159</v>
      </c>
      <c r="AL398" s="12" t="s">
        <v>113</v>
      </c>
      <c r="AM398" s="13" t="str">
        <f t="shared" si="10"/>
        <v>** Boyuibe Cordillera Santa Cruz Bolivia</v>
      </c>
      <c r="AN398" s="9"/>
      <c r="AO398" s="12" t="s">
        <v>279</v>
      </c>
      <c r="AP398" s="12" t="s">
        <v>248</v>
      </c>
      <c r="AQ398" s="12" t="s">
        <v>248</v>
      </c>
      <c r="AR398" s="12" t="s">
        <v>248</v>
      </c>
      <c r="AS398" s="12" t="s">
        <v>248</v>
      </c>
      <c r="AT398" s="12" t="s">
        <v>1978</v>
      </c>
      <c r="AU398" s="12" t="s">
        <v>248</v>
      </c>
      <c r="AV398" s="12" t="s">
        <v>376</v>
      </c>
      <c r="AW398" s="106"/>
      <c r="AX398" s="12" t="s">
        <v>1010</v>
      </c>
      <c r="AY398" s="12" t="s">
        <v>94</v>
      </c>
      <c r="AZ398" s="12" t="s">
        <v>94</v>
      </c>
      <c r="BA398" s="12" t="s">
        <v>97</v>
      </c>
      <c r="BB398" s="9"/>
      <c r="BC398" s="9"/>
      <c r="BD398" s="9"/>
      <c r="BE398" s="12" t="s">
        <v>1979</v>
      </c>
      <c r="BF398" s="12"/>
      <c r="BG398" s="176" t="s">
        <v>1980</v>
      </c>
      <c r="BH398" s="12"/>
      <c r="BI398" s="12"/>
      <c r="BJ398" s="12"/>
      <c r="BK398" s="12"/>
      <c r="BL398" s="12"/>
      <c r="BM398" s="12"/>
      <c r="BN398" s="12"/>
      <c r="BO398" s="12"/>
      <c r="BP398" s="12"/>
    </row>
    <row r="399">
      <c r="A399" s="7" t="s">
        <v>1022</v>
      </c>
      <c r="B399" s="8"/>
      <c r="C399" s="8">
        <v>2014.0</v>
      </c>
      <c r="D399" s="8">
        <v>1.0</v>
      </c>
      <c r="E399" s="8">
        <v>9.0</v>
      </c>
      <c r="F399" s="9"/>
      <c r="G399" s="9"/>
      <c r="H399" s="9"/>
      <c r="I399" s="12" t="s">
        <v>248</v>
      </c>
      <c r="J399" s="12" t="s">
        <v>248</v>
      </c>
      <c r="K399" s="104" t="s">
        <v>248</v>
      </c>
      <c r="L399" s="12"/>
      <c r="M399" s="12"/>
      <c r="N399" s="12" t="s">
        <v>248</v>
      </c>
      <c r="O399" s="12"/>
      <c r="P399" s="12" t="s">
        <v>248</v>
      </c>
      <c r="Q399" s="12" t="s">
        <v>248</v>
      </c>
      <c r="R399" s="12" t="s">
        <v>248</v>
      </c>
      <c r="S399" s="106"/>
      <c r="T399" s="9"/>
      <c r="U399" s="12" t="s">
        <v>81</v>
      </c>
      <c r="V399" s="12" t="s">
        <v>82</v>
      </c>
      <c r="W399" s="12" t="s">
        <v>308</v>
      </c>
      <c r="X399" s="12" t="s">
        <v>248</v>
      </c>
      <c r="Y399" s="12" t="s">
        <v>84</v>
      </c>
      <c r="Z399" s="106"/>
      <c r="AA399" s="12" t="s">
        <v>1976</v>
      </c>
      <c r="AB399" s="12" t="s">
        <v>1977</v>
      </c>
      <c r="AC399" s="9"/>
      <c r="AD399" s="9"/>
      <c r="AE399" s="12" t="s">
        <v>76</v>
      </c>
      <c r="AF399" s="12" t="s">
        <v>248</v>
      </c>
      <c r="AG399" s="12" t="s">
        <v>88</v>
      </c>
      <c r="AH399" s="12" t="s">
        <v>248</v>
      </c>
      <c r="AI399" s="12" t="s">
        <v>248</v>
      </c>
      <c r="AJ399" s="12" t="s">
        <v>171</v>
      </c>
      <c r="AK399" s="12" t="s">
        <v>159</v>
      </c>
      <c r="AL399" s="12" t="s">
        <v>113</v>
      </c>
      <c r="AM399" s="13" t="str">
        <f t="shared" si="10"/>
        <v>** Boyuibe Cordillera Santa Cruz Bolivia</v>
      </c>
      <c r="AN399" s="9"/>
      <c r="AO399" s="12" t="s">
        <v>279</v>
      </c>
      <c r="AP399" s="12" t="s">
        <v>248</v>
      </c>
      <c r="AQ399" s="12" t="s">
        <v>248</v>
      </c>
      <c r="AR399" s="12" t="s">
        <v>248</v>
      </c>
      <c r="AS399" s="12" t="s">
        <v>248</v>
      </c>
      <c r="AT399" s="12" t="s">
        <v>1978</v>
      </c>
      <c r="AU399" s="12" t="s">
        <v>248</v>
      </c>
      <c r="AV399" s="12" t="s">
        <v>376</v>
      </c>
      <c r="AW399" s="106"/>
      <c r="AX399" s="12" t="s">
        <v>1010</v>
      </c>
      <c r="AY399" s="12" t="s">
        <v>94</v>
      </c>
      <c r="AZ399" s="12" t="s">
        <v>94</v>
      </c>
      <c r="BA399" s="12" t="s">
        <v>97</v>
      </c>
      <c r="BB399" s="9"/>
      <c r="BC399" s="9"/>
      <c r="BD399" s="9"/>
      <c r="BE399" s="12" t="s">
        <v>1979</v>
      </c>
      <c r="BF399" s="12"/>
      <c r="BG399" s="176" t="s">
        <v>1980</v>
      </c>
      <c r="BH399" s="12"/>
      <c r="BI399" s="12"/>
      <c r="BJ399" s="12"/>
      <c r="BK399" s="12"/>
      <c r="BL399" s="12"/>
      <c r="BM399" s="12"/>
      <c r="BN399" s="12"/>
      <c r="BO399" s="12"/>
      <c r="BP399" s="12"/>
    </row>
    <row r="400">
      <c r="A400" s="7" t="s">
        <v>1468</v>
      </c>
      <c r="B400" s="8"/>
      <c r="C400" s="8">
        <v>2014.0</v>
      </c>
      <c r="D400" s="8">
        <v>2.0</v>
      </c>
      <c r="E400" s="8">
        <v>13.0</v>
      </c>
      <c r="F400" s="9"/>
      <c r="G400" s="9"/>
      <c r="H400" s="9"/>
      <c r="I400" s="12" t="s">
        <v>1621</v>
      </c>
      <c r="J400" s="12" t="s">
        <v>1981</v>
      </c>
      <c r="K400" s="104" t="s">
        <v>248</v>
      </c>
      <c r="L400" s="12"/>
      <c r="M400" s="12"/>
      <c r="N400" s="12" t="s">
        <v>248</v>
      </c>
      <c r="O400" s="12"/>
      <c r="P400" s="12" t="s">
        <v>248</v>
      </c>
      <c r="Q400" s="12" t="s">
        <v>77</v>
      </c>
      <c r="R400" s="12" t="s">
        <v>1820</v>
      </c>
      <c r="S400" s="12" t="s">
        <v>1982</v>
      </c>
      <c r="U400" s="12" t="s">
        <v>849</v>
      </c>
      <c r="V400" s="106"/>
      <c r="W400" s="12" t="s">
        <v>850</v>
      </c>
      <c r="X400" s="12" t="s">
        <v>94</v>
      </c>
      <c r="Y400" s="12" t="s">
        <v>850</v>
      </c>
      <c r="Z400" s="12" t="s">
        <v>248</v>
      </c>
      <c r="AA400" s="106"/>
      <c r="AB400" s="106"/>
      <c r="AC400" s="9"/>
      <c r="AD400" s="9"/>
      <c r="AE400" s="106"/>
      <c r="AF400" s="106"/>
      <c r="AG400" s="12" t="s">
        <v>1983</v>
      </c>
      <c r="AH400" s="106"/>
      <c r="AI400" s="12" t="s">
        <v>92</v>
      </c>
      <c r="AJ400" s="12" t="s">
        <v>92</v>
      </c>
      <c r="AK400" s="12" t="s">
        <v>227</v>
      </c>
      <c r="AL400" s="12" t="s">
        <v>92</v>
      </c>
      <c r="AM400" s="13" t="str">
        <f t="shared" si="10"/>
        <v>La Paz La Paz Murillo La Paz Bolivia</v>
      </c>
      <c r="AN400" s="9"/>
      <c r="AO400" s="12" t="s">
        <v>279</v>
      </c>
      <c r="AP400" s="12" t="s">
        <v>94</v>
      </c>
      <c r="AQ400" s="12" t="s">
        <v>248</v>
      </c>
      <c r="AR400" s="9"/>
      <c r="AS400" s="106"/>
      <c r="AT400" s="12" t="s">
        <v>1978</v>
      </c>
      <c r="AU400" s="106"/>
      <c r="AV400" s="12" t="s">
        <v>376</v>
      </c>
      <c r="AW400" s="12" t="s">
        <v>1984</v>
      </c>
      <c r="AX400" s="12" t="s">
        <v>1985</v>
      </c>
      <c r="AY400" s="12" t="s">
        <v>94</v>
      </c>
      <c r="AZ400" s="12" t="s">
        <v>94</v>
      </c>
      <c r="BA400" s="12" t="s">
        <v>97</v>
      </c>
      <c r="BB400" s="9"/>
      <c r="BC400" s="9"/>
      <c r="BD400" s="9"/>
      <c r="BE400" s="12" t="s">
        <v>1986</v>
      </c>
      <c r="BF400" s="12"/>
      <c r="BG400" s="12"/>
      <c r="BH400" s="12"/>
      <c r="BI400" s="12"/>
      <c r="BJ400" s="12"/>
      <c r="BK400" s="12"/>
      <c r="BL400" s="12"/>
      <c r="BM400" s="12"/>
      <c r="BN400" s="12"/>
      <c r="BO400" s="12"/>
      <c r="BP400" s="12"/>
    </row>
    <row r="401">
      <c r="A401" s="7" t="s">
        <v>1040</v>
      </c>
      <c r="B401" s="8"/>
      <c r="C401" s="8">
        <v>2014.0</v>
      </c>
      <c r="D401" s="8">
        <v>4.0</v>
      </c>
      <c r="E401" s="8">
        <v>1.0</v>
      </c>
      <c r="F401" s="9"/>
      <c r="G401" s="9"/>
      <c r="H401" s="9"/>
      <c r="I401" s="12" t="s">
        <v>630</v>
      </c>
      <c r="J401" s="12" t="s">
        <v>1987</v>
      </c>
      <c r="K401" s="104" t="s">
        <v>248</v>
      </c>
      <c r="L401" s="12"/>
      <c r="M401" s="12"/>
      <c r="N401" s="12" t="s">
        <v>76</v>
      </c>
      <c r="O401" s="12"/>
      <c r="P401" s="12" t="s">
        <v>248</v>
      </c>
      <c r="Q401" s="12" t="s">
        <v>77</v>
      </c>
      <c r="R401" s="12" t="s">
        <v>473</v>
      </c>
      <c r="S401" s="12" t="s">
        <v>1229</v>
      </c>
      <c r="T401" s="9"/>
      <c r="U401" s="12" t="s">
        <v>81</v>
      </c>
      <c r="V401" s="12" t="s">
        <v>82</v>
      </c>
      <c r="W401" s="12" t="s">
        <v>308</v>
      </c>
      <c r="X401" s="12" t="s">
        <v>248</v>
      </c>
      <c r="Y401" s="12" t="s">
        <v>122</v>
      </c>
      <c r="Z401" s="12" t="s">
        <v>656</v>
      </c>
      <c r="AA401" s="12" t="s">
        <v>248</v>
      </c>
      <c r="AB401" s="12" t="s">
        <v>248</v>
      </c>
      <c r="AC401" s="9"/>
      <c r="AD401" s="9"/>
      <c r="AE401" s="12" t="s">
        <v>248</v>
      </c>
      <c r="AF401" s="12" t="s">
        <v>656</v>
      </c>
      <c r="AG401" s="12" t="s">
        <v>88</v>
      </c>
      <c r="AH401" s="12" t="s">
        <v>248</v>
      </c>
      <c r="AI401" s="12" t="s">
        <v>248</v>
      </c>
      <c r="AJ401" s="11" t="s">
        <v>126</v>
      </c>
      <c r="AK401" s="12" t="s">
        <v>155</v>
      </c>
      <c r="AL401" s="11" t="s">
        <v>126</v>
      </c>
      <c r="AM401" s="13" t="str">
        <f t="shared" si="10"/>
        <v>** Potosí Tomas Frias Potosí Bolivia</v>
      </c>
      <c r="AN401" s="9"/>
      <c r="AO401" s="12" t="s">
        <v>279</v>
      </c>
      <c r="AP401" s="12" t="s">
        <v>248</v>
      </c>
      <c r="AQ401" s="12" t="s">
        <v>248</v>
      </c>
      <c r="AR401" s="12" t="s">
        <v>248</v>
      </c>
      <c r="AS401" s="12" t="s">
        <v>248</v>
      </c>
      <c r="AT401" s="12" t="s">
        <v>1978</v>
      </c>
      <c r="AU401" s="12" t="s">
        <v>248</v>
      </c>
      <c r="AV401" s="12" t="s">
        <v>376</v>
      </c>
      <c r="AW401" s="12" t="s">
        <v>1988</v>
      </c>
      <c r="AX401" s="12" t="s">
        <v>475</v>
      </c>
      <c r="AY401" s="12" t="s">
        <v>94</v>
      </c>
      <c r="AZ401" s="12" t="s">
        <v>82</v>
      </c>
      <c r="BA401" s="12" t="s">
        <v>223</v>
      </c>
      <c r="BB401" s="12"/>
      <c r="BC401" s="12"/>
      <c r="BD401" s="12" t="s">
        <v>1989</v>
      </c>
      <c r="BE401" s="12"/>
      <c r="BF401" s="45" t="s">
        <v>1990</v>
      </c>
      <c r="BG401" s="12"/>
      <c r="BH401" s="12"/>
      <c r="BI401" s="12"/>
      <c r="BJ401" s="12"/>
      <c r="BK401" s="12"/>
      <c r="BL401" s="12"/>
      <c r="BM401" s="12"/>
      <c r="BN401" s="12"/>
      <c r="BO401" s="12"/>
      <c r="BP401" s="12"/>
    </row>
    <row r="402">
      <c r="A402" s="7" t="s">
        <v>1040</v>
      </c>
      <c r="B402" s="8"/>
      <c r="C402" s="8">
        <v>2014.0</v>
      </c>
      <c r="D402" s="8">
        <v>4.0</v>
      </c>
      <c r="E402" s="8">
        <v>1.0</v>
      </c>
      <c r="F402" s="9"/>
      <c r="G402" s="9"/>
      <c r="H402" s="9"/>
      <c r="I402" s="12" t="s">
        <v>1991</v>
      </c>
      <c r="J402" s="12" t="s">
        <v>1992</v>
      </c>
      <c r="K402" s="104" t="s">
        <v>248</v>
      </c>
      <c r="L402" s="12"/>
      <c r="M402" s="12"/>
      <c r="N402" s="12" t="s">
        <v>76</v>
      </c>
      <c r="O402" s="12"/>
      <c r="P402" s="12" t="s">
        <v>248</v>
      </c>
      <c r="Q402" s="12" t="s">
        <v>77</v>
      </c>
      <c r="R402" s="12" t="s">
        <v>473</v>
      </c>
      <c r="S402" s="12" t="s">
        <v>1229</v>
      </c>
      <c r="T402" s="9"/>
      <c r="U402" s="12" t="s">
        <v>81</v>
      </c>
      <c r="V402" s="12" t="s">
        <v>82</v>
      </c>
      <c r="W402" s="12" t="s">
        <v>308</v>
      </c>
      <c r="X402" s="12" t="s">
        <v>248</v>
      </c>
      <c r="Y402" s="12" t="s">
        <v>122</v>
      </c>
      <c r="Z402" s="12" t="s">
        <v>656</v>
      </c>
      <c r="AA402" s="12" t="s">
        <v>248</v>
      </c>
      <c r="AB402" s="12" t="s">
        <v>248</v>
      </c>
      <c r="AC402" s="9"/>
      <c r="AD402" s="9"/>
      <c r="AE402" s="12" t="s">
        <v>248</v>
      </c>
      <c r="AF402" s="12" t="s">
        <v>656</v>
      </c>
      <c r="AG402" s="12" t="s">
        <v>88</v>
      </c>
      <c r="AH402" s="12" t="s">
        <v>248</v>
      </c>
      <c r="AI402" s="12" t="s">
        <v>248</v>
      </c>
      <c r="AJ402" s="11" t="s">
        <v>126</v>
      </c>
      <c r="AK402" s="12" t="s">
        <v>155</v>
      </c>
      <c r="AL402" s="11" t="s">
        <v>126</v>
      </c>
      <c r="AM402" s="13" t="str">
        <f t="shared" si="10"/>
        <v>** Potosí Tomas Frias Potosí Bolivia</v>
      </c>
      <c r="AN402" s="9"/>
      <c r="AO402" s="12" t="s">
        <v>279</v>
      </c>
      <c r="AP402" s="12" t="s">
        <v>248</v>
      </c>
      <c r="AQ402" s="12" t="s">
        <v>248</v>
      </c>
      <c r="AR402" s="12" t="s">
        <v>248</v>
      </c>
      <c r="AS402" s="12" t="s">
        <v>248</v>
      </c>
      <c r="AT402" s="12" t="s">
        <v>1978</v>
      </c>
      <c r="AU402" s="12" t="s">
        <v>248</v>
      </c>
      <c r="AV402" s="12" t="s">
        <v>376</v>
      </c>
      <c r="AW402" s="12" t="s">
        <v>1988</v>
      </c>
      <c r="AX402" s="12" t="s">
        <v>475</v>
      </c>
      <c r="AY402" s="12" t="s">
        <v>94</v>
      </c>
      <c r="AZ402" s="12" t="s">
        <v>82</v>
      </c>
      <c r="BA402" s="12" t="s">
        <v>223</v>
      </c>
      <c r="BB402" s="12"/>
      <c r="BC402" s="12"/>
      <c r="BD402" s="12" t="s">
        <v>1989</v>
      </c>
      <c r="BE402" s="12"/>
      <c r="BF402" s="45" t="s">
        <v>1990</v>
      </c>
      <c r="BG402" s="12"/>
      <c r="BH402" s="12"/>
      <c r="BI402" s="12"/>
      <c r="BJ402" s="12"/>
      <c r="BK402" s="12"/>
      <c r="BL402" s="12"/>
      <c r="BM402" s="12"/>
      <c r="BN402" s="12"/>
      <c r="BO402" s="12"/>
      <c r="BP402" s="12"/>
    </row>
    <row r="403">
      <c r="A403" s="7" t="s">
        <v>1654</v>
      </c>
      <c r="B403" s="8"/>
      <c r="C403" s="8">
        <v>2014.0</v>
      </c>
      <c r="D403" s="8">
        <v>4.0</v>
      </c>
      <c r="E403" s="8">
        <v>4.0</v>
      </c>
      <c r="F403" s="9"/>
      <c r="G403" s="9"/>
      <c r="H403" s="9"/>
      <c r="I403" s="12" t="s">
        <v>538</v>
      </c>
      <c r="J403" s="12" t="s">
        <v>1993</v>
      </c>
      <c r="K403" s="102">
        <v>65.0</v>
      </c>
      <c r="L403" s="8"/>
      <c r="M403" s="8"/>
      <c r="N403" s="12" t="s">
        <v>76</v>
      </c>
      <c r="O403" s="12"/>
      <c r="P403" s="12"/>
      <c r="Q403" s="12" t="s">
        <v>1994</v>
      </c>
      <c r="R403" s="12" t="s">
        <v>78</v>
      </c>
      <c r="S403" s="9"/>
      <c r="T403" s="9"/>
      <c r="U403" s="12" t="s">
        <v>1995</v>
      </c>
      <c r="V403" s="12"/>
      <c r="W403" s="12"/>
      <c r="X403" s="12"/>
      <c r="Y403" s="12"/>
      <c r="Z403" s="12"/>
      <c r="AA403" s="12"/>
      <c r="AB403" s="12"/>
      <c r="AC403" s="9"/>
      <c r="AD403" s="9"/>
      <c r="AE403" s="12"/>
      <c r="AF403" s="12"/>
      <c r="AG403" s="12" t="s">
        <v>1996</v>
      </c>
      <c r="AH403" s="12"/>
      <c r="AI403" s="12"/>
      <c r="AJ403" s="12"/>
      <c r="AK403" s="12"/>
      <c r="AL403" s="12"/>
      <c r="AM403" s="13"/>
      <c r="AN403" s="9"/>
      <c r="AO403" s="12" t="s">
        <v>279</v>
      </c>
      <c r="AP403" s="12"/>
      <c r="AQ403" s="12"/>
      <c r="AR403" s="12"/>
      <c r="AS403" s="12"/>
      <c r="AT403" s="12"/>
      <c r="AU403" s="12"/>
      <c r="AV403" s="12" t="s">
        <v>376</v>
      </c>
      <c r="AW403" s="12" t="s">
        <v>1988</v>
      </c>
      <c r="AX403" s="12" t="s">
        <v>475</v>
      </c>
      <c r="AY403" s="12" t="s">
        <v>94</v>
      </c>
      <c r="AZ403" s="12" t="s">
        <v>94</v>
      </c>
      <c r="BA403" s="12" t="s">
        <v>97</v>
      </c>
      <c r="BB403" s="9"/>
      <c r="BC403" s="9"/>
      <c r="BD403" s="9"/>
      <c r="BE403" s="12" t="s">
        <v>1997</v>
      </c>
      <c r="BF403" s="45" t="s">
        <v>1998</v>
      </c>
      <c r="BG403" s="12"/>
      <c r="BH403" s="12"/>
      <c r="BI403" s="12"/>
      <c r="BJ403" s="12"/>
      <c r="BK403" s="12"/>
      <c r="BL403" s="12"/>
      <c r="BM403" s="12"/>
      <c r="BN403" s="12"/>
      <c r="BO403" s="12"/>
      <c r="BP403" s="12"/>
    </row>
    <row r="404">
      <c r="A404" s="7" t="s">
        <v>1479</v>
      </c>
      <c r="B404" s="8"/>
      <c r="C404" s="8">
        <v>2014.0</v>
      </c>
      <c r="D404" s="8">
        <v>4.0</v>
      </c>
      <c r="E404" s="8">
        <v>19.0</v>
      </c>
      <c r="F404" s="9"/>
      <c r="G404" s="9"/>
      <c r="H404" s="9"/>
      <c r="I404" s="12" t="s">
        <v>1999</v>
      </c>
      <c r="J404" s="12" t="s">
        <v>2000</v>
      </c>
      <c r="K404" s="102">
        <v>28.0</v>
      </c>
      <c r="L404" s="8"/>
      <c r="M404" s="8"/>
      <c r="N404" s="12" t="s">
        <v>76</v>
      </c>
      <c r="O404" s="12"/>
      <c r="P404" s="12" t="s">
        <v>248</v>
      </c>
      <c r="Q404" s="12" t="s">
        <v>77</v>
      </c>
      <c r="R404" s="12" t="s">
        <v>248</v>
      </c>
      <c r="S404" s="9"/>
      <c r="T404" s="9"/>
      <c r="U404" s="12" t="s">
        <v>636</v>
      </c>
      <c r="V404" s="12" t="s">
        <v>348</v>
      </c>
      <c r="W404" s="12" t="s">
        <v>2001</v>
      </c>
      <c r="X404" s="12" t="s">
        <v>248</v>
      </c>
      <c r="Y404" s="12" t="s">
        <v>248</v>
      </c>
      <c r="Z404" s="12" t="s">
        <v>248</v>
      </c>
      <c r="AA404" s="12" t="s">
        <v>248</v>
      </c>
      <c r="AB404" s="12" t="s">
        <v>248</v>
      </c>
      <c r="AC404" s="9"/>
      <c r="AD404" s="9"/>
      <c r="AE404" s="12" t="s">
        <v>248</v>
      </c>
      <c r="AF404" s="12" t="s">
        <v>248</v>
      </c>
      <c r="AG404" s="12" t="s">
        <v>88</v>
      </c>
      <c r="AH404" s="12" t="s">
        <v>2002</v>
      </c>
      <c r="AI404" s="12" t="s">
        <v>2003</v>
      </c>
      <c r="AJ404" s="12" t="s">
        <v>278</v>
      </c>
      <c r="AK404" s="12" t="s">
        <v>140</v>
      </c>
      <c r="AL404" s="12" t="s">
        <v>113</v>
      </c>
      <c r="AM404" s="13" t="str">
        <f t="shared" ref="AM404:AM409" si="11">CONCATENATE(AI404," ",AJ404," ",AK404," ",AL404," ","Bolivia")</f>
        <v>Tres Cruces Santa Cruz de la Sierra  Andrés Ibañez Santa Cruz Bolivia</v>
      </c>
      <c r="AN404" s="9"/>
      <c r="AO404" s="12" t="s">
        <v>279</v>
      </c>
      <c r="AP404" s="12" t="s">
        <v>248</v>
      </c>
      <c r="AQ404" s="12" t="s">
        <v>248</v>
      </c>
      <c r="AR404" s="12" t="s">
        <v>248</v>
      </c>
      <c r="AS404" s="12" t="s">
        <v>248</v>
      </c>
      <c r="AT404" s="12" t="s">
        <v>1978</v>
      </c>
      <c r="AU404" s="12" t="s">
        <v>248</v>
      </c>
      <c r="AV404" s="12" t="s">
        <v>376</v>
      </c>
      <c r="AW404" s="12" t="s">
        <v>2004</v>
      </c>
      <c r="AX404" s="12" t="s">
        <v>1607</v>
      </c>
      <c r="AY404" s="12" t="s">
        <v>94</v>
      </c>
      <c r="AZ404" s="12" t="s">
        <v>94</v>
      </c>
      <c r="BA404" s="12" t="s">
        <v>2005</v>
      </c>
      <c r="BB404" s="9"/>
      <c r="BC404" s="9"/>
      <c r="BD404" s="9"/>
      <c r="BE404" s="12" t="s">
        <v>2006</v>
      </c>
      <c r="BF404" s="45" t="s">
        <v>2007</v>
      </c>
      <c r="BG404" s="12"/>
      <c r="BH404" s="12"/>
      <c r="BI404" s="12"/>
      <c r="BJ404" s="12"/>
      <c r="BK404" s="12"/>
      <c r="BL404" s="12"/>
      <c r="BM404" s="12"/>
      <c r="BN404" s="12"/>
      <c r="BO404" s="12"/>
      <c r="BP404" s="12"/>
    </row>
    <row r="405">
      <c r="A405" s="7" t="s">
        <v>1058</v>
      </c>
      <c r="B405" s="8"/>
      <c r="C405" s="8">
        <v>2014.0</v>
      </c>
      <c r="D405" s="8">
        <v>6.0</v>
      </c>
      <c r="E405" s="8">
        <v>21.0</v>
      </c>
      <c r="F405" s="9"/>
      <c r="G405" s="9"/>
      <c r="H405" s="9"/>
      <c r="I405" s="12" t="s">
        <v>2008</v>
      </c>
      <c r="J405" s="12" t="s">
        <v>2009</v>
      </c>
      <c r="K405" s="102"/>
      <c r="L405" s="8"/>
      <c r="M405" s="8"/>
      <c r="N405" s="12" t="s">
        <v>76</v>
      </c>
      <c r="O405" s="12"/>
      <c r="P405" s="12"/>
      <c r="Q405" s="12" t="s">
        <v>77</v>
      </c>
      <c r="R405" s="12" t="s">
        <v>2010</v>
      </c>
      <c r="S405" s="9"/>
      <c r="T405" s="9"/>
      <c r="U405" s="12" t="s">
        <v>81</v>
      </c>
      <c r="V405" s="12" t="s">
        <v>489</v>
      </c>
      <c r="W405" s="12" t="s">
        <v>308</v>
      </c>
      <c r="X405" s="12"/>
      <c r="Y405" s="12" t="s">
        <v>122</v>
      </c>
      <c r="Z405" s="12" t="s">
        <v>2011</v>
      </c>
      <c r="AA405" s="12"/>
      <c r="AB405" s="12"/>
      <c r="AC405" s="9"/>
      <c r="AD405" s="9"/>
      <c r="AE405" s="12"/>
      <c r="AF405" s="12" t="s">
        <v>1229</v>
      </c>
      <c r="AG405" s="12" t="s">
        <v>88</v>
      </c>
      <c r="AH405" s="12"/>
      <c r="AI405" s="12" t="s">
        <v>2012</v>
      </c>
      <c r="AJ405" s="12" t="s">
        <v>285</v>
      </c>
      <c r="AK405" s="12" t="s">
        <v>150</v>
      </c>
      <c r="AL405" s="12" t="s">
        <v>92</v>
      </c>
      <c r="AM405" s="13" t="str">
        <f t="shared" si="11"/>
        <v>El Choro Coripata Nor Yungas La Paz Bolivia</v>
      </c>
      <c r="AN405" s="9"/>
      <c r="AO405" s="12" t="s">
        <v>279</v>
      </c>
      <c r="AP405" s="12"/>
      <c r="AQ405" s="12"/>
      <c r="AR405" s="12"/>
      <c r="AS405" s="12"/>
      <c r="AT405" s="12"/>
      <c r="AU405" s="12"/>
      <c r="AV405" s="12" t="s">
        <v>376</v>
      </c>
      <c r="AW405" s="12" t="s">
        <v>2013</v>
      </c>
      <c r="AX405" s="11" t="s">
        <v>475</v>
      </c>
      <c r="AY405" s="12" t="s">
        <v>94</v>
      </c>
      <c r="AZ405" s="12" t="s">
        <v>94</v>
      </c>
      <c r="BA405" s="12" t="s">
        <v>97</v>
      </c>
      <c r="BB405" s="9"/>
      <c r="BC405" s="9"/>
      <c r="BD405" s="9"/>
      <c r="BE405" s="106"/>
      <c r="BF405" s="176"/>
      <c r="BG405" s="106"/>
      <c r="BH405" s="106"/>
      <c r="BI405" s="106"/>
      <c r="BJ405" s="106"/>
      <c r="BK405" s="106"/>
      <c r="BL405" s="106"/>
      <c r="BM405" s="106"/>
      <c r="BN405" s="106"/>
      <c r="BO405" s="106"/>
      <c r="BP405" s="106"/>
    </row>
    <row r="406">
      <c r="A406" s="7" t="s">
        <v>1058</v>
      </c>
      <c r="B406" s="8"/>
      <c r="C406" s="8">
        <v>2014.0</v>
      </c>
      <c r="D406" s="8">
        <v>6.0</v>
      </c>
      <c r="E406" s="8">
        <v>21.0</v>
      </c>
      <c r="F406" s="9"/>
      <c r="G406" s="9"/>
      <c r="H406" s="9"/>
      <c r="I406" s="177" t="s">
        <v>988</v>
      </c>
      <c r="J406" s="12" t="s">
        <v>2014</v>
      </c>
      <c r="K406" s="102"/>
      <c r="L406" s="8"/>
      <c r="M406" s="8"/>
      <c r="N406" s="12" t="s">
        <v>76</v>
      </c>
      <c r="O406" s="12"/>
      <c r="P406" s="12"/>
      <c r="Q406" s="12" t="s">
        <v>77</v>
      </c>
      <c r="R406" s="12" t="s">
        <v>2010</v>
      </c>
      <c r="S406" s="9"/>
      <c r="T406" s="9"/>
      <c r="U406" s="12" t="s">
        <v>81</v>
      </c>
      <c r="V406" s="12" t="s">
        <v>489</v>
      </c>
      <c r="W406" s="12" t="s">
        <v>308</v>
      </c>
      <c r="X406" s="12"/>
      <c r="Y406" s="12" t="s">
        <v>122</v>
      </c>
      <c r="Z406" s="12" t="s">
        <v>2011</v>
      </c>
      <c r="AA406" s="12"/>
      <c r="AB406" s="12"/>
      <c r="AC406" s="9"/>
      <c r="AD406" s="9"/>
      <c r="AE406" s="12"/>
      <c r="AF406" s="12" t="s">
        <v>1229</v>
      </c>
      <c r="AG406" s="12" t="s">
        <v>88</v>
      </c>
      <c r="AH406" s="12"/>
      <c r="AI406" s="12" t="s">
        <v>2012</v>
      </c>
      <c r="AJ406" s="12" t="s">
        <v>285</v>
      </c>
      <c r="AK406" s="12" t="s">
        <v>150</v>
      </c>
      <c r="AL406" s="12" t="s">
        <v>92</v>
      </c>
      <c r="AM406" s="13" t="str">
        <f t="shared" si="11"/>
        <v>El Choro Coripata Nor Yungas La Paz Bolivia</v>
      </c>
      <c r="AN406" s="9"/>
      <c r="AO406" s="12" t="s">
        <v>279</v>
      </c>
      <c r="AP406" s="12"/>
      <c r="AQ406" s="12"/>
      <c r="AR406" s="12"/>
      <c r="AS406" s="12"/>
      <c r="AT406" s="12"/>
      <c r="AU406" s="12"/>
      <c r="AV406" s="12" t="s">
        <v>376</v>
      </c>
      <c r="AW406" s="12" t="s">
        <v>2013</v>
      </c>
      <c r="AX406" s="11" t="s">
        <v>475</v>
      </c>
      <c r="AY406" s="12" t="s">
        <v>94</v>
      </c>
      <c r="AZ406" s="12" t="s">
        <v>94</v>
      </c>
      <c r="BA406" s="12" t="s">
        <v>97</v>
      </c>
      <c r="BB406" s="9"/>
      <c r="BC406" s="9"/>
      <c r="BD406" s="9"/>
      <c r="BE406" s="106"/>
      <c r="BF406" s="176"/>
      <c r="BG406" s="106"/>
      <c r="BH406" s="106"/>
      <c r="BI406" s="106"/>
      <c r="BJ406" s="106"/>
      <c r="BK406" s="106"/>
      <c r="BL406" s="106"/>
      <c r="BM406" s="106"/>
      <c r="BN406" s="106"/>
      <c r="BO406" s="106"/>
      <c r="BP406" s="106"/>
    </row>
    <row r="407">
      <c r="A407" s="7" t="s">
        <v>1503</v>
      </c>
      <c r="B407" s="8"/>
      <c r="C407" s="8">
        <v>2014.0</v>
      </c>
      <c r="D407" s="8">
        <v>8.0</v>
      </c>
      <c r="E407" s="8">
        <v>4.0</v>
      </c>
      <c r="F407" s="9"/>
      <c r="G407" s="9"/>
      <c r="H407" s="9"/>
      <c r="I407" s="12" t="s">
        <v>2015</v>
      </c>
      <c r="J407" s="12" t="s">
        <v>2016</v>
      </c>
      <c r="K407" s="102">
        <v>58.0</v>
      </c>
      <c r="L407" s="8"/>
      <c r="M407" s="8"/>
      <c r="N407" s="12" t="s">
        <v>76</v>
      </c>
      <c r="O407" s="12"/>
      <c r="P407" s="12" t="s">
        <v>248</v>
      </c>
      <c r="Q407" s="12" t="s">
        <v>77</v>
      </c>
      <c r="R407" s="12" t="s">
        <v>248</v>
      </c>
      <c r="S407" s="9"/>
      <c r="T407" s="9"/>
      <c r="U407" s="12" t="s">
        <v>81</v>
      </c>
      <c r="V407" s="106"/>
      <c r="W407" s="12" t="s">
        <v>248</v>
      </c>
      <c r="X407" s="12" t="s">
        <v>248</v>
      </c>
      <c r="Y407" s="12" t="s">
        <v>248</v>
      </c>
      <c r="Z407" s="12" t="s">
        <v>248</v>
      </c>
      <c r="AA407" s="12" t="s">
        <v>248</v>
      </c>
      <c r="AB407" s="12" t="s">
        <v>248</v>
      </c>
      <c r="AC407" s="9"/>
      <c r="AD407" s="9"/>
      <c r="AE407" s="12" t="s">
        <v>248</v>
      </c>
      <c r="AF407" s="12" t="s">
        <v>248</v>
      </c>
      <c r="AG407" s="12" t="s">
        <v>88</v>
      </c>
      <c r="AH407" s="12" t="s">
        <v>248</v>
      </c>
      <c r="AI407" s="12" t="s">
        <v>2017</v>
      </c>
      <c r="AJ407" s="12"/>
      <c r="AK407" s="12"/>
      <c r="AL407" s="12" t="s">
        <v>113</v>
      </c>
      <c r="AM407" s="13" t="str">
        <f t="shared" si="11"/>
        <v>comunidad indígena San Rafael   Santa Cruz Bolivia</v>
      </c>
      <c r="AN407" s="9"/>
      <c r="AO407" s="12" t="s">
        <v>279</v>
      </c>
      <c r="AP407" s="12" t="s">
        <v>248</v>
      </c>
      <c r="AQ407" s="12" t="s">
        <v>248</v>
      </c>
      <c r="AR407" s="12" t="s">
        <v>248</v>
      </c>
      <c r="AS407" s="12" t="s">
        <v>248</v>
      </c>
      <c r="AT407" s="12" t="s">
        <v>1978</v>
      </c>
      <c r="AU407" s="12" t="s">
        <v>248</v>
      </c>
      <c r="AV407" s="12" t="s">
        <v>376</v>
      </c>
      <c r="AW407" s="12" t="s">
        <v>2018</v>
      </c>
      <c r="AX407" s="11" t="s">
        <v>1010</v>
      </c>
      <c r="AY407" s="12" t="s">
        <v>94</v>
      </c>
      <c r="AZ407" s="12" t="s">
        <v>94</v>
      </c>
      <c r="BA407" s="12" t="s">
        <v>97</v>
      </c>
      <c r="BB407" s="9"/>
      <c r="BC407" s="9"/>
      <c r="BD407" s="9"/>
      <c r="BE407" s="106"/>
      <c r="BF407" s="176" t="s">
        <v>2019</v>
      </c>
      <c r="BG407" s="106"/>
      <c r="BH407" s="106"/>
      <c r="BI407" s="106"/>
      <c r="BJ407" s="106"/>
      <c r="BK407" s="106"/>
      <c r="BL407" s="106"/>
      <c r="BM407" s="106"/>
      <c r="BN407" s="106"/>
      <c r="BO407" s="106"/>
      <c r="BP407" s="106"/>
    </row>
    <row r="408">
      <c r="A408" s="7" t="s">
        <v>1504</v>
      </c>
      <c r="B408" s="8"/>
      <c r="C408" s="8">
        <v>2014.0</v>
      </c>
      <c r="D408" s="8">
        <v>9.0</v>
      </c>
      <c r="E408" s="8">
        <v>29.0</v>
      </c>
      <c r="F408" s="9"/>
      <c r="G408" s="9"/>
      <c r="H408" s="9"/>
      <c r="I408" s="12" t="s">
        <v>2020</v>
      </c>
      <c r="J408" s="78" t="s">
        <v>2021</v>
      </c>
      <c r="K408" s="104"/>
      <c r="L408" s="12"/>
      <c r="M408" s="12"/>
      <c r="N408" s="12" t="s">
        <v>76</v>
      </c>
      <c r="O408" s="12"/>
      <c r="P408" s="12" t="s">
        <v>248</v>
      </c>
      <c r="Q408" s="12" t="s">
        <v>77</v>
      </c>
      <c r="R408" s="12" t="s">
        <v>2022</v>
      </c>
      <c r="S408" s="106"/>
      <c r="T408" s="106"/>
      <c r="U408" s="12" t="s">
        <v>81</v>
      </c>
      <c r="V408" s="12" t="s">
        <v>489</v>
      </c>
      <c r="W408" s="12" t="s">
        <v>308</v>
      </c>
      <c r="X408" s="12" t="s">
        <v>248</v>
      </c>
      <c r="Y408" s="12" t="s">
        <v>122</v>
      </c>
      <c r="Z408" s="12" t="s">
        <v>2023</v>
      </c>
      <c r="AA408" s="12" t="s">
        <v>248</v>
      </c>
      <c r="AB408" s="12" t="s">
        <v>248</v>
      </c>
      <c r="AC408" s="9"/>
      <c r="AD408" s="9"/>
      <c r="AE408" s="12" t="s">
        <v>248</v>
      </c>
      <c r="AF408" s="12" t="s">
        <v>248</v>
      </c>
      <c r="AG408" s="12" t="s">
        <v>88</v>
      </c>
      <c r="AH408" s="12" t="s">
        <v>248</v>
      </c>
      <c r="AI408" s="12" t="s">
        <v>2024</v>
      </c>
      <c r="AJ408" s="12" t="s">
        <v>286</v>
      </c>
      <c r="AK408" s="12" t="s">
        <v>188</v>
      </c>
      <c r="AL408" s="12" t="s">
        <v>92</v>
      </c>
      <c r="AM408" s="13" t="str">
        <f t="shared" si="11"/>
        <v>Soracachi Ororo Lahuachaca La Paz Bolivia</v>
      </c>
      <c r="AN408" s="9"/>
      <c r="AO408" s="12" t="s">
        <v>279</v>
      </c>
      <c r="AP408" s="12" t="s">
        <v>248</v>
      </c>
      <c r="AQ408" s="12" t="s">
        <v>248</v>
      </c>
      <c r="AR408" s="12" t="s">
        <v>248</v>
      </c>
      <c r="AS408" s="12" t="s">
        <v>248</v>
      </c>
      <c r="AT408" s="12" t="s">
        <v>1978</v>
      </c>
      <c r="AU408" s="12" t="s">
        <v>248</v>
      </c>
      <c r="AV408" s="12" t="s">
        <v>376</v>
      </c>
      <c r="AW408" s="12" t="s">
        <v>2025</v>
      </c>
      <c r="AX408" s="11" t="s">
        <v>1010</v>
      </c>
      <c r="AY408" s="12" t="s">
        <v>94</v>
      </c>
      <c r="AZ408" s="12" t="s">
        <v>94</v>
      </c>
      <c r="BA408" s="12" t="s">
        <v>2005</v>
      </c>
      <c r="BB408" s="9"/>
      <c r="BC408" s="9"/>
      <c r="BD408" s="9"/>
      <c r="BE408" s="45" t="s">
        <v>2026</v>
      </c>
      <c r="BF408" s="176" t="s">
        <v>2019</v>
      </c>
      <c r="BG408" s="106"/>
      <c r="BH408" s="106"/>
      <c r="BI408" s="106"/>
      <c r="BJ408" s="106"/>
      <c r="BK408" s="106"/>
      <c r="BL408" s="106"/>
      <c r="BM408" s="106"/>
      <c r="BN408" s="106"/>
      <c r="BO408" s="106"/>
      <c r="BP408" s="106"/>
    </row>
    <row r="409">
      <c r="A409" s="7" t="s">
        <v>1522</v>
      </c>
      <c r="B409" s="8"/>
      <c r="C409" s="8">
        <v>2015.0</v>
      </c>
      <c r="D409" s="8">
        <v>1.0</v>
      </c>
      <c r="E409" s="12" t="s">
        <v>2027</v>
      </c>
      <c r="F409" s="9"/>
      <c r="G409" s="9"/>
      <c r="H409" s="9"/>
      <c r="I409" s="12" t="s">
        <v>1355</v>
      </c>
      <c r="J409" s="12" t="s">
        <v>2028</v>
      </c>
      <c r="K409" s="102">
        <v>48.0</v>
      </c>
      <c r="L409" s="8"/>
      <c r="M409" s="8"/>
      <c r="N409" s="12" t="s">
        <v>76</v>
      </c>
      <c r="O409" s="12"/>
      <c r="P409" s="12" t="s">
        <v>248</v>
      </c>
      <c r="Q409" s="12" t="s">
        <v>77</v>
      </c>
      <c r="R409" s="12" t="s">
        <v>248</v>
      </c>
      <c r="S409" s="106"/>
      <c r="T409" s="106"/>
      <c r="U409" s="12" t="s">
        <v>2029</v>
      </c>
      <c r="V409" s="12" t="s">
        <v>348</v>
      </c>
      <c r="W409" s="12" t="s">
        <v>248</v>
      </c>
      <c r="X409" s="12" t="s">
        <v>248</v>
      </c>
      <c r="Y409" s="12" t="s">
        <v>122</v>
      </c>
      <c r="Z409" s="12" t="s">
        <v>1880</v>
      </c>
      <c r="AA409" s="12" t="s">
        <v>248</v>
      </c>
      <c r="AB409" s="12" t="s">
        <v>248</v>
      </c>
      <c r="AC409" s="9"/>
      <c r="AD409" s="9"/>
      <c r="AE409" s="12" t="s">
        <v>248</v>
      </c>
      <c r="AF409" s="12" t="s">
        <v>248</v>
      </c>
      <c r="AG409" s="12" t="s">
        <v>88</v>
      </c>
      <c r="AH409" s="12" t="s">
        <v>248</v>
      </c>
      <c r="AI409" s="12" t="s">
        <v>248</v>
      </c>
      <c r="AJ409" s="12"/>
      <c r="AK409" s="12"/>
      <c r="AL409" s="12" t="s">
        <v>92</v>
      </c>
      <c r="AM409" s="13" t="str">
        <f t="shared" si="11"/>
        <v>**   La Paz Bolivia</v>
      </c>
      <c r="AN409" s="9"/>
      <c r="AO409" s="12" t="s">
        <v>279</v>
      </c>
      <c r="AP409" s="12" t="s">
        <v>248</v>
      </c>
      <c r="AQ409" s="12" t="s">
        <v>248</v>
      </c>
      <c r="AR409" s="12" t="s">
        <v>248</v>
      </c>
      <c r="AS409" s="12" t="s">
        <v>248</v>
      </c>
      <c r="AT409" s="12" t="s">
        <v>1978</v>
      </c>
      <c r="AU409" s="12" t="s">
        <v>248</v>
      </c>
      <c r="AV409" s="12" t="s">
        <v>376</v>
      </c>
      <c r="AW409" s="12" t="s">
        <v>2030</v>
      </c>
      <c r="AX409" s="11" t="s">
        <v>1607</v>
      </c>
      <c r="AY409" s="12" t="s">
        <v>94</v>
      </c>
      <c r="AZ409" s="12" t="s">
        <v>94</v>
      </c>
      <c r="BA409" s="12" t="s">
        <v>97</v>
      </c>
      <c r="BB409" s="9"/>
      <c r="BC409" s="9"/>
      <c r="BD409" s="9"/>
      <c r="BE409" s="12" t="s">
        <v>2031</v>
      </c>
      <c r="BG409" s="12"/>
      <c r="BH409" s="12"/>
      <c r="BI409" s="12"/>
      <c r="BJ409" s="12"/>
      <c r="BK409" s="12"/>
      <c r="BL409" s="12"/>
      <c r="BM409" s="12"/>
      <c r="BN409" s="12"/>
      <c r="BO409" s="12"/>
      <c r="BP409" s="12"/>
    </row>
    <row r="410">
      <c r="A410" s="7" t="s">
        <v>1543</v>
      </c>
      <c r="B410" s="8"/>
      <c r="C410" s="8">
        <v>2015.0</v>
      </c>
      <c r="D410" s="8">
        <v>3.0</v>
      </c>
      <c r="E410" s="8">
        <v>1.0</v>
      </c>
      <c r="F410" s="8">
        <v>2015.0</v>
      </c>
      <c r="G410" s="8">
        <v>3.0</v>
      </c>
      <c r="H410" s="8">
        <v>2.0</v>
      </c>
      <c r="I410" s="12" t="s">
        <v>2032</v>
      </c>
      <c r="J410" s="12" t="s">
        <v>2033</v>
      </c>
      <c r="K410" s="105"/>
      <c r="L410" s="9"/>
      <c r="M410" s="9"/>
      <c r="N410" s="12" t="s">
        <v>76</v>
      </c>
      <c r="O410" s="9"/>
      <c r="P410" s="9"/>
      <c r="Q410" s="12" t="s">
        <v>77</v>
      </c>
      <c r="R410" s="12" t="s">
        <v>1855</v>
      </c>
      <c r="S410" s="12" t="s">
        <v>1849</v>
      </c>
      <c r="U410" s="12" t="s">
        <v>2034</v>
      </c>
      <c r="V410" s="12" t="s">
        <v>348</v>
      </c>
      <c r="W410" s="12" t="s">
        <v>248</v>
      </c>
      <c r="X410" s="12" t="s">
        <v>248</v>
      </c>
      <c r="Y410" s="12" t="s">
        <v>122</v>
      </c>
      <c r="Z410" s="12" t="s">
        <v>248</v>
      </c>
      <c r="AA410" s="12" t="s">
        <v>248</v>
      </c>
      <c r="AB410" s="12" t="s">
        <v>248</v>
      </c>
      <c r="AC410" s="9"/>
      <c r="AD410" s="9"/>
      <c r="AE410" s="12" t="s">
        <v>248</v>
      </c>
      <c r="AF410" s="12" t="s">
        <v>248</v>
      </c>
      <c r="AG410" s="12" t="s">
        <v>88</v>
      </c>
      <c r="AH410" s="12" t="s">
        <v>248</v>
      </c>
      <c r="AI410" s="12" t="s">
        <v>2035</v>
      </c>
      <c r="AJ410" s="12"/>
      <c r="AK410" s="12" t="s">
        <v>190</v>
      </c>
      <c r="AL410" s="12" t="s">
        <v>92</v>
      </c>
      <c r="AM410" s="13" t="str">
        <f>CONCATENATE(AI410," ",AJ410," ",#REF!," ",AL410," ","Bolivia")</f>
        <v>#REF!</v>
      </c>
      <c r="AN410" s="31"/>
      <c r="AO410" s="12" t="s">
        <v>279</v>
      </c>
      <c r="AP410" s="12" t="s">
        <v>248</v>
      </c>
      <c r="AQ410" s="12" t="s">
        <v>248</v>
      </c>
      <c r="AR410" s="12" t="s">
        <v>248</v>
      </c>
      <c r="AS410" s="12" t="s">
        <v>2036</v>
      </c>
      <c r="AV410" s="12" t="s">
        <v>376</v>
      </c>
      <c r="AW410" s="12" t="s">
        <v>2037</v>
      </c>
      <c r="AX410" s="12" t="s">
        <v>1852</v>
      </c>
      <c r="AY410" s="12" t="s">
        <v>1939</v>
      </c>
      <c r="AZ410" s="12" t="s">
        <v>94</v>
      </c>
      <c r="BA410" s="12" t="s">
        <v>97</v>
      </c>
      <c r="BB410" s="12"/>
      <c r="BC410" s="12"/>
      <c r="BD410" s="12" t="s">
        <v>2038</v>
      </c>
      <c r="BE410" s="12" t="s">
        <v>2039</v>
      </c>
      <c r="BG410" s="12"/>
      <c r="BH410" s="12"/>
      <c r="BI410" s="12"/>
      <c r="BJ410" s="12"/>
      <c r="BK410" s="12"/>
      <c r="BL410" s="12"/>
      <c r="BM410" s="12"/>
      <c r="BN410" s="12"/>
      <c r="BO410" s="12"/>
      <c r="BP410" s="12"/>
    </row>
    <row r="411">
      <c r="A411" s="7" t="s">
        <v>1561</v>
      </c>
      <c r="B411" s="8"/>
      <c r="C411" s="8">
        <v>2015.0</v>
      </c>
      <c r="D411" s="8">
        <v>7.0</v>
      </c>
      <c r="E411" s="8">
        <v>27.0</v>
      </c>
      <c r="F411" s="9"/>
      <c r="G411" s="9"/>
      <c r="H411" s="9"/>
      <c r="I411" s="12" t="s">
        <v>2040</v>
      </c>
      <c r="J411" s="12" t="s">
        <v>2041</v>
      </c>
      <c r="K411" s="104" t="s">
        <v>248</v>
      </c>
      <c r="L411" s="12"/>
      <c r="M411" s="12"/>
      <c r="N411" s="12" t="s">
        <v>456</v>
      </c>
      <c r="O411" s="12"/>
      <c r="P411" s="12" t="s">
        <v>248</v>
      </c>
      <c r="Q411" s="12" t="s">
        <v>77</v>
      </c>
      <c r="R411" s="12" t="s">
        <v>248</v>
      </c>
      <c r="S411" s="106"/>
      <c r="T411" s="106"/>
      <c r="U411" s="12" t="s">
        <v>2042</v>
      </c>
      <c r="V411" s="12" t="s">
        <v>348</v>
      </c>
      <c r="W411" s="12" t="s">
        <v>1903</v>
      </c>
      <c r="X411" s="12" t="s">
        <v>248</v>
      </c>
      <c r="Y411" s="12" t="s">
        <v>850</v>
      </c>
      <c r="Z411" s="12" t="s">
        <v>850</v>
      </c>
      <c r="AA411" s="12" t="s">
        <v>850</v>
      </c>
      <c r="AB411" s="12" t="s">
        <v>850</v>
      </c>
      <c r="AC411" s="9"/>
      <c r="AD411" s="9"/>
      <c r="AE411" s="12" t="s">
        <v>850</v>
      </c>
      <c r="AF411" s="12" t="s">
        <v>850</v>
      </c>
      <c r="AG411" s="12" t="s">
        <v>482</v>
      </c>
      <c r="AH411" s="12" t="s">
        <v>248</v>
      </c>
      <c r="AI411" s="12" t="s">
        <v>2043</v>
      </c>
      <c r="AJ411" s="12" t="s">
        <v>287</v>
      </c>
      <c r="AK411" s="12" t="s">
        <v>192</v>
      </c>
      <c r="AL411" s="11" t="s">
        <v>126</v>
      </c>
      <c r="AM411" s="13" t="str">
        <f t="shared" ref="AM411:AM422" si="12">CONCATENATE(AI411," ",AJ411," ",AK411," ",AL411," ","Bolivia")</f>
        <v>Coroma Uyuni Antonio Quijarro Potosí Bolivia</v>
      </c>
      <c r="AN411" s="9"/>
      <c r="AO411" s="12" t="s">
        <v>279</v>
      </c>
      <c r="AP411" s="12" t="s">
        <v>248</v>
      </c>
      <c r="AQ411" s="12" t="s">
        <v>248</v>
      </c>
      <c r="AR411" s="12" t="s">
        <v>248</v>
      </c>
      <c r="AS411" s="12" t="s">
        <v>248</v>
      </c>
      <c r="AT411" s="12" t="s">
        <v>248</v>
      </c>
      <c r="AU411" s="12" t="s">
        <v>248</v>
      </c>
      <c r="AV411" s="12" t="s">
        <v>376</v>
      </c>
      <c r="AW411" s="12" t="s">
        <v>2044</v>
      </c>
      <c r="AX411" s="29" t="s">
        <v>1874</v>
      </c>
      <c r="AY411" s="12" t="s">
        <v>94</v>
      </c>
      <c r="AZ411" s="12" t="s">
        <v>94</v>
      </c>
      <c r="BA411" s="12" t="s">
        <v>338</v>
      </c>
      <c r="BB411" s="9"/>
      <c r="BC411" s="9"/>
      <c r="BD411" s="9"/>
      <c r="BE411" s="12" t="s">
        <v>2045</v>
      </c>
      <c r="BG411" s="12"/>
      <c r="BH411" s="12"/>
      <c r="BI411" s="12"/>
      <c r="BJ411" s="12"/>
      <c r="BK411" s="12"/>
      <c r="BL411" s="12"/>
      <c r="BM411" s="12"/>
      <c r="BN411" s="12"/>
      <c r="BO411" s="12"/>
      <c r="BP411" s="12"/>
    </row>
    <row r="412">
      <c r="A412" s="30" t="s">
        <v>1575</v>
      </c>
      <c r="B412" s="8"/>
      <c r="C412" s="8">
        <v>2015.0</v>
      </c>
      <c r="D412" s="8">
        <v>8.0</v>
      </c>
      <c r="E412" s="8">
        <v>18.0</v>
      </c>
      <c r="F412" s="9"/>
      <c r="G412" s="9"/>
      <c r="H412" s="9"/>
      <c r="I412" s="12" t="s">
        <v>538</v>
      </c>
      <c r="J412" s="12" t="s">
        <v>1115</v>
      </c>
      <c r="K412" s="104" t="s">
        <v>248</v>
      </c>
      <c r="L412" s="12"/>
      <c r="M412" s="12"/>
      <c r="N412" s="12" t="s">
        <v>76</v>
      </c>
      <c r="O412" s="12"/>
      <c r="P412" s="12" t="s">
        <v>248</v>
      </c>
      <c r="Q412" s="12" t="s">
        <v>77</v>
      </c>
      <c r="R412" s="12" t="s">
        <v>307</v>
      </c>
      <c r="S412" s="106"/>
      <c r="T412" s="106"/>
      <c r="U412" s="12" t="s">
        <v>2046</v>
      </c>
      <c r="V412" s="12" t="s">
        <v>94</v>
      </c>
      <c r="W412" s="12" t="s">
        <v>636</v>
      </c>
      <c r="X412" s="12" t="s">
        <v>82</v>
      </c>
      <c r="Y412" s="12" t="s">
        <v>122</v>
      </c>
      <c r="Z412" s="12" t="s">
        <v>2047</v>
      </c>
      <c r="AA412" s="12" t="s">
        <v>248</v>
      </c>
      <c r="AB412" s="12" t="s">
        <v>248</v>
      </c>
      <c r="AC412" s="9"/>
      <c r="AD412" s="9"/>
      <c r="AE412" s="12" t="s">
        <v>248</v>
      </c>
      <c r="AF412" s="12" t="s">
        <v>248</v>
      </c>
      <c r="AG412" s="12" t="s">
        <v>88</v>
      </c>
      <c r="AH412" s="12" t="s">
        <v>248</v>
      </c>
      <c r="AI412" s="12" t="s">
        <v>290</v>
      </c>
      <c r="AJ412" s="12" t="s">
        <v>290</v>
      </c>
      <c r="AK412" s="12" t="s">
        <v>194</v>
      </c>
      <c r="AL412" s="12" t="s">
        <v>92</v>
      </c>
      <c r="AM412" s="13" t="str">
        <f t="shared" si="12"/>
        <v>Tacacoma Tacacoma Larecaja La Paz Bolivia</v>
      </c>
      <c r="AN412" s="9"/>
      <c r="AO412" s="12" t="s">
        <v>251</v>
      </c>
      <c r="AP412" s="12" t="s">
        <v>248</v>
      </c>
      <c r="AQ412" s="12" t="s">
        <v>248</v>
      </c>
      <c r="AR412" s="12" t="s">
        <v>248</v>
      </c>
      <c r="AS412" s="12" t="s">
        <v>248</v>
      </c>
      <c r="AT412" s="12" t="s">
        <v>248</v>
      </c>
      <c r="AU412" s="12" t="s">
        <v>248</v>
      </c>
      <c r="AV412" s="12" t="s">
        <v>376</v>
      </c>
      <c r="AW412" s="12" t="s">
        <v>2048</v>
      </c>
      <c r="AX412" s="11" t="s">
        <v>475</v>
      </c>
      <c r="AY412" s="12" t="s">
        <v>94</v>
      </c>
      <c r="AZ412" s="12" t="s">
        <v>94</v>
      </c>
      <c r="BA412" s="12" t="s">
        <v>216</v>
      </c>
      <c r="BB412" s="9"/>
      <c r="BC412" s="9"/>
      <c r="BD412" s="12" t="s">
        <v>2049</v>
      </c>
      <c r="BE412" s="12" t="s">
        <v>2050</v>
      </c>
      <c r="BF412" s="45" t="s">
        <v>2051</v>
      </c>
      <c r="BG412" s="12"/>
      <c r="BH412" s="12"/>
      <c r="BI412" s="12"/>
      <c r="BJ412" s="12"/>
      <c r="BK412" s="12"/>
      <c r="BL412" s="12"/>
      <c r="BM412" s="12"/>
      <c r="BN412" s="12"/>
      <c r="BO412" s="12"/>
      <c r="BP412" s="12"/>
    </row>
    <row r="413">
      <c r="A413" s="7" t="s">
        <v>821</v>
      </c>
      <c r="B413" s="8"/>
      <c r="C413" s="8">
        <v>2015.0</v>
      </c>
      <c r="D413" s="8">
        <v>10.0</v>
      </c>
      <c r="E413" s="8">
        <v>25.0</v>
      </c>
      <c r="F413" s="9"/>
      <c r="G413" s="9"/>
      <c r="H413" s="9"/>
      <c r="I413" s="12" t="s">
        <v>1426</v>
      </c>
      <c r="J413" s="12" t="s">
        <v>2052</v>
      </c>
      <c r="K413" s="102">
        <v>37.0</v>
      </c>
      <c r="L413" s="8"/>
      <c r="M413" s="8"/>
      <c r="N413" s="12" t="s">
        <v>76</v>
      </c>
      <c r="O413" s="12"/>
      <c r="P413" s="12" t="s">
        <v>248</v>
      </c>
      <c r="Q413" s="12" t="s">
        <v>77</v>
      </c>
      <c r="R413" s="12" t="s">
        <v>2011</v>
      </c>
      <c r="S413" s="12"/>
      <c r="T413" s="106"/>
      <c r="U413" s="12" t="s">
        <v>81</v>
      </c>
      <c r="V413" s="106"/>
      <c r="W413" s="12" t="s">
        <v>248</v>
      </c>
      <c r="X413" s="12" t="s">
        <v>248</v>
      </c>
      <c r="Y413" s="12" t="s">
        <v>122</v>
      </c>
      <c r="Z413" s="12" t="s">
        <v>2053</v>
      </c>
      <c r="AA413" s="12" t="s">
        <v>248</v>
      </c>
      <c r="AB413" s="12" t="s">
        <v>248</v>
      </c>
      <c r="AC413" s="9"/>
      <c r="AD413" s="9"/>
      <c r="AE413" s="12" t="s">
        <v>248</v>
      </c>
      <c r="AF413" s="12" t="s">
        <v>248</v>
      </c>
      <c r="AG413" s="12" t="s">
        <v>88</v>
      </c>
      <c r="AH413" s="12" t="s">
        <v>248</v>
      </c>
      <c r="AI413" s="12" t="s">
        <v>2012</v>
      </c>
      <c r="AJ413" s="12" t="s">
        <v>285</v>
      </c>
      <c r="AK413" s="12" t="s">
        <v>150</v>
      </c>
      <c r="AL413" s="12" t="s">
        <v>92</v>
      </c>
      <c r="AM413" s="13" t="str">
        <f t="shared" si="12"/>
        <v>El Choro Coripata Nor Yungas La Paz Bolivia</v>
      </c>
      <c r="AN413" s="9"/>
      <c r="AO413" s="12" t="s">
        <v>251</v>
      </c>
      <c r="AP413" s="12" t="s">
        <v>94</v>
      </c>
      <c r="AQ413" s="12" t="s">
        <v>348</v>
      </c>
      <c r="AR413" s="12" t="s">
        <v>248</v>
      </c>
      <c r="AS413" s="12" t="s">
        <v>2054</v>
      </c>
      <c r="AT413" s="12" t="s">
        <v>248</v>
      </c>
      <c r="AU413" s="12" t="s">
        <v>248</v>
      </c>
      <c r="AV413" s="12" t="s">
        <v>376</v>
      </c>
      <c r="AW413" s="12" t="s">
        <v>2013</v>
      </c>
      <c r="AX413" s="11" t="s">
        <v>475</v>
      </c>
      <c r="AY413" s="12" t="s">
        <v>94</v>
      </c>
      <c r="AZ413" s="12" t="s">
        <v>94</v>
      </c>
      <c r="BA413" s="12" t="s">
        <v>97</v>
      </c>
      <c r="BB413" s="12" t="s">
        <v>2055</v>
      </c>
      <c r="BC413" s="9"/>
      <c r="BD413" s="9"/>
      <c r="BE413" s="12" t="s">
        <v>2056</v>
      </c>
      <c r="BF413" s="45" t="s">
        <v>2057</v>
      </c>
      <c r="BG413" s="12"/>
      <c r="BH413" s="12"/>
      <c r="BI413" s="12"/>
      <c r="BJ413" s="12"/>
      <c r="BK413" s="12"/>
      <c r="BL413" s="12"/>
      <c r="BM413" s="12"/>
      <c r="BN413" s="12"/>
      <c r="BO413" s="12"/>
      <c r="BP413" s="12"/>
    </row>
    <row r="414">
      <c r="A414" s="7" t="s">
        <v>821</v>
      </c>
      <c r="B414" s="8"/>
      <c r="C414" s="8">
        <v>2015.0</v>
      </c>
      <c r="D414" s="8">
        <v>10.0</v>
      </c>
      <c r="E414" s="8">
        <v>25.0</v>
      </c>
      <c r="F414" s="9"/>
      <c r="G414" s="9"/>
      <c r="H414" s="9"/>
      <c r="I414" s="12" t="s">
        <v>1177</v>
      </c>
      <c r="J414" s="12" t="s">
        <v>1429</v>
      </c>
      <c r="K414" s="104">
        <v>20.0</v>
      </c>
      <c r="L414" s="12"/>
      <c r="M414" s="12"/>
      <c r="N414" s="12" t="s">
        <v>76</v>
      </c>
      <c r="O414" s="12"/>
      <c r="P414" s="12" t="s">
        <v>248</v>
      </c>
      <c r="Q414" s="12" t="s">
        <v>77</v>
      </c>
      <c r="R414" s="12" t="s">
        <v>2010</v>
      </c>
      <c r="S414" s="12"/>
      <c r="T414" s="106"/>
      <c r="U414" s="12" t="s">
        <v>81</v>
      </c>
      <c r="V414" s="106"/>
      <c r="W414" s="12" t="s">
        <v>248</v>
      </c>
      <c r="X414" s="12" t="s">
        <v>248</v>
      </c>
      <c r="Y414" s="12" t="s">
        <v>122</v>
      </c>
      <c r="Z414" s="12" t="s">
        <v>2011</v>
      </c>
      <c r="AA414" s="12" t="s">
        <v>248</v>
      </c>
      <c r="AB414" s="12" t="s">
        <v>248</v>
      </c>
      <c r="AC414" s="9"/>
      <c r="AD414" s="9"/>
      <c r="AE414" s="12" t="s">
        <v>248</v>
      </c>
      <c r="AF414" s="12" t="s">
        <v>248</v>
      </c>
      <c r="AG414" s="12" t="s">
        <v>88</v>
      </c>
      <c r="AH414" s="12" t="s">
        <v>248</v>
      </c>
      <c r="AI414" s="12" t="s">
        <v>2012</v>
      </c>
      <c r="AJ414" s="12" t="s">
        <v>285</v>
      </c>
      <c r="AK414" s="12" t="s">
        <v>150</v>
      </c>
      <c r="AL414" s="12" t="s">
        <v>92</v>
      </c>
      <c r="AM414" s="13" t="str">
        <f t="shared" si="12"/>
        <v>El Choro Coripata Nor Yungas La Paz Bolivia</v>
      </c>
      <c r="AN414" s="9"/>
      <c r="AO414" s="12" t="s">
        <v>251</v>
      </c>
      <c r="AP414" s="12" t="s">
        <v>94</v>
      </c>
      <c r="AQ414" s="12" t="s">
        <v>348</v>
      </c>
      <c r="AR414" s="12" t="s">
        <v>248</v>
      </c>
      <c r="AS414" s="12" t="s">
        <v>2054</v>
      </c>
      <c r="AT414" s="12" t="s">
        <v>248</v>
      </c>
      <c r="AU414" s="12" t="s">
        <v>248</v>
      </c>
      <c r="AV414" s="12" t="s">
        <v>376</v>
      </c>
      <c r="AW414" s="12" t="s">
        <v>2013</v>
      </c>
      <c r="AX414" s="11" t="s">
        <v>475</v>
      </c>
      <c r="AY414" s="12" t="s">
        <v>94</v>
      </c>
      <c r="AZ414" s="12" t="s">
        <v>94</v>
      </c>
      <c r="BA414" s="12" t="s">
        <v>97</v>
      </c>
      <c r="BB414" s="12" t="s">
        <v>2055</v>
      </c>
      <c r="BC414" s="9"/>
      <c r="BD414" s="9"/>
      <c r="BE414" s="12" t="s">
        <v>2056</v>
      </c>
      <c r="BF414" s="12"/>
      <c r="BG414" s="12"/>
      <c r="BH414" s="12"/>
      <c r="BI414" s="12"/>
      <c r="BJ414" s="12"/>
      <c r="BK414" s="12"/>
      <c r="BL414" s="12"/>
      <c r="BM414" s="12"/>
      <c r="BN414" s="12"/>
      <c r="BO414" s="12"/>
      <c r="BP414" s="12"/>
    </row>
    <row r="415">
      <c r="A415" s="7" t="s">
        <v>821</v>
      </c>
      <c r="B415" s="8"/>
      <c r="C415" s="8">
        <v>2015.0</v>
      </c>
      <c r="D415" s="8">
        <v>10.0</v>
      </c>
      <c r="E415" s="8">
        <v>27.0</v>
      </c>
      <c r="F415" s="9"/>
      <c r="G415" s="9"/>
      <c r="H415" s="9"/>
      <c r="I415" s="12" t="s">
        <v>2058</v>
      </c>
      <c r="J415" s="11" t="s">
        <v>2059</v>
      </c>
      <c r="K415" s="104" t="s">
        <v>248</v>
      </c>
      <c r="L415" s="12"/>
      <c r="M415" s="12"/>
      <c r="N415" s="12" t="s">
        <v>248</v>
      </c>
      <c r="O415" s="12"/>
      <c r="P415" s="12" t="s">
        <v>248</v>
      </c>
      <c r="Q415" s="12" t="s">
        <v>77</v>
      </c>
      <c r="R415" s="12" t="s">
        <v>2010</v>
      </c>
      <c r="S415" s="106"/>
      <c r="T415" s="106"/>
      <c r="U415" s="12" t="s">
        <v>248</v>
      </c>
      <c r="V415" s="106"/>
      <c r="W415" s="12" t="s">
        <v>248</v>
      </c>
      <c r="X415" s="12" t="s">
        <v>248</v>
      </c>
      <c r="Y415" s="12" t="s">
        <v>122</v>
      </c>
      <c r="Z415" s="12" t="s">
        <v>2011</v>
      </c>
      <c r="AA415" s="12" t="s">
        <v>248</v>
      </c>
      <c r="AB415" s="12" t="s">
        <v>248</v>
      </c>
      <c r="AC415" s="9"/>
      <c r="AD415" s="9"/>
      <c r="AE415" s="12" t="s">
        <v>248</v>
      </c>
      <c r="AF415" s="12" t="s">
        <v>248</v>
      </c>
      <c r="AG415" s="12" t="s">
        <v>2060</v>
      </c>
      <c r="AH415" s="12" t="s">
        <v>248</v>
      </c>
      <c r="AI415" s="12" t="s">
        <v>2012</v>
      </c>
      <c r="AJ415" s="12" t="s">
        <v>285</v>
      </c>
      <c r="AK415" s="12" t="s">
        <v>150</v>
      </c>
      <c r="AL415" s="12" t="s">
        <v>92</v>
      </c>
      <c r="AM415" s="13" t="str">
        <f t="shared" si="12"/>
        <v>El Choro Coripata Nor Yungas La Paz Bolivia</v>
      </c>
      <c r="AN415" s="9"/>
      <c r="AO415" s="12" t="s">
        <v>251</v>
      </c>
      <c r="AP415" s="12" t="s">
        <v>94</v>
      </c>
      <c r="AQ415" s="12" t="s">
        <v>348</v>
      </c>
      <c r="AR415" s="12" t="s">
        <v>248</v>
      </c>
      <c r="AS415" s="12" t="s">
        <v>248</v>
      </c>
      <c r="AT415" s="12" t="s">
        <v>248</v>
      </c>
      <c r="AU415" s="12" t="s">
        <v>248</v>
      </c>
      <c r="AV415" s="12" t="s">
        <v>376</v>
      </c>
      <c r="AW415" s="12" t="s">
        <v>2013</v>
      </c>
      <c r="AX415" s="12" t="s">
        <v>475</v>
      </c>
      <c r="AY415" s="12" t="s">
        <v>94</v>
      </c>
      <c r="AZ415" s="12" t="s">
        <v>94</v>
      </c>
      <c r="BA415" s="12" t="s">
        <v>97</v>
      </c>
      <c r="BB415" s="12" t="s">
        <v>2055</v>
      </c>
      <c r="BC415" s="9"/>
      <c r="BD415" s="9"/>
      <c r="BE415" s="12" t="s">
        <v>2061</v>
      </c>
      <c r="BF415" s="12"/>
      <c r="BG415" s="12"/>
      <c r="BH415" s="12"/>
      <c r="BI415" s="12"/>
      <c r="BJ415" s="12"/>
      <c r="BK415" s="12"/>
      <c r="BL415" s="12"/>
      <c r="BM415" s="12"/>
      <c r="BN415" s="12"/>
      <c r="BO415" s="12"/>
      <c r="BP415" s="12"/>
    </row>
    <row r="416">
      <c r="A416" s="7" t="s">
        <v>1774</v>
      </c>
      <c r="B416" s="8"/>
      <c r="C416" s="8">
        <v>2016.0</v>
      </c>
      <c r="D416" s="8">
        <v>1.0</v>
      </c>
      <c r="E416" s="8">
        <v>31.0</v>
      </c>
      <c r="F416" s="9"/>
      <c r="G416" s="9"/>
      <c r="H416" s="9"/>
      <c r="I416" s="12" t="s">
        <v>248</v>
      </c>
      <c r="J416" s="12" t="s">
        <v>248</v>
      </c>
      <c r="K416" s="104" t="s">
        <v>248</v>
      </c>
      <c r="L416" s="12"/>
      <c r="M416" s="12"/>
      <c r="N416" s="12" t="s">
        <v>456</v>
      </c>
      <c r="O416" s="12"/>
      <c r="P416" s="12" t="s">
        <v>248</v>
      </c>
      <c r="Q416" s="12" t="s">
        <v>77</v>
      </c>
      <c r="R416" s="12" t="s">
        <v>248</v>
      </c>
      <c r="S416" s="106"/>
      <c r="T416" s="106"/>
      <c r="U416" s="12" t="s">
        <v>2062</v>
      </c>
      <c r="V416" s="12" t="s">
        <v>348</v>
      </c>
      <c r="W416" s="12" t="s">
        <v>1903</v>
      </c>
      <c r="X416" s="12" t="s">
        <v>248</v>
      </c>
      <c r="Y416" s="12" t="s">
        <v>850</v>
      </c>
      <c r="Z416" s="12" t="s">
        <v>850</v>
      </c>
      <c r="AA416" s="12" t="s">
        <v>348</v>
      </c>
      <c r="AB416" s="12" t="s">
        <v>348</v>
      </c>
      <c r="AC416" s="9"/>
      <c r="AD416" s="9"/>
      <c r="AE416" s="12" t="s">
        <v>348</v>
      </c>
      <c r="AF416" s="12" t="s">
        <v>348</v>
      </c>
      <c r="AG416" s="12" t="s">
        <v>1973</v>
      </c>
      <c r="AH416" s="12" t="s">
        <v>248</v>
      </c>
      <c r="AI416" s="12" t="s">
        <v>2063</v>
      </c>
      <c r="AJ416" s="106"/>
      <c r="AK416" s="106"/>
      <c r="AL416" s="12" t="s">
        <v>121</v>
      </c>
      <c r="AM416" s="13" t="str">
        <f t="shared" si="12"/>
        <v>Yotalilla   Chuquisaca Bolivia</v>
      </c>
      <c r="AN416" s="9"/>
      <c r="AO416" s="12" t="s">
        <v>279</v>
      </c>
      <c r="AP416" s="12" t="s">
        <v>94</v>
      </c>
      <c r="AQ416" s="12" t="s">
        <v>348</v>
      </c>
      <c r="AR416" s="12" t="s">
        <v>348</v>
      </c>
      <c r="AS416" s="12" t="s">
        <v>348</v>
      </c>
      <c r="AT416" s="12" t="s">
        <v>248</v>
      </c>
      <c r="AU416" s="12" t="s">
        <v>94</v>
      </c>
      <c r="AV416" s="12" t="s">
        <v>376</v>
      </c>
      <c r="AW416" s="12" t="s">
        <v>2064</v>
      </c>
      <c r="AX416" s="12" t="s">
        <v>1136</v>
      </c>
      <c r="AY416" s="12" t="s">
        <v>94</v>
      </c>
      <c r="AZ416" s="12" t="s">
        <v>94</v>
      </c>
      <c r="BA416" s="12" t="s">
        <v>338</v>
      </c>
      <c r="BB416" s="9"/>
      <c r="BC416" s="9"/>
      <c r="BD416" s="9"/>
      <c r="BE416" s="12" t="s">
        <v>2065</v>
      </c>
      <c r="BF416" s="12"/>
      <c r="BG416" s="12"/>
      <c r="BH416" s="12"/>
      <c r="BI416" s="12"/>
      <c r="BJ416" s="12"/>
      <c r="BK416" s="12"/>
      <c r="BL416" s="12"/>
      <c r="BM416" s="12"/>
      <c r="BN416" s="12"/>
      <c r="BO416" s="12"/>
      <c r="BP416" s="12"/>
    </row>
    <row r="417">
      <c r="A417" s="7" t="s">
        <v>696</v>
      </c>
      <c r="B417" s="8"/>
      <c r="C417" s="8">
        <v>2016.0</v>
      </c>
      <c r="D417" s="8">
        <v>2.0</v>
      </c>
      <c r="E417" s="8">
        <v>17.0</v>
      </c>
      <c r="F417" s="9"/>
      <c r="G417" s="9"/>
      <c r="H417" s="9"/>
      <c r="I417" s="12" t="s">
        <v>2066</v>
      </c>
      <c r="J417" s="12" t="s">
        <v>2067</v>
      </c>
      <c r="K417" s="104">
        <v>40.0</v>
      </c>
      <c r="L417" s="12" t="s">
        <v>2068</v>
      </c>
      <c r="M417" s="12"/>
      <c r="N417" s="12" t="s">
        <v>456</v>
      </c>
      <c r="O417" s="12"/>
      <c r="P417" s="12" t="s">
        <v>248</v>
      </c>
      <c r="Q417" s="12" t="s">
        <v>77</v>
      </c>
      <c r="R417" s="12" t="s">
        <v>2069</v>
      </c>
      <c r="S417" s="12"/>
      <c r="T417" s="12" t="s">
        <v>2070</v>
      </c>
      <c r="U417" s="12" t="s">
        <v>622</v>
      </c>
      <c r="V417" s="12" t="s">
        <v>348</v>
      </c>
      <c r="W417" s="12" t="s">
        <v>2071</v>
      </c>
      <c r="X417" s="12" t="s">
        <v>94</v>
      </c>
      <c r="Y417" s="12" t="s">
        <v>122</v>
      </c>
      <c r="Z417" s="12" t="s">
        <v>2072</v>
      </c>
      <c r="AA417" s="12" t="s">
        <v>248</v>
      </c>
      <c r="AB417" s="12" t="s">
        <v>248</v>
      </c>
      <c r="AC417" s="9"/>
      <c r="AD417" s="9"/>
      <c r="AE417" s="12" t="s">
        <v>248</v>
      </c>
      <c r="AF417" s="12" t="s">
        <v>248</v>
      </c>
      <c r="AG417" s="12" t="s">
        <v>88</v>
      </c>
      <c r="AH417" s="12" t="s">
        <v>2073</v>
      </c>
      <c r="AI417" s="12" t="s">
        <v>2074</v>
      </c>
      <c r="AJ417" s="12" t="s">
        <v>254</v>
      </c>
      <c r="AK417" s="12" t="s">
        <v>227</v>
      </c>
      <c r="AL417" s="12" t="s">
        <v>92</v>
      </c>
      <c r="AM417" s="13" t="str">
        <f t="shared" si="12"/>
        <v>Santiago I El Alto Murillo La Paz Bolivia</v>
      </c>
      <c r="AN417" s="9"/>
      <c r="AO417" s="12" t="s">
        <v>251</v>
      </c>
      <c r="AP417" s="12" t="s">
        <v>94</v>
      </c>
      <c r="AQ417" s="12" t="s">
        <v>348</v>
      </c>
      <c r="AR417" s="12" t="s">
        <v>248</v>
      </c>
      <c r="AS417" s="12" t="s">
        <v>2075</v>
      </c>
      <c r="AT417" s="12" t="s">
        <v>248</v>
      </c>
      <c r="AU417" s="12" t="s">
        <v>248</v>
      </c>
      <c r="AV417" s="12" t="s">
        <v>376</v>
      </c>
      <c r="AW417" s="12" t="s">
        <v>2076</v>
      </c>
      <c r="AX417" s="12" t="s">
        <v>1577</v>
      </c>
      <c r="AY417" s="12" t="s">
        <v>94</v>
      </c>
      <c r="AZ417" s="12" t="s">
        <v>338</v>
      </c>
      <c r="BA417" s="12" t="s">
        <v>67</v>
      </c>
      <c r="BB417" s="12" t="s">
        <v>2077</v>
      </c>
      <c r="BC417" s="9"/>
      <c r="BD417" s="9"/>
      <c r="BE417" s="12" t="s">
        <v>2078</v>
      </c>
      <c r="BF417" s="12"/>
      <c r="BG417" s="12"/>
      <c r="BH417" s="12"/>
      <c r="BI417" s="12"/>
      <c r="BJ417" s="12"/>
      <c r="BK417" s="12"/>
      <c r="BL417" s="12"/>
      <c r="BM417" s="12"/>
      <c r="BN417" s="12"/>
      <c r="BO417" s="12"/>
      <c r="BP417" s="12"/>
    </row>
    <row r="418">
      <c r="A418" s="7" t="s">
        <v>696</v>
      </c>
      <c r="B418" s="8"/>
      <c r="C418" s="8">
        <v>2016.0</v>
      </c>
      <c r="D418" s="8">
        <v>2.0</v>
      </c>
      <c r="E418" s="8">
        <v>17.0</v>
      </c>
      <c r="F418" s="9"/>
      <c r="G418" s="9"/>
      <c r="H418" s="9"/>
      <c r="I418" s="12" t="s">
        <v>383</v>
      </c>
      <c r="J418" s="12" t="s">
        <v>2079</v>
      </c>
      <c r="K418" s="102">
        <v>29.0</v>
      </c>
      <c r="L418" s="8"/>
      <c r="M418" s="8"/>
      <c r="N418" s="12" t="s">
        <v>76</v>
      </c>
      <c r="O418" s="12"/>
      <c r="P418" s="12" t="s">
        <v>248</v>
      </c>
      <c r="Q418" s="12" t="s">
        <v>77</v>
      </c>
      <c r="R418" s="12" t="s">
        <v>2080</v>
      </c>
      <c r="S418" s="12"/>
      <c r="T418" s="12" t="s">
        <v>2081</v>
      </c>
      <c r="U418" s="12" t="s">
        <v>622</v>
      </c>
      <c r="V418" s="12" t="s">
        <v>348</v>
      </c>
      <c r="W418" s="12" t="s">
        <v>2071</v>
      </c>
      <c r="X418" s="12" t="s">
        <v>94</v>
      </c>
      <c r="Y418" s="12" t="s">
        <v>122</v>
      </c>
      <c r="Z418" s="12" t="s">
        <v>2072</v>
      </c>
      <c r="AA418" s="12" t="s">
        <v>248</v>
      </c>
      <c r="AB418" s="12" t="s">
        <v>248</v>
      </c>
      <c r="AC418" s="9"/>
      <c r="AD418" s="9"/>
      <c r="AE418" s="12" t="s">
        <v>248</v>
      </c>
      <c r="AF418" s="12" t="s">
        <v>248</v>
      </c>
      <c r="AG418" s="12" t="s">
        <v>88</v>
      </c>
      <c r="AH418" s="12" t="s">
        <v>2073</v>
      </c>
      <c r="AI418" s="12" t="s">
        <v>2074</v>
      </c>
      <c r="AJ418" s="12" t="s">
        <v>254</v>
      </c>
      <c r="AK418" s="12" t="s">
        <v>227</v>
      </c>
      <c r="AL418" s="12" t="s">
        <v>92</v>
      </c>
      <c r="AM418" s="13" t="str">
        <f t="shared" si="12"/>
        <v>Santiago I El Alto Murillo La Paz Bolivia</v>
      </c>
      <c r="AN418" s="9"/>
      <c r="AO418" s="12" t="s">
        <v>251</v>
      </c>
      <c r="AP418" s="12" t="s">
        <v>94</v>
      </c>
      <c r="AQ418" s="12" t="s">
        <v>348</v>
      </c>
      <c r="AR418" s="12" t="s">
        <v>248</v>
      </c>
      <c r="AS418" s="12" t="s">
        <v>2075</v>
      </c>
      <c r="AT418" s="12" t="s">
        <v>248</v>
      </c>
      <c r="AU418" s="12" t="s">
        <v>248</v>
      </c>
      <c r="AV418" s="12" t="s">
        <v>376</v>
      </c>
      <c r="AW418" s="12" t="s">
        <v>2076</v>
      </c>
      <c r="AX418" s="12" t="s">
        <v>1577</v>
      </c>
      <c r="AY418" s="12" t="s">
        <v>94</v>
      </c>
      <c r="AZ418" s="12" t="s">
        <v>338</v>
      </c>
      <c r="BA418" s="12" t="s">
        <v>67</v>
      </c>
      <c r="BB418" s="9"/>
      <c r="BC418" s="9"/>
      <c r="BD418" s="9"/>
      <c r="BE418" s="12" t="s">
        <v>2078</v>
      </c>
      <c r="BF418" s="12"/>
      <c r="BG418" s="12"/>
      <c r="BH418" s="12"/>
      <c r="BI418" s="12"/>
      <c r="BJ418" s="12"/>
      <c r="BK418" s="12"/>
      <c r="BL418" s="12"/>
      <c r="BM418" s="12"/>
      <c r="BN418" s="12"/>
      <c r="BO418" s="12"/>
      <c r="BP418" s="12"/>
    </row>
    <row r="419">
      <c r="A419" s="7" t="s">
        <v>696</v>
      </c>
      <c r="B419" s="8"/>
      <c r="C419" s="8">
        <v>2016.0</v>
      </c>
      <c r="D419" s="8">
        <v>2.0</v>
      </c>
      <c r="E419" s="8">
        <v>17.0</v>
      </c>
      <c r="F419" s="9"/>
      <c r="G419" s="9"/>
      <c r="H419" s="9"/>
      <c r="I419" s="12" t="s">
        <v>2082</v>
      </c>
      <c r="J419" s="12" t="s">
        <v>2083</v>
      </c>
      <c r="K419" s="102">
        <v>21.0</v>
      </c>
      <c r="L419" s="8"/>
      <c r="M419" s="8"/>
      <c r="N419" s="12" t="s">
        <v>76</v>
      </c>
      <c r="O419" s="12"/>
      <c r="P419" s="12" t="s">
        <v>248</v>
      </c>
      <c r="Q419" s="12" t="s">
        <v>77</v>
      </c>
      <c r="R419" s="12" t="s">
        <v>2069</v>
      </c>
      <c r="S419" s="12"/>
      <c r="T419" s="9"/>
      <c r="U419" s="12" t="s">
        <v>622</v>
      </c>
      <c r="V419" s="12" t="s">
        <v>348</v>
      </c>
      <c r="W419" s="12" t="s">
        <v>2071</v>
      </c>
      <c r="X419" s="12" t="s">
        <v>94</v>
      </c>
      <c r="Y419" s="12" t="s">
        <v>122</v>
      </c>
      <c r="Z419" s="12" t="s">
        <v>2072</v>
      </c>
      <c r="AA419" s="12" t="s">
        <v>248</v>
      </c>
      <c r="AB419" s="12" t="s">
        <v>248</v>
      </c>
      <c r="AC419" s="9"/>
      <c r="AD419" s="9"/>
      <c r="AE419" s="12" t="s">
        <v>248</v>
      </c>
      <c r="AF419" s="12" t="s">
        <v>248</v>
      </c>
      <c r="AG419" s="12" t="s">
        <v>88</v>
      </c>
      <c r="AH419" s="12" t="s">
        <v>2073</v>
      </c>
      <c r="AI419" s="12" t="s">
        <v>2074</v>
      </c>
      <c r="AJ419" s="12" t="s">
        <v>254</v>
      </c>
      <c r="AK419" s="12" t="s">
        <v>227</v>
      </c>
      <c r="AL419" s="12" t="s">
        <v>92</v>
      </c>
      <c r="AM419" s="13" t="str">
        <f t="shared" si="12"/>
        <v>Santiago I El Alto Murillo La Paz Bolivia</v>
      </c>
      <c r="AN419" s="9"/>
      <c r="AO419" s="12" t="s">
        <v>251</v>
      </c>
      <c r="AP419" s="12" t="s">
        <v>94</v>
      </c>
      <c r="AQ419" s="12" t="s">
        <v>348</v>
      </c>
      <c r="AR419" s="12" t="s">
        <v>248</v>
      </c>
      <c r="AS419" s="12" t="s">
        <v>2075</v>
      </c>
      <c r="AT419" s="12" t="s">
        <v>248</v>
      </c>
      <c r="AU419" s="12" t="s">
        <v>248</v>
      </c>
      <c r="AV419" s="12" t="s">
        <v>376</v>
      </c>
      <c r="AW419" s="12" t="s">
        <v>2076</v>
      </c>
      <c r="AX419" s="12" t="s">
        <v>1577</v>
      </c>
      <c r="AY419" s="12" t="s">
        <v>94</v>
      </c>
      <c r="AZ419" s="12" t="s">
        <v>338</v>
      </c>
      <c r="BA419" s="12" t="s">
        <v>67</v>
      </c>
      <c r="BB419" s="9"/>
      <c r="BC419" s="9"/>
      <c r="BD419" s="9"/>
      <c r="BE419" s="12" t="s">
        <v>2078</v>
      </c>
      <c r="BF419" s="12"/>
      <c r="BG419" s="12"/>
      <c r="BH419" s="12"/>
      <c r="BI419" s="12"/>
      <c r="BJ419" s="12"/>
      <c r="BK419" s="12"/>
      <c r="BL419" s="12"/>
      <c r="BM419" s="12"/>
      <c r="BN419" s="12"/>
      <c r="BO419" s="12"/>
      <c r="BP419" s="12"/>
    </row>
    <row r="420">
      <c r="A420" s="7" t="s">
        <v>696</v>
      </c>
      <c r="B420" s="8"/>
      <c r="C420" s="8">
        <v>2016.0</v>
      </c>
      <c r="D420" s="8">
        <v>2.0</v>
      </c>
      <c r="E420" s="8">
        <v>17.0</v>
      </c>
      <c r="F420" s="9"/>
      <c r="G420" s="9"/>
      <c r="H420" s="9"/>
      <c r="I420" s="12" t="s">
        <v>2084</v>
      </c>
      <c r="J420" s="12" t="s">
        <v>2085</v>
      </c>
      <c r="K420" s="105"/>
      <c r="L420" s="9"/>
      <c r="M420" s="9"/>
      <c r="N420" s="12" t="s">
        <v>76</v>
      </c>
      <c r="O420" s="12"/>
      <c r="P420" s="12" t="s">
        <v>248</v>
      </c>
      <c r="Q420" s="12" t="s">
        <v>77</v>
      </c>
      <c r="R420" s="12" t="s">
        <v>2086</v>
      </c>
      <c r="S420" s="12"/>
      <c r="T420" s="12" t="s">
        <v>1728</v>
      </c>
      <c r="U420" s="12" t="s">
        <v>636</v>
      </c>
      <c r="V420" s="12" t="s">
        <v>348</v>
      </c>
      <c r="W420" s="12" t="s">
        <v>248</v>
      </c>
      <c r="X420" s="12" t="s">
        <v>94</v>
      </c>
      <c r="Y420" s="12" t="s">
        <v>122</v>
      </c>
      <c r="Z420" s="12" t="s">
        <v>2072</v>
      </c>
      <c r="AA420" s="12" t="s">
        <v>248</v>
      </c>
      <c r="AB420" s="12" t="s">
        <v>248</v>
      </c>
      <c r="AC420" s="9"/>
      <c r="AD420" s="9"/>
      <c r="AE420" s="12" t="s">
        <v>248</v>
      </c>
      <c r="AF420" s="12" t="s">
        <v>248</v>
      </c>
      <c r="AG420" s="12" t="s">
        <v>88</v>
      </c>
      <c r="AH420" s="12" t="s">
        <v>2073</v>
      </c>
      <c r="AI420" s="12" t="s">
        <v>2074</v>
      </c>
      <c r="AJ420" s="12" t="s">
        <v>254</v>
      </c>
      <c r="AK420" s="12" t="s">
        <v>227</v>
      </c>
      <c r="AL420" s="12" t="s">
        <v>92</v>
      </c>
      <c r="AM420" s="13" t="str">
        <f t="shared" si="12"/>
        <v>Santiago I El Alto Murillo La Paz Bolivia</v>
      </c>
      <c r="AN420" s="9"/>
      <c r="AO420" s="12" t="s">
        <v>251</v>
      </c>
      <c r="AP420" s="12" t="s">
        <v>94</v>
      </c>
      <c r="AQ420" s="12" t="s">
        <v>348</v>
      </c>
      <c r="AR420" s="12" t="s">
        <v>248</v>
      </c>
      <c r="AS420" s="12" t="s">
        <v>2075</v>
      </c>
      <c r="AT420" s="12" t="s">
        <v>248</v>
      </c>
      <c r="AU420" s="12" t="s">
        <v>248</v>
      </c>
      <c r="AV420" s="12" t="s">
        <v>376</v>
      </c>
      <c r="AW420" s="12" t="s">
        <v>2076</v>
      </c>
      <c r="AX420" s="12" t="s">
        <v>1577</v>
      </c>
      <c r="AY420" s="12" t="s">
        <v>94</v>
      </c>
      <c r="AZ420" s="12" t="s">
        <v>338</v>
      </c>
      <c r="BA420" s="12" t="s">
        <v>67</v>
      </c>
      <c r="BB420" s="9"/>
      <c r="BC420" s="9"/>
      <c r="BD420" s="9"/>
      <c r="BE420" s="12" t="s">
        <v>2087</v>
      </c>
      <c r="BF420" s="12"/>
      <c r="BG420" s="12"/>
      <c r="BH420" s="12"/>
      <c r="BI420" s="12"/>
      <c r="BJ420" s="12"/>
      <c r="BK420" s="12"/>
      <c r="BL420" s="12"/>
      <c r="BM420" s="12"/>
      <c r="BN420" s="12"/>
      <c r="BO420" s="12"/>
      <c r="BP420" s="12"/>
    </row>
    <row r="421">
      <c r="A421" s="7" t="s">
        <v>696</v>
      </c>
      <c r="B421" s="8"/>
      <c r="C421" s="8">
        <v>2016.0</v>
      </c>
      <c r="D421" s="8">
        <v>2.0</v>
      </c>
      <c r="E421" s="8">
        <v>17.0</v>
      </c>
      <c r="F421" s="9"/>
      <c r="G421" s="9"/>
      <c r="H421" s="9"/>
      <c r="I421" s="12" t="s">
        <v>2088</v>
      </c>
      <c r="J421" s="12" t="s">
        <v>2089</v>
      </c>
      <c r="K421" s="102">
        <v>46.0</v>
      </c>
      <c r="L421" s="8"/>
      <c r="M421" s="8"/>
      <c r="N421" s="12" t="s">
        <v>456</v>
      </c>
      <c r="O421" s="12"/>
      <c r="P421" s="12" t="s">
        <v>248</v>
      </c>
      <c r="Q421" s="12" t="s">
        <v>77</v>
      </c>
      <c r="R421" s="12" t="s">
        <v>2069</v>
      </c>
      <c r="S421" s="12"/>
      <c r="T421" s="9"/>
      <c r="U421" s="12" t="s">
        <v>622</v>
      </c>
      <c r="V421" s="12" t="s">
        <v>348</v>
      </c>
      <c r="W421" s="12" t="s">
        <v>2071</v>
      </c>
      <c r="X421" s="12" t="s">
        <v>94</v>
      </c>
      <c r="Y421" s="12" t="s">
        <v>122</v>
      </c>
      <c r="Z421" s="12" t="s">
        <v>2072</v>
      </c>
      <c r="AA421" s="12" t="s">
        <v>248</v>
      </c>
      <c r="AB421" s="12" t="s">
        <v>248</v>
      </c>
      <c r="AC421" s="9"/>
      <c r="AD421" s="9"/>
      <c r="AE421" s="12" t="s">
        <v>248</v>
      </c>
      <c r="AF421" s="12" t="s">
        <v>248</v>
      </c>
      <c r="AG421" s="12" t="s">
        <v>88</v>
      </c>
      <c r="AH421" s="12" t="s">
        <v>2073</v>
      </c>
      <c r="AI421" s="12" t="s">
        <v>2074</v>
      </c>
      <c r="AJ421" s="12" t="s">
        <v>254</v>
      </c>
      <c r="AK421" s="12" t="s">
        <v>227</v>
      </c>
      <c r="AL421" s="12" t="s">
        <v>92</v>
      </c>
      <c r="AM421" s="13" t="str">
        <f t="shared" si="12"/>
        <v>Santiago I El Alto Murillo La Paz Bolivia</v>
      </c>
      <c r="AN421" s="9"/>
      <c r="AO421" s="12" t="s">
        <v>251</v>
      </c>
      <c r="AP421" s="12" t="s">
        <v>94</v>
      </c>
      <c r="AQ421" s="12" t="s">
        <v>348</v>
      </c>
      <c r="AR421" s="12" t="s">
        <v>248</v>
      </c>
      <c r="AS421" s="12" t="s">
        <v>2075</v>
      </c>
      <c r="AT421" s="12" t="s">
        <v>248</v>
      </c>
      <c r="AU421" s="12" t="s">
        <v>248</v>
      </c>
      <c r="AV421" s="12" t="s">
        <v>376</v>
      </c>
      <c r="AW421" s="12" t="s">
        <v>2076</v>
      </c>
      <c r="AX421" s="12" t="s">
        <v>1577</v>
      </c>
      <c r="AY421" s="12" t="s">
        <v>94</v>
      </c>
      <c r="AZ421" s="12" t="s">
        <v>338</v>
      </c>
      <c r="BA421" s="12" t="s">
        <v>67</v>
      </c>
      <c r="BB421" s="9"/>
      <c r="BC421" s="9"/>
      <c r="BD421" s="9"/>
      <c r="BE421" s="12" t="s">
        <v>2078</v>
      </c>
      <c r="BF421" s="12"/>
      <c r="BG421" s="12"/>
      <c r="BH421" s="12"/>
      <c r="BI421" s="12"/>
      <c r="BJ421" s="12"/>
      <c r="BK421" s="12"/>
      <c r="BL421" s="12"/>
      <c r="BM421" s="12"/>
      <c r="BN421" s="12"/>
      <c r="BO421" s="12"/>
      <c r="BP421" s="12"/>
    </row>
    <row r="422">
      <c r="A422" s="7" t="s">
        <v>696</v>
      </c>
      <c r="B422" s="8"/>
      <c r="C422" s="8">
        <v>2016.0</v>
      </c>
      <c r="D422" s="8">
        <v>2.0</v>
      </c>
      <c r="E422" s="8">
        <v>17.0</v>
      </c>
      <c r="F422" s="9"/>
      <c r="G422" s="9"/>
      <c r="H422" s="9"/>
      <c r="I422" s="12" t="s">
        <v>2090</v>
      </c>
      <c r="J422" s="12" t="s">
        <v>2091</v>
      </c>
      <c r="K422" s="102">
        <v>21.0</v>
      </c>
      <c r="L422" s="8"/>
      <c r="M422" s="8"/>
      <c r="N422" s="12" t="s">
        <v>456</v>
      </c>
      <c r="O422" s="12"/>
      <c r="P422" s="12" t="s">
        <v>248</v>
      </c>
      <c r="Q422" s="12" t="s">
        <v>77</v>
      </c>
      <c r="R422" s="12" t="s">
        <v>2092</v>
      </c>
      <c r="S422" s="12"/>
      <c r="T422" s="12" t="s">
        <v>2093</v>
      </c>
      <c r="U422" s="12" t="s">
        <v>622</v>
      </c>
      <c r="V422" s="12" t="s">
        <v>348</v>
      </c>
      <c r="W422" s="12" t="s">
        <v>2071</v>
      </c>
      <c r="X422" s="12" t="s">
        <v>94</v>
      </c>
      <c r="Y422" s="12" t="s">
        <v>122</v>
      </c>
      <c r="Z422" s="12" t="s">
        <v>2072</v>
      </c>
      <c r="AA422" s="12" t="s">
        <v>248</v>
      </c>
      <c r="AB422" s="12" t="s">
        <v>248</v>
      </c>
      <c r="AC422" s="9"/>
      <c r="AD422" s="9"/>
      <c r="AE422" s="12" t="s">
        <v>248</v>
      </c>
      <c r="AF422" s="12" t="s">
        <v>248</v>
      </c>
      <c r="AG422" s="12" t="s">
        <v>88</v>
      </c>
      <c r="AH422" s="12" t="s">
        <v>2073</v>
      </c>
      <c r="AI422" s="12" t="s">
        <v>2074</v>
      </c>
      <c r="AJ422" s="12" t="s">
        <v>254</v>
      </c>
      <c r="AK422" s="12" t="s">
        <v>227</v>
      </c>
      <c r="AL422" s="12" t="s">
        <v>92</v>
      </c>
      <c r="AM422" s="13" t="str">
        <f t="shared" si="12"/>
        <v>Santiago I El Alto Murillo La Paz Bolivia</v>
      </c>
      <c r="AN422" s="9"/>
      <c r="AO422" s="12" t="s">
        <v>251</v>
      </c>
      <c r="AP422" s="12" t="s">
        <v>94</v>
      </c>
      <c r="AQ422" s="12" t="s">
        <v>348</v>
      </c>
      <c r="AR422" s="12" t="s">
        <v>248</v>
      </c>
      <c r="AS422" s="12" t="s">
        <v>2075</v>
      </c>
      <c r="AT422" s="12" t="s">
        <v>248</v>
      </c>
      <c r="AU422" s="12" t="s">
        <v>248</v>
      </c>
      <c r="AV422" s="12" t="s">
        <v>376</v>
      </c>
      <c r="AW422" s="12" t="s">
        <v>2076</v>
      </c>
      <c r="AX422" s="12" t="s">
        <v>1577</v>
      </c>
      <c r="AY422" s="12" t="s">
        <v>94</v>
      </c>
      <c r="AZ422" s="12" t="s">
        <v>338</v>
      </c>
      <c r="BA422" s="12" t="s">
        <v>67</v>
      </c>
      <c r="BB422" s="9"/>
      <c r="BC422" s="9"/>
      <c r="BD422" s="9"/>
      <c r="BE422" s="12" t="s">
        <v>2078</v>
      </c>
      <c r="BF422" s="12"/>
      <c r="BG422" s="12"/>
      <c r="BH422" s="12"/>
      <c r="BI422" s="12"/>
      <c r="BJ422" s="12"/>
      <c r="BK422" s="12"/>
      <c r="BL422" s="12"/>
      <c r="BM422" s="12"/>
      <c r="BN422" s="12"/>
      <c r="BO422" s="12"/>
      <c r="BP422" s="12"/>
    </row>
    <row r="423">
      <c r="A423" s="12" t="s">
        <v>1796</v>
      </c>
      <c r="B423" s="8"/>
      <c r="C423" s="8">
        <v>2016.0</v>
      </c>
      <c r="D423" s="8">
        <v>4.0</v>
      </c>
      <c r="E423" s="8">
        <v>4.0</v>
      </c>
      <c r="F423" s="8"/>
      <c r="G423" s="8"/>
      <c r="H423" s="8"/>
      <c r="I423" s="12" t="s">
        <v>2094</v>
      </c>
      <c r="J423" s="12" t="s">
        <v>1072</v>
      </c>
      <c r="K423" s="102">
        <v>53.0</v>
      </c>
      <c r="L423" s="8"/>
      <c r="M423" s="8"/>
      <c r="N423" s="12" t="s">
        <v>76</v>
      </c>
      <c r="O423" s="106"/>
      <c r="P423" s="9"/>
      <c r="Q423" s="12" t="s">
        <v>77</v>
      </c>
      <c r="R423" s="12" t="s">
        <v>817</v>
      </c>
      <c r="S423" s="12" t="s">
        <v>2095</v>
      </c>
      <c r="T423" s="9"/>
      <c r="U423" s="12" t="s">
        <v>2096</v>
      </c>
      <c r="V423" s="12"/>
      <c r="W423" s="9"/>
      <c r="X423" s="9"/>
      <c r="Y423" s="12"/>
      <c r="Z423" s="106"/>
      <c r="AA423" s="106"/>
      <c r="AB423" s="9"/>
      <c r="AC423" s="9"/>
      <c r="AD423" s="9"/>
      <c r="AE423" s="9"/>
      <c r="AF423" s="106"/>
      <c r="AG423" s="12"/>
      <c r="AH423" s="9"/>
      <c r="AI423" s="12"/>
      <c r="AJ423" s="12" t="s">
        <v>92</v>
      </c>
      <c r="AK423" s="12" t="s">
        <v>227</v>
      </c>
      <c r="AL423" s="12" t="s">
        <v>92</v>
      </c>
      <c r="AM423" s="13"/>
      <c r="AN423" s="9"/>
      <c r="AO423" s="12"/>
      <c r="AP423" s="12"/>
      <c r="AQ423" s="9"/>
      <c r="AR423" s="9"/>
      <c r="AS423" s="9"/>
      <c r="AT423" s="9"/>
      <c r="AU423" s="9"/>
      <c r="AV423" s="12" t="s">
        <v>376</v>
      </c>
      <c r="AW423" s="12" t="s">
        <v>2095</v>
      </c>
      <c r="AX423" s="12" t="s">
        <v>2097</v>
      </c>
      <c r="AY423" s="12" t="s">
        <v>94</v>
      </c>
      <c r="AZ423" s="12" t="s">
        <v>94</v>
      </c>
      <c r="BA423" s="12"/>
      <c r="BB423" s="12" t="s">
        <v>2098</v>
      </c>
      <c r="BC423" s="9"/>
      <c r="BD423" s="9"/>
      <c r="BE423" s="12"/>
      <c r="BF423" s="45" t="s">
        <v>2099</v>
      </c>
      <c r="BG423" s="12"/>
      <c r="BH423" s="12"/>
      <c r="BI423" s="12"/>
      <c r="BJ423" s="12"/>
      <c r="BK423" s="12"/>
      <c r="BL423" s="12"/>
      <c r="BM423" s="12"/>
      <c r="BN423" s="12"/>
      <c r="BO423" s="12"/>
      <c r="BP423" s="12"/>
    </row>
    <row r="424">
      <c r="A424" s="12" t="s">
        <v>1146</v>
      </c>
      <c r="B424" s="8"/>
      <c r="C424" s="8">
        <v>2016.0</v>
      </c>
      <c r="D424" s="8">
        <v>6.0</v>
      </c>
      <c r="E424" s="8">
        <v>9.0</v>
      </c>
      <c r="F424" s="8"/>
      <c r="G424" s="8"/>
      <c r="H424" s="8"/>
      <c r="I424" s="12" t="s">
        <v>2100</v>
      </c>
      <c r="J424" s="12" t="s">
        <v>2101</v>
      </c>
      <c r="K424" s="102"/>
      <c r="L424" s="8"/>
      <c r="M424" s="8"/>
      <c r="N424" s="12" t="s">
        <v>456</v>
      </c>
      <c r="O424" s="106"/>
      <c r="P424" s="9"/>
      <c r="Q424" s="12" t="s">
        <v>77</v>
      </c>
      <c r="R424" s="12" t="s">
        <v>817</v>
      </c>
      <c r="S424" s="12" t="s">
        <v>2095</v>
      </c>
      <c r="T424" s="9"/>
      <c r="U424" s="12" t="s">
        <v>2102</v>
      </c>
      <c r="V424" s="12"/>
      <c r="W424" s="9"/>
      <c r="X424" s="9"/>
      <c r="Y424" s="12" t="s">
        <v>84</v>
      </c>
      <c r="Z424" s="106"/>
      <c r="AA424" s="12" t="s">
        <v>2103</v>
      </c>
      <c r="AB424" s="12" t="s">
        <v>2104</v>
      </c>
      <c r="AC424" s="9"/>
      <c r="AD424" s="9"/>
      <c r="AE424" s="9"/>
      <c r="AF424" s="106"/>
      <c r="AG424" s="12" t="s">
        <v>1973</v>
      </c>
      <c r="AH424" s="9"/>
      <c r="AI424" s="12" t="s">
        <v>2105</v>
      </c>
      <c r="AJ424" s="12" t="s">
        <v>107</v>
      </c>
      <c r="AK424" s="12" t="s">
        <v>111</v>
      </c>
      <c r="AL424" s="12" t="s">
        <v>107</v>
      </c>
      <c r="AM424" s="13"/>
      <c r="AN424" s="9"/>
      <c r="AO424" s="12" t="s">
        <v>2106</v>
      </c>
      <c r="AP424" s="12" t="s">
        <v>94</v>
      </c>
      <c r="AQ424" s="9"/>
      <c r="AR424" s="9"/>
      <c r="AS424" s="12" t="s">
        <v>2107</v>
      </c>
      <c r="AT424" s="9"/>
      <c r="AU424" s="9"/>
      <c r="AV424" s="12" t="s">
        <v>376</v>
      </c>
      <c r="AW424" s="12" t="s">
        <v>2095</v>
      </c>
      <c r="AX424" s="12" t="s">
        <v>2097</v>
      </c>
      <c r="AY424" s="12" t="s">
        <v>94</v>
      </c>
      <c r="AZ424" s="12" t="s">
        <v>94</v>
      </c>
      <c r="BA424" s="12" t="s">
        <v>97</v>
      </c>
      <c r="BB424" s="12" t="s">
        <v>2108</v>
      </c>
      <c r="BC424" s="9"/>
      <c r="BD424" s="9"/>
      <c r="BE424" s="12" t="s">
        <v>2109</v>
      </c>
      <c r="BF424" s="12" t="s">
        <v>2110</v>
      </c>
      <c r="BG424" s="12"/>
      <c r="BH424" s="12"/>
      <c r="BI424" s="12"/>
      <c r="BJ424" s="12"/>
      <c r="BK424" s="12"/>
      <c r="BL424" s="12"/>
      <c r="BM424" s="12"/>
      <c r="BN424" s="12"/>
      <c r="BO424" s="12"/>
      <c r="BP424" s="12"/>
    </row>
    <row r="425">
      <c r="A425" s="12" t="s">
        <v>1146</v>
      </c>
      <c r="B425" s="8"/>
      <c r="C425" s="8">
        <v>2016.0</v>
      </c>
      <c r="D425" s="8">
        <v>6.0</v>
      </c>
      <c r="E425" s="8">
        <v>9.0</v>
      </c>
      <c r="F425" s="8"/>
      <c r="G425" s="8"/>
      <c r="H425" s="8"/>
      <c r="I425" s="12" t="s">
        <v>2111</v>
      </c>
      <c r="J425" s="12" t="s">
        <v>2112</v>
      </c>
      <c r="K425" s="102"/>
      <c r="L425" s="8"/>
      <c r="M425" s="8"/>
      <c r="N425" s="12" t="s">
        <v>456</v>
      </c>
      <c r="O425" s="106"/>
      <c r="P425" s="9"/>
      <c r="Q425" s="12" t="s">
        <v>77</v>
      </c>
      <c r="R425" s="12" t="s">
        <v>817</v>
      </c>
      <c r="S425" s="12" t="s">
        <v>2095</v>
      </c>
      <c r="T425" s="9"/>
      <c r="U425" s="12" t="s">
        <v>2102</v>
      </c>
      <c r="V425" s="12"/>
      <c r="W425" s="9"/>
      <c r="X425" s="9"/>
      <c r="Y425" s="12" t="s">
        <v>84</v>
      </c>
      <c r="Z425" s="106"/>
      <c r="AA425" s="12" t="s">
        <v>2103</v>
      </c>
      <c r="AB425" s="12" t="s">
        <v>2104</v>
      </c>
      <c r="AC425" s="9"/>
      <c r="AD425" s="9"/>
      <c r="AE425" s="9"/>
      <c r="AF425" s="106"/>
      <c r="AG425" s="12" t="s">
        <v>1973</v>
      </c>
      <c r="AH425" s="9"/>
      <c r="AI425" s="12" t="s">
        <v>2105</v>
      </c>
      <c r="AJ425" s="12" t="s">
        <v>107</v>
      </c>
      <c r="AK425" s="12" t="s">
        <v>111</v>
      </c>
      <c r="AL425" s="12" t="s">
        <v>107</v>
      </c>
      <c r="AM425" s="13"/>
      <c r="AN425" s="9"/>
      <c r="AO425" s="12" t="s">
        <v>2106</v>
      </c>
      <c r="AP425" s="12" t="s">
        <v>94</v>
      </c>
      <c r="AQ425" s="9"/>
      <c r="AR425" s="9"/>
      <c r="AS425" s="12" t="s">
        <v>2107</v>
      </c>
      <c r="AT425" s="9"/>
      <c r="AU425" s="9"/>
      <c r="AV425" s="12" t="s">
        <v>376</v>
      </c>
      <c r="AW425" s="12" t="s">
        <v>2095</v>
      </c>
      <c r="AX425" s="12" t="s">
        <v>2097</v>
      </c>
      <c r="AY425" s="12" t="s">
        <v>94</v>
      </c>
      <c r="AZ425" s="12" t="s">
        <v>94</v>
      </c>
      <c r="BA425" s="12" t="s">
        <v>97</v>
      </c>
      <c r="BB425" s="12" t="s">
        <v>2108</v>
      </c>
      <c r="BC425" s="9"/>
      <c r="BD425" s="9"/>
      <c r="BE425" s="12" t="s">
        <v>2109</v>
      </c>
      <c r="BF425" s="12" t="s">
        <v>2110</v>
      </c>
      <c r="BG425" s="12"/>
      <c r="BH425" s="12"/>
      <c r="BI425" s="12"/>
      <c r="BJ425" s="12"/>
      <c r="BK425" s="12"/>
      <c r="BL425" s="12"/>
      <c r="BM425" s="12"/>
      <c r="BN425" s="12"/>
      <c r="BO425" s="12"/>
      <c r="BP425" s="12"/>
    </row>
    <row r="426">
      <c r="A426" s="12" t="s">
        <v>565</v>
      </c>
      <c r="B426" s="8"/>
      <c r="C426" s="8">
        <v>2016.0</v>
      </c>
      <c r="D426" s="8">
        <v>8.0</v>
      </c>
      <c r="E426" s="8">
        <v>23.0</v>
      </c>
      <c r="F426" s="8">
        <v>2016.0</v>
      </c>
      <c r="G426" s="8">
        <v>8.0</v>
      </c>
      <c r="H426" s="8">
        <v>27.0</v>
      </c>
      <c r="I426" s="12" t="s">
        <v>1773</v>
      </c>
      <c r="J426" s="12" t="s">
        <v>2113</v>
      </c>
      <c r="K426" s="102">
        <v>26.0</v>
      </c>
      <c r="L426" s="8"/>
      <c r="M426" s="8"/>
      <c r="N426" s="12" t="s">
        <v>76</v>
      </c>
      <c r="O426" s="106"/>
      <c r="P426" s="9"/>
      <c r="Q426" s="12" t="s">
        <v>77</v>
      </c>
      <c r="R426" s="12" t="s">
        <v>1229</v>
      </c>
      <c r="S426" s="9"/>
      <c r="T426" s="9"/>
      <c r="U426" s="12" t="s">
        <v>2114</v>
      </c>
      <c r="V426" s="12" t="s">
        <v>348</v>
      </c>
      <c r="W426" s="9"/>
      <c r="X426" s="9"/>
      <c r="Y426" s="12" t="s">
        <v>2115</v>
      </c>
      <c r="Z426" s="106"/>
      <c r="AA426" s="106"/>
      <c r="AB426" s="9"/>
      <c r="AC426" s="9"/>
      <c r="AD426" s="9"/>
      <c r="AE426" s="9"/>
      <c r="AF426" s="106"/>
      <c r="AG426" s="12" t="s">
        <v>1973</v>
      </c>
      <c r="AH426" s="9"/>
      <c r="AI426" s="12" t="s">
        <v>2116</v>
      </c>
      <c r="AJ426" s="12" t="s">
        <v>291</v>
      </c>
      <c r="AK426" s="12" t="s">
        <v>91</v>
      </c>
      <c r="AL426" s="12" t="s">
        <v>92</v>
      </c>
      <c r="AM426" s="13" t="str">
        <f t="shared" ref="AM426:AM433" si="13">CONCATENATE(AI426," ",AJ426," ",AK426," ",AL426," ","Bolivia")</f>
        <v>Panduro Sica Sica Aroma La Paz Bolivia</v>
      </c>
      <c r="AN426" s="9"/>
      <c r="AO426" s="12" t="s">
        <v>2117</v>
      </c>
      <c r="AQ426" s="9"/>
      <c r="AR426" s="9"/>
      <c r="AS426" s="9"/>
      <c r="AT426" s="9"/>
      <c r="AU426" s="9"/>
      <c r="AV426" s="12" t="s">
        <v>376</v>
      </c>
      <c r="AW426" s="12" t="s">
        <v>2118</v>
      </c>
      <c r="AX426" s="12" t="s">
        <v>475</v>
      </c>
      <c r="AY426" s="12" t="s">
        <v>94</v>
      </c>
      <c r="AZ426" s="12" t="s">
        <v>94</v>
      </c>
      <c r="BA426" s="12" t="s">
        <v>97</v>
      </c>
      <c r="BB426" s="9"/>
      <c r="BC426" s="9"/>
      <c r="BD426" s="9"/>
      <c r="BE426" s="12" t="s">
        <v>2119</v>
      </c>
      <c r="BF426" s="12"/>
      <c r="BG426" s="12"/>
      <c r="BH426" s="12"/>
      <c r="BI426" s="12"/>
      <c r="BJ426" s="12"/>
      <c r="BK426" s="12"/>
      <c r="BL426" s="12"/>
      <c r="BM426" s="12"/>
      <c r="BN426" s="12"/>
      <c r="BO426" s="12"/>
      <c r="BP426" s="12"/>
    </row>
    <row r="427">
      <c r="A427" s="12" t="s">
        <v>565</v>
      </c>
      <c r="B427" s="8"/>
      <c r="C427" s="8">
        <v>2016.0</v>
      </c>
      <c r="D427" s="8">
        <v>8.0</v>
      </c>
      <c r="E427" s="8">
        <v>24.0</v>
      </c>
      <c r="F427" s="9"/>
      <c r="G427" s="9"/>
      <c r="H427" s="9"/>
      <c r="I427" s="12" t="s">
        <v>2120</v>
      </c>
      <c r="J427" s="12" t="s">
        <v>2121</v>
      </c>
      <c r="K427" s="104">
        <v>25.0</v>
      </c>
      <c r="L427" s="12" t="s">
        <v>2122</v>
      </c>
      <c r="M427" s="12"/>
      <c r="N427" s="12" t="s">
        <v>76</v>
      </c>
      <c r="O427" s="106"/>
      <c r="P427" s="9"/>
      <c r="Q427" s="12" t="s">
        <v>77</v>
      </c>
      <c r="R427" s="12" t="s">
        <v>2123</v>
      </c>
      <c r="S427" s="12" t="s">
        <v>2124</v>
      </c>
      <c r="T427" s="12"/>
      <c r="U427" s="12" t="s">
        <v>81</v>
      </c>
      <c r="V427" s="9"/>
      <c r="W427" s="9"/>
      <c r="X427" s="9"/>
      <c r="Y427" s="106"/>
      <c r="Z427" s="12" t="s">
        <v>307</v>
      </c>
      <c r="AA427" s="9"/>
      <c r="AB427" s="9"/>
      <c r="AC427" s="9"/>
      <c r="AD427" s="9"/>
      <c r="AE427" s="9"/>
      <c r="AF427" s="106"/>
      <c r="AG427" s="12" t="s">
        <v>88</v>
      </c>
      <c r="AH427" s="12" t="s">
        <v>2125</v>
      </c>
      <c r="AI427" s="12" t="s">
        <v>2126</v>
      </c>
      <c r="AJ427" s="12" t="s">
        <v>161</v>
      </c>
      <c r="AK427" s="12" t="s">
        <v>161</v>
      </c>
      <c r="AL427" s="12" t="s">
        <v>107</v>
      </c>
      <c r="AM427" s="13" t="str">
        <f t="shared" si="13"/>
        <v>near Sayari Arque Arque Cochabamba Bolivia</v>
      </c>
      <c r="AN427" s="12" t="s">
        <v>2127</v>
      </c>
      <c r="AO427" s="12" t="s">
        <v>251</v>
      </c>
      <c r="AP427" s="9"/>
      <c r="AQ427" s="9"/>
      <c r="AR427" s="9"/>
      <c r="AS427" s="12" t="s">
        <v>2128</v>
      </c>
      <c r="AU427" s="9"/>
      <c r="AV427" s="12" t="s">
        <v>376</v>
      </c>
      <c r="AW427" s="12" t="s">
        <v>2118</v>
      </c>
      <c r="AX427" s="12" t="s">
        <v>475</v>
      </c>
      <c r="AY427" s="12" t="s">
        <v>94</v>
      </c>
      <c r="AZ427" s="12" t="s">
        <v>82</v>
      </c>
      <c r="BA427" s="12" t="s">
        <v>223</v>
      </c>
      <c r="BB427" s="9"/>
      <c r="BC427" s="9"/>
      <c r="BD427" s="9"/>
      <c r="BE427" s="106"/>
      <c r="BF427" s="45" t="s">
        <v>2129</v>
      </c>
      <c r="BG427" s="106"/>
      <c r="BH427" s="106"/>
      <c r="BI427" s="106"/>
      <c r="BJ427" s="106"/>
      <c r="BK427" s="106"/>
      <c r="BL427" s="106"/>
      <c r="BM427" s="106"/>
      <c r="BN427" s="106"/>
      <c r="BO427" s="106"/>
      <c r="BP427" s="106"/>
    </row>
    <row r="428">
      <c r="A428" s="12" t="s">
        <v>565</v>
      </c>
      <c r="B428" s="8"/>
      <c r="C428" s="8">
        <v>2016.0</v>
      </c>
      <c r="D428" s="8">
        <v>8.0</v>
      </c>
      <c r="E428" s="8">
        <v>24.0</v>
      </c>
      <c r="F428" s="9"/>
      <c r="G428" s="9"/>
      <c r="H428" s="9"/>
      <c r="I428" s="12" t="s">
        <v>1225</v>
      </c>
      <c r="J428" s="12" t="s">
        <v>2130</v>
      </c>
      <c r="K428" s="104">
        <v>41.0</v>
      </c>
      <c r="L428" s="12" t="s">
        <v>2131</v>
      </c>
      <c r="M428" s="12"/>
      <c r="N428" s="12" t="s">
        <v>76</v>
      </c>
      <c r="O428" s="106"/>
      <c r="P428" s="9"/>
      <c r="Q428" s="12" t="s">
        <v>77</v>
      </c>
      <c r="R428" s="12" t="s">
        <v>2123</v>
      </c>
      <c r="S428" s="12" t="s">
        <v>2132</v>
      </c>
      <c r="T428" s="12"/>
      <c r="U428" s="12" t="s">
        <v>81</v>
      </c>
      <c r="V428" s="9"/>
      <c r="W428" s="9"/>
      <c r="X428" s="9"/>
      <c r="Y428" s="106"/>
      <c r="Z428" s="12" t="s">
        <v>307</v>
      </c>
      <c r="AA428" s="9"/>
      <c r="AB428" s="9"/>
      <c r="AC428" s="9"/>
      <c r="AD428" s="9"/>
      <c r="AE428" s="9"/>
      <c r="AF428" s="106"/>
      <c r="AG428" s="12" t="s">
        <v>88</v>
      </c>
      <c r="AH428" s="12" t="s">
        <v>2133</v>
      </c>
      <c r="AI428" s="12" t="s">
        <v>2134</v>
      </c>
      <c r="AJ428" s="12" t="s">
        <v>161</v>
      </c>
      <c r="AK428" s="12" t="s">
        <v>161</v>
      </c>
      <c r="AL428" s="12" t="s">
        <v>107</v>
      </c>
      <c r="AM428" s="13" t="str">
        <f t="shared" si="13"/>
        <v>Pongo Arque Arque Cochabamba Bolivia</v>
      </c>
      <c r="AN428" s="9"/>
      <c r="AO428" s="12" t="s">
        <v>279</v>
      </c>
      <c r="AP428" s="9"/>
      <c r="AQ428" s="9"/>
      <c r="AR428" s="9"/>
      <c r="AS428" s="12" t="s">
        <v>2128</v>
      </c>
      <c r="AU428" s="9"/>
      <c r="AV428" s="12" t="s">
        <v>376</v>
      </c>
      <c r="AW428" s="12" t="s">
        <v>2118</v>
      </c>
      <c r="AX428" s="12" t="s">
        <v>475</v>
      </c>
      <c r="AY428" s="12" t="s">
        <v>94</v>
      </c>
      <c r="AZ428" s="12" t="s">
        <v>82</v>
      </c>
      <c r="BA428" s="12" t="s">
        <v>223</v>
      </c>
      <c r="BB428" s="9"/>
      <c r="BC428" s="9"/>
      <c r="BD428" s="9"/>
      <c r="BE428" s="106"/>
      <c r="BF428" s="106"/>
      <c r="BG428" s="106"/>
      <c r="BH428" s="106"/>
      <c r="BI428" s="106"/>
      <c r="BJ428" s="106"/>
      <c r="BK428" s="106"/>
      <c r="BL428" s="106"/>
      <c r="BM428" s="106"/>
      <c r="BN428" s="106"/>
      <c r="BO428" s="106"/>
      <c r="BP428" s="106"/>
    </row>
    <row r="429">
      <c r="A429" s="12" t="s">
        <v>565</v>
      </c>
      <c r="B429" s="8"/>
      <c r="C429" s="8">
        <v>2016.0</v>
      </c>
      <c r="D429" s="8">
        <v>8.0</v>
      </c>
      <c r="E429" s="8">
        <v>24.0</v>
      </c>
      <c r="F429" s="8">
        <v>2016.0</v>
      </c>
      <c r="G429" s="8">
        <v>9.0</v>
      </c>
      <c r="H429" s="8">
        <v>1.0</v>
      </c>
      <c r="I429" s="12" t="s">
        <v>720</v>
      </c>
      <c r="J429" s="12" t="s">
        <v>2135</v>
      </c>
      <c r="K429" s="102">
        <v>41.0</v>
      </c>
      <c r="L429" s="8"/>
      <c r="M429" s="8"/>
      <c r="N429" s="12" t="s">
        <v>76</v>
      </c>
      <c r="O429" s="9"/>
      <c r="P429" s="12" t="s">
        <v>2136</v>
      </c>
      <c r="Q429" s="12" t="s">
        <v>77</v>
      </c>
      <c r="R429" s="12" t="s">
        <v>1229</v>
      </c>
      <c r="S429" s="12" t="s">
        <v>2137</v>
      </c>
      <c r="U429" s="12" t="s">
        <v>2138</v>
      </c>
      <c r="V429" s="12" t="s">
        <v>82</v>
      </c>
      <c r="W429" s="9"/>
      <c r="X429" s="9"/>
      <c r="Y429" s="106"/>
      <c r="Z429" s="106"/>
      <c r="AA429" s="9"/>
      <c r="AB429" s="9"/>
      <c r="AC429" s="9"/>
      <c r="AD429" s="9"/>
      <c r="AE429" s="9"/>
      <c r="AF429" s="106"/>
      <c r="AG429" s="12" t="s">
        <v>88</v>
      </c>
      <c r="AH429" s="12" t="s">
        <v>677</v>
      </c>
      <c r="AI429" s="12" t="s">
        <v>2116</v>
      </c>
      <c r="AJ429" s="12" t="s">
        <v>291</v>
      </c>
      <c r="AK429" s="12" t="s">
        <v>91</v>
      </c>
      <c r="AL429" s="12" t="s">
        <v>92</v>
      </c>
      <c r="AM429" s="13" t="str">
        <f t="shared" si="13"/>
        <v>Panduro Sica Sica Aroma La Paz Bolivia</v>
      </c>
      <c r="AN429" s="9"/>
      <c r="AO429" s="9"/>
      <c r="AP429" s="9"/>
      <c r="AQ429" s="9"/>
      <c r="AR429" s="9"/>
      <c r="AS429" s="9"/>
      <c r="AT429" s="9"/>
      <c r="AU429" s="9"/>
      <c r="AV429" s="12" t="s">
        <v>376</v>
      </c>
      <c r="AW429" s="12" t="s">
        <v>2118</v>
      </c>
      <c r="AX429" s="12" t="s">
        <v>475</v>
      </c>
      <c r="AY429" s="12" t="s">
        <v>94</v>
      </c>
      <c r="AZ429" s="12" t="s">
        <v>82</v>
      </c>
      <c r="BA429" s="12" t="s">
        <v>223</v>
      </c>
      <c r="BB429" s="12"/>
      <c r="BC429" s="12"/>
      <c r="BD429" s="12" t="s">
        <v>2139</v>
      </c>
      <c r="BG429" s="12"/>
      <c r="BH429" s="12"/>
      <c r="BI429" s="12"/>
      <c r="BJ429" s="12"/>
      <c r="BK429" s="12"/>
      <c r="BL429" s="12"/>
      <c r="BM429" s="12"/>
      <c r="BN429" s="12"/>
      <c r="BO429" s="12"/>
      <c r="BP429" s="12"/>
    </row>
    <row r="430">
      <c r="A430" s="12" t="s">
        <v>565</v>
      </c>
      <c r="B430" s="8"/>
      <c r="C430" s="8">
        <v>2016.0</v>
      </c>
      <c r="D430" s="8">
        <v>8.0</v>
      </c>
      <c r="E430" s="8">
        <v>25.0</v>
      </c>
      <c r="F430" s="9"/>
      <c r="G430" s="9"/>
      <c r="H430" s="9"/>
      <c r="I430" s="12" t="s">
        <v>1208</v>
      </c>
      <c r="J430" s="12" t="s">
        <v>2140</v>
      </c>
      <c r="K430" s="102">
        <v>28.0</v>
      </c>
      <c r="L430" s="8"/>
      <c r="M430" s="8"/>
      <c r="N430" s="12" t="s">
        <v>76</v>
      </c>
      <c r="O430" s="9"/>
      <c r="P430" s="12" t="s">
        <v>2141</v>
      </c>
      <c r="Q430" s="12" t="s">
        <v>77</v>
      </c>
      <c r="R430" s="12" t="s">
        <v>1229</v>
      </c>
      <c r="S430" s="12" t="s">
        <v>2142</v>
      </c>
      <c r="T430" s="9"/>
      <c r="U430" s="12" t="s">
        <v>81</v>
      </c>
      <c r="V430" s="9"/>
      <c r="W430" s="9"/>
      <c r="X430" s="9"/>
      <c r="Y430" s="106"/>
      <c r="Z430" s="106"/>
      <c r="AA430" s="9"/>
      <c r="AB430" s="9"/>
      <c r="AC430" s="9"/>
      <c r="AD430" s="9"/>
      <c r="AE430" s="9"/>
      <c r="AF430" s="106"/>
      <c r="AG430" s="12" t="s">
        <v>88</v>
      </c>
      <c r="AH430" s="12" t="s">
        <v>677</v>
      </c>
      <c r="AI430" s="12" t="s">
        <v>2116</v>
      </c>
      <c r="AJ430" s="12" t="s">
        <v>291</v>
      </c>
      <c r="AK430" s="12" t="s">
        <v>91</v>
      </c>
      <c r="AL430" s="12" t="s">
        <v>92</v>
      </c>
      <c r="AM430" s="13" t="str">
        <f t="shared" si="13"/>
        <v>Panduro Sica Sica Aroma La Paz Bolivia</v>
      </c>
      <c r="AN430" s="9"/>
      <c r="AO430" s="106"/>
      <c r="AP430" s="9"/>
      <c r="AQ430" s="9"/>
      <c r="AR430" s="9"/>
      <c r="AS430" s="12" t="s">
        <v>2143</v>
      </c>
      <c r="AU430" s="9"/>
      <c r="AV430" s="12" t="s">
        <v>376</v>
      </c>
      <c r="AW430" s="12" t="s">
        <v>2118</v>
      </c>
      <c r="AX430" s="12" t="s">
        <v>475</v>
      </c>
      <c r="AY430" s="12" t="s">
        <v>94</v>
      </c>
      <c r="AZ430" s="12" t="s">
        <v>82</v>
      </c>
      <c r="BA430" s="12" t="s">
        <v>223</v>
      </c>
      <c r="BB430" s="9"/>
      <c r="BC430" s="9"/>
      <c r="BD430" s="9"/>
      <c r="BE430" s="12" t="s">
        <v>2144</v>
      </c>
      <c r="BG430" s="12"/>
      <c r="BH430" s="12"/>
      <c r="BI430" s="12"/>
      <c r="BJ430" s="12"/>
      <c r="BK430" s="12"/>
      <c r="BL430" s="12"/>
      <c r="BM430" s="12"/>
      <c r="BN430" s="12"/>
      <c r="BO430" s="12"/>
      <c r="BP430" s="12"/>
    </row>
    <row r="431">
      <c r="A431" s="12" t="s">
        <v>565</v>
      </c>
      <c r="B431" s="8"/>
      <c r="C431" s="8">
        <v>2016.0</v>
      </c>
      <c r="D431" s="8">
        <v>8.0</v>
      </c>
      <c r="E431" s="8">
        <v>25.0</v>
      </c>
      <c r="F431" s="9"/>
      <c r="G431" s="9"/>
      <c r="H431" s="9"/>
      <c r="I431" s="12" t="s">
        <v>2145</v>
      </c>
      <c r="J431" s="12" t="s">
        <v>2146</v>
      </c>
      <c r="K431" s="102">
        <v>58.0</v>
      </c>
      <c r="L431" s="8"/>
      <c r="M431" s="8"/>
      <c r="N431" s="12" t="s">
        <v>76</v>
      </c>
      <c r="O431" s="9"/>
      <c r="P431" s="12" t="s">
        <v>92</v>
      </c>
      <c r="Q431" s="12" t="s">
        <v>77</v>
      </c>
      <c r="R431" s="12" t="s">
        <v>2147</v>
      </c>
      <c r="T431" s="12" t="s">
        <v>2148</v>
      </c>
      <c r="U431" s="12" t="s">
        <v>1822</v>
      </c>
      <c r="V431" s="12" t="s">
        <v>348</v>
      </c>
      <c r="W431" s="106"/>
      <c r="X431" s="12" t="s">
        <v>2149</v>
      </c>
      <c r="Y431" s="12" t="s">
        <v>122</v>
      </c>
      <c r="Z431" s="12" t="s">
        <v>1229</v>
      </c>
      <c r="AA431" s="106"/>
      <c r="AB431" s="9"/>
      <c r="AC431" s="9"/>
      <c r="AD431" s="9"/>
      <c r="AE431" s="106"/>
      <c r="AF431" s="12" t="s">
        <v>2150</v>
      </c>
      <c r="AG431" s="12" t="s">
        <v>88</v>
      </c>
      <c r="AH431" s="12" t="s">
        <v>2151</v>
      </c>
      <c r="AI431" s="12" t="s">
        <v>2116</v>
      </c>
      <c r="AJ431" s="12" t="s">
        <v>291</v>
      </c>
      <c r="AK431" s="12" t="s">
        <v>91</v>
      </c>
      <c r="AL431" s="12" t="s">
        <v>92</v>
      </c>
      <c r="AM431" s="13" t="str">
        <f t="shared" si="13"/>
        <v>Panduro Sica Sica Aroma La Paz Bolivia</v>
      </c>
      <c r="AN431" s="9"/>
      <c r="AO431" s="12" t="s">
        <v>251</v>
      </c>
      <c r="AP431" s="9"/>
      <c r="AQ431" s="9"/>
      <c r="AR431" s="9"/>
      <c r="AS431" s="12" t="s">
        <v>2152</v>
      </c>
      <c r="AV431" s="12" t="s">
        <v>376</v>
      </c>
      <c r="AW431" s="12" t="s">
        <v>2118</v>
      </c>
      <c r="AX431" s="12" t="s">
        <v>475</v>
      </c>
      <c r="AY431" s="12" t="s">
        <v>94</v>
      </c>
      <c r="AZ431" s="12" t="s">
        <v>94</v>
      </c>
      <c r="BA431" s="12" t="s">
        <v>216</v>
      </c>
      <c r="BB431" s="9"/>
      <c r="BC431" s="9"/>
      <c r="BD431" s="9"/>
      <c r="BE431" s="106"/>
      <c r="BF431" s="106"/>
      <c r="BG431" s="106"/>
      <c r="BH431" s="106"/>
      <c r="BI431" s="106"/>
      <c r="BJ431" s="106"/>
      <c r="BK431" s="106"/>
      <c r="BL431" s="106"/>
      <c r="BM431" s="106"/>
      <c r="BN431" s="106"/>
      <c r="BO431" s="106"/>
      <c r="BP431" s="106"/>
    </row>
    <row r="432">
      <c r="A432" s="178" t="s">
        <v>1806</v>
      </c>
      <c r="B432" s="11"/>
      <c r="C432" s="11">
        <v>2017.0</v>
      </c>
      <c r="D432" s="11">
        <v>6.0</v>
      </c>
      <c r="E432" s="11">
        <v>27.0</v>
      </c>
      <c r="F432" s="31"/>
      <c r="G432" s="31"/>
      <c r="H432" s="31"/>
      <c r="I432" s="11" t="s">
        <v>2153</v>
      </c>
      <c r="J432" s="28" t="s">
        <v>2154</v>
      </c>
      <c r="K432" s="171">
        <v>32.0</v>
      </c>
      <c r="L432" s="11"/>
      <c r="M432" s="11"/>
      <c r="N432" s="11" t="s">
        <v>456</v>
      </c>
      <c r="O432" s="31"/>
      <c r="P432" s="31"/>
      <c r="Q432" s="11" t="s">
        <v>77</v>
      </c>
      <c r="R432" s="11" t="s">
        <v>2155</v>
      </c>
      <c r="S432" s="11" t="s">
        <v>2156</v>
      </c>
      <c r="T432" s="11" t="s">
        <v>2157</v>
      </c>
      <c r="U432" s="11" t="s">
        <v>636</v>
      </c>
      <c r="V432" s="11" t="s">
        <v>348</v>
      </c>
      <c r="W432" s="11" t="s">
        <v>636</v>
      </c>
      <c r="X432" s="11" t="s">
        <v>94</v>
      </c>
      <c r="Y432" s="11" t="s">
        <v>122</v>
      </c>
      <c r="Z432" s="11" t="s">
        <v>2158</v>
      </c>
      <c r="AA432" s="31"/>
      <c r="AB432" s="31"/>
      <c r="AC432" s="31"/>
      <c r="AD432" s="31"/>
      <c r="AE432" s="31"/>
      <c r="AF432" s="31"/>
      <c r="AG432" s="11" t="s">
        <v>88</v>
      </c>
      <c r="AH432" s="11" t="s">
        <v>2159</v>
      </c>
      <c r="AI432" s="11" t="s">
        <v>2160</v>
      </c>
      <c r="AJ432" s="11" t="s">
        <v>106</v>
      </c>
      <c r="AK432" s="11" t="s">
        <v>197</v>
      </c>
      <c r="AL432" s="11" t="s">
        <v>113</v>
      </c>
      <c r="AM432" s="13" t="str">
        <f t="shared" si="13"/>
        <v>Plan Tres Mil Santa Cruz de la Sierra Andrés Ibáñez Santa Cruz Bolivia</v>
      </c>
      <c r="AN432" s="31"/>
      <c r="AO432" s="12" t="s">
        <v>251</v>
      </c>
      <c r="AP432" s="31"/>
      <c r="AQ432" s="31"/>
      <c r="AR432" s="31"/>
      <c r="AS432" s="11" t="s">
        <v>2161</v>
      </c>
      <c r="AT432" s="31"/>
      <c r="AU432" s="31"/>
      <c r="AV432" s="11" t="s">
        <v>376</v>
      </c>
      <c r="AW432" s="11" t="s">
        <v>2162</v>
      </c>
      <c r="AX432" s="11" t="s">
        <v>2163</v>
      </c>
      <c r="AY432" s="12" t="s">
        <v>94</v>
      </c>
      <c r="AZ432" s="11" t="s">
        <v>94</v>
      </c>
      <c r="BA432" s="11" t="s">
        <v>97</v>
      </c>
      <c r="BB432" s="31"/>
      <c r="BC432" s="31"/>
      <c r="BD432" s="31"/>
      <c r="BE432" s="31"/>
      <c r="BF432" s="11" t="s">
        <v>2164</v>
      </c>
      <c r="BG432" s="31"/>
      <c r="BH432" s="31"/>
      <c r="BI432" s="31"/>
      <c r="BJ432" s="31"/>
      <c r="BK432" s="31"/>
      <c r="BL432" s="31"/>
      <c r="BM432" s="31"/>
      <c r="BN432" s="31"/>
      <c r="BO432" s="31"/>
      <c r="BP432" s="31"/>
    </row>
    <row r="433">
      <c r="A433" s="178" t="s">
        <v>1620</v>
      </c>
      <c r="B433" s="11"/>
      <c r="C433" s="11">
        <v>2017.0</v>
      </c>
      <c r="D433" s="11">
        <v>7.0</v>
      </c>
      <c r="E433" s="11">
        <v>18.0</v>
      </c>
      <c r="F433" s="31"/>
      <c r="G433" s="31"/>
      <c r="H433" s="31"/>
      <c r="I433" s="11" t="s">
        <v>2165</v>
      </c>
      <c r="J433" s="11" t="s">
        <v>2166</v>
      </c>
      <c r="K433" s="171">
        <v>27.0</v>
      </c>
      <c r="L433" s="11"/>
      <c r="M433" s="11"/>
      <c r="N433" s="11" t="s">
        <v>76</v>
      </c>
      <c r="O433" s="31"/>
      <c r="P433" s="11" t="s">
        <v>2167</v>
      </c>
      <c r="Q433" s="11" t="s">
        <v>77</v>
      </c>
      <c r="R433" s="11" t="s">
        <v>2168</v>
      </c>
      <c r="S433" s="31"/>
      <c r="T433" s="78" t="s">
        <v>540</v>
      </c>
      <c r="U433" s="11" t="s">
        <v>2169</v>
      </c>
      <c r="V433" s="11" t="s">
        <v>2170</v>
      </c>
      <c r="W433" s="31"/>
      <c r="X433" s="11" t="s">
        <v>94</v>
      </c>
      <c r="Y433" s="11" t="s">
        <v>122</v>
      </c>
      <c r="Z433" s="11" t="s">
        <v>307</v>
      </c>
      <c r="AA433" s="31"/>
      <c r="AB433" s="31"/>
      <c r="AC433" s="31"/>
      <c r="AD433" s="31"/>
      <c r="AE433" s="31"/>
      <c r="AF433" s="31"/>
      <c r="AG433" s="11" t="s">
        <v>88</v>
      </c>
      <c r="AH433" s="11" t="s">
        <v>2171</v>
      </c>
      <c r="AI433" s="11" t="s">
        <v>166</v>
      </c>
      <c r="AJ433" s="11" t="s">
        <v>166</v>
      </c>
      <c r="AK433" s="11" t="s">
        <v>109</v>
      </c>
      <c r="AL433" s="11" t="s">
        <v>107</v>
      </c>
      <c r="AM433" s="13" t="str">
        <f t="shared" si="13"/>
        <v>Colomi Colomi Chapare Cochabamba Bolivia</v>
      </c>
      <c r="AN433" s="31"/>
      <c r="AO433" s="11" t="s">
        <v>279</v>
      </c>
      <c r="AP433" s="11" t="s">
        <v>2172</v>
      </c>
      <c r="AQ433" s="31"/>
      <c r="AR433" s="31"/>
      <c r="AS433" s="31"/>
      <c r="AT433" s="31"/>
      <c r="AU433" s="31"/>
      <c r="AV433" s="11" t="s">
        <v>376</v>
      </c>
      <c r="AW433" s="11" t="s">
        <v>2173</v>
      </c>
      <c r="AX433" s="11" t="s">
        <v>222</v>
      </c>
      <c r="AY433" s="12" t="s">
        <v>94</v>
      </c>
      <c r="AZ433" s="11" t="s">
        <v>1939</v>
      </c>
      <c r="BA433" s="11" t="s">
        <v>223</v>
      </c>
      <c r="BB433" s="31"/>
      <c r="BC433" s="31"/>
      <c r="BD433" s="31"/>
      <c r="BE433" s="11" t="s">
        <v>2174</v>
      </c>
      <c r="BF433" s="31"/>
      <c r="BG433" s="31"/>
      <c r="BH433" s="31"/>
      <c r="BI433" s="31"/>
      <c r="BJ433" s="31"/>
      <c r="BK433" s="31"/>
      <c r="BL433" s="31"/>
      <c r="BM433" s="31"/>
      <c r="BN433" s="31"/>
      <c r="BO433" s="31"/>
      <c r="BP433" s="31"/>
    </row>
    <row r="434">
      <c r="A434" s="2"/>
      <c r="B434" s="4"/>
      <c r="C434" s="4" t="s">
        <v>2175</v>
      </c>
      <c r="D434" s="4" t="s">
        <v>2175</v>
      </c>
      <c r="E434" s="4" t="s">
        <v>2175</v>
      </c>
      <c r="F434" s="4" t="s">
        <v>2175</v>
      </c>
      <c r="G434" s="4" t="s">
        <v>2175</v>
      </c>
      <c r="H434" s="4" t="s">
        <v>2175</v>
      </c>
      <c r="I434" s="5"/>
      <c r="J434" s="5"/>
      <c r="K434" s="4" t="s">
        <v>2175</v>
      </c>
      <c r="L434" s="4"/>
      <c r="M434" s="4"/>
      <c r="N434" s="5"/>
      <c r="O434" s="5"/>
      <c r="P434" s="5"/>
      <c r="Q434" s="5"/>
      <c r="R434" s="5"/>
      <c r="S434" s="5"/>
      <c r="T434" s="5"/>
      <c r="U434" s="5"/>
      <c r="V434" s="5"/>
      <c r="W434" s="5"/>
      <c r="X434" s="5"/>
      <c r="Y434" s="5"/>
      <c r="Z434" s="5"/>
      <c r="AA434" s="5"/>
      <c r="AB434" s="5"/>
      <c r="AC434" s="4" t="s">
        <v>2176</v>
      </c>
      <c r="AE434" s="5"/>
      <c r="AF434" s="5"/>
      <c r="AG434" s="5"/>
      <c r="AH434" s="4" t="s">
        <v>2177</v>
      </c>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row>
    <row r="435">
      <c r="A435" s="179"/>
      <c r="B435" s="5"/>
      <c r="C435" s="5"/>
      <c r="D435" s="5"/>
      <c r="E435" s="5"/>
      <c r="F435" s="5"/>
      <c r="G435" s="5"/>
      <c r="H435" s="5"/>
      <c r="I435" s="4" t="s">
        <v>2178</v>
      </c>
      <c r="K435" s="4" t="s">
        <v>2179</v>
      </c>
      <c r="L435" s="4"/>
      <c r="M435" s="4"/>
      <c r="N435" s="4" t="s">
        <v>2180</v>
      </c>
      <c r="O435" s="4" t="s">
        <v>2181</v>
      </c>
      <c r="P435" s="4" t="s">
        <v>2182</v>
      </c>
      <c r="Q435" s="4" t="s">
        <v>2183</v>
      </c>
      <c r="R435" s="4" t="s">
        <v>2184</v>
      </c>
      <c r="T435" s="5"/>
      <c r="U435" s="5"/>
      <c r="V435" s="5"/>
      <c r="W435" s="5"/>
      <c r="X435" s="5"/>
      <c r="Y435" s="5"/>
      <c r="Z435" s="5"/>
      <c r="AA435" s="5"/>
      <c r="AB435" s="5"/>
      <c r="AC435" s="5"/>
      <c r="AD435" s="5"/>
      <c r="AE435" s="5"/>
      <c r="AF435" s="5"/>
      <c r="AG435" s="4" t="s">
        <v>2185</v>
      </c>
      <c r="AJ435" s="4" t="s">
        <v>2186</v>
      </c>
      <c r="AL435" s="5"/>
      <c r="AM435" s="5"/>
      <c r="AN435" s="5"/>
      <c r="AO435" s="4" t="s">
        <v>2187</v>
      </c>
      <c r="AQ435" s="5"/>
      <c r="AR435" s="4" t="s">
        <v>2188</v>
      </c>
      <c r="AS435" s="4" t="s">
        <v>2189</v>
      </c>
      <c r="AT435" s="4" t="s">
        <v>2190</v>
      </c>
      <c r="AU435" s="4" t="s">
        <v>2191</v>
      </c>
      <c r="AV435" s="5"/>
      <c r="AW435" s="5"/>
      <c r="AX435" s="5"/>
      <c r="AY435" s="4"/>
      <c r="AZ435" s="4" t="s">
        <v>2192</v>
      </c>
      <c r="BA435" s="4" t="s">
        <v>2193</v>
      </c>
      <c r="BG435" s="4"/>
      <c r="BH435" s="4"/>
      <c r="BI435" s="4"/>
      <c r="BJ435" s="4"/>
      <c r="BK435" s="4"/>
      <c r="BL435" s="4"/>
      <c r="BM435" s="4"/>
      <c r="BN435" s="4"/>
      <c r="BO435" s="4"/>
      <c r="BP435" s="4"/>
    </row>
    <row r="436">
      <c r="A436" s="179"/>
      <c r="B436" s="5"/>
      <c r="C436" s="5"/>
      <c r="D436" s="5"/>
      <c r="E436" s="5"/>
      <c r="F436" s="5"/>
      <c r="G436" s="5"/>
      <c r="H436" s="5"/>
      <c r="I436" s="5"/>
      <c r="J436" s="5"/>
      <c r="K436" s="5"/>
      <c r="L436" s="5"/>
      <c r="M436" s="5"/>
      <c r="N436" s="4" t="s">
        <v>2194</v>
      </c>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row>
    <row r="437">
      <c r="A437" s="7"/>
      <c r="B437" s="8"/>
      <c r="C437" s="8"/>
      <c r="D437" s="8"/>
      <c r="E437" s="8"/>
      <c r="F437" s="9"/>
      <c r="G437" s="9"/>
      <c r="H437" s="9"/>
      <c r="I437" s="12"/>
      <c r="J437" s="12"/>
      <c r="K437" s="12"/>
      <c r="L437" s="12"/>
      <c r="M437" s="12"/>
      <c r="N437" s="12"/>
      <c r="O437" s="12"/>
      <c r="P437" s="12"/>
      <c r="Q437" s="12"/>
      <c r="R437" s="12"/>
      <c r="S437" s="12"/>
      <c r="T437" s="9"/>
      <c r="U437" s="12"/>
      <c r="V437" s="12"/>
      <c r="W437" s="12"/>
      <c r="X437" s="12"/>
      <c r="Y437" s="12"/>
      <c r="Z437" s="12"/>
      <c r="AA437" s="12"/>
      <c r="AB437" s="12"/>
      <c r="AC437" s="106"/>
      <c r="AD437" s="106"/>
      <c r="AE437" s="12"/>
      <c r="AF437" s="12"/>
      <c r="AG437" s="12"/>
      <c r="AH437" s="12"/>
      <c r="AI437" s="12"/>
      <c r="AJ437" s="12"/>
      <c r="AK437" s="12"/>
      <c r="AL437" s="12"/>
      <c r="AM437" s="9"/>
      <c r="AN437" s="9"/>
      <c r="AO437" s="29"/>
      <c r="AP437" s="12"/>
      <c r="AQ437" s="12"/>
      <c r="AR437" s="12"/>
      <c r="AS437" s="12"/>
      <c r="AT437" s="12"/>
      <c r="AU437" s="12"/>
      <c r="AV437" s="12"/>
      <c r="AW437" s="12"/>
      <c r="AX437" s="12"/>
      <c r="AY437" s="12"/>
      <c r="AZ437" s="12"/>
      <c r="BA437" s="12"/>
      <c r="BB437" s="106"/>
      <c r="BC437" s="106"/>
      <c r="BD437" s="106"/>
      <c r="BE437" s="12"/>
      <c r="BF437" s="12"/>
      <c r="BG437" s="12"/>
      <c r="BH437" s="12"/>
      <c r="BI437" s="12"/>
      <c r="BJ437" s="12"/>
      <c r="BK437" s="12"/>
      <c r="BL437" s="12"/>
      <c r="BM437" s="12"/>
      <c r="BN437" s="12"/>
      <c r="BO437" s="12"/>
      <c r="BP437" s="12"/>
    </row>
    <row r="438">
      <c r="A438" s="7"/>
      <c r="B438" s="8"/>
      <c r="C438" s="8"/>
      <c r="D438" s="8"/>
      <c r="E438" s="8"/>
      <c r="F438" s="9"/>
      <c r="G438" s="9"/>
      <c r="H438" s="9"/>
      <c r="I438" s="12"/>
      <c r="J438" s="12"/>
      <c r="K438" s="12"/>
      <c r="L438" s="12"/>
      <c r="M438" s="12"/>
      <c r="N438" s="12"/>
      <c r="O438" s="12"/>
      <c r="P438" s="12"/>
      <c r="Q438" s="12"/>
      <c r="R438" s="12"/>
      <c r="S438" s="12"/>
      <c r="T438" s="9"/>
      <c r="U438" s="12"/>
      <c r="V438" s="12"/>
      <c r="W438" s="12"/>
      <c r="X438" s="12"/>
      <c r="Y438" s="12"/>
      <c r="Z438" s="12"/>
      <c r="AA438" s="12"/>
      <c r="AB438" s="12"/>
      <c r="AC438" s="106"/>
      <c r="AD438" s="106"/>
      <c r="AE438" s="12"/>
      <c r="AF438" s="12"/>
      <c r="AG438" s="12"/>
      <c r="AH438" s="12"/>
      <c r="AI438" s="12"/>
      <c r="AJ438" s="12"/>
      <c r="AK438" s="12"/>
      <c r="AL438" s="12"/>
      <c r="AM438" s="9"/>
      <c r="AN438" s="9"/>
      <c r="AO438" s="29"/>
      <c r="AP438" s="12"/>
      <c r="AQ438" s="12"/>
      <c r="AR438" s="12"/>
      <c r="AS438" s="12"/>
      <c r="AT438" s="12"/>
      <c r="AU438" s="12"/>
      <c r="AV438" s="12"/>
      <c r="AW438" s="12"/>
      <c r="AX438" s="12"/>
      <c r="AY438" s="12"/>
      <c r="AZ438" s="12"/>
      <c r="BA438" s="12"/>
      <c r="BB438" s="106"/>
      <c r="BC438" s="106"/>
      <c r="BD438" s="106"/>
      <c r="BE438" s="12"/>
      <c r="BF438" s="12"/>
      <c r="BG438" s="12"/>
      <c r="BH438" s="12"/>
      <c r="BI438" s="12"/>
      <c r="BJ438" s="12"/>
      <c r="BK438" s="12"/>
      <c r="BL438" s="12"/>
      <c r="BM438" s="12"/>
      <c r="BN438" s="12"/>
      <c r="BO438" s="12"/>
      <c r="BP438" s="12"/>
    </row>
    <row r="439">
      <c r="A439" s="7"/>
      <c r="B439" s="8"/>
      <c r="C439" s="8"/>
      <c r="D439" s="8"/>
      <c r="E439" s="8"/>
      <c r="F439" s="9"/>
      <c r="G439" s="9"/>
      <c r="H439" s="9"/>
      <c r="I439" s="12"/>
      <c r="J439" s="12"/>
      <c r="K439" s="12"/>
      <c r="L439" s="12"/>
      <c r="M439" s="12"/>
      <c r="N439" s="12"/>
      <c r="O439" s="12"/>
      <c r="P439" s="12"/>
      <c r="Q439" s="12"/>
      <c r="R439" s="12"/>
      <c r="S439" s="12"/>
      <c r="T439" s="9"/>
      <c r="U439" s="12"/>
      <c r="V439" s="12"/>
      <c r="W439" s="12"/>
      <c r="X439" s="12"/>
      <c r="Y439" s="12"/>
      <c r="Z439" s="12"/>
      <c r="AA439" s="12"/>
      <c r="AB439" s="12"/>
      <c r="AC439" s="106"/>
      <c r="AD439" s="106"/>
      <c r="AE439" s="12"/>
      <c r="AF439" s="12"/>
      <c r="AG439" s="12"/>
      <c r="AH439" s="12"/>
      <c r="AI439" s="12"/>
      <c r="AJ439" s="12"/>
      <c r="AK439" s="12"/>
      <c r="AL439" s="12"/>
      <c r="AM439" s="9"/>
      <c r="AN439" s="9"/>
      <c r="AO439" s="29"/>
      <c r="AP439" s="12"/>
      <c r="AQ439" s="12"/>
      <c r="AR439" s="12"/>
      <c r="AS439" s="12"/>
      <c r="AT439" s="12"/>
      <c r="AU439" s="12"/>
      <c r="AV439" s="12"/>
      <c r="AW439" s="12"/>
      <c r="AX439" s="12"/>
      <c r="AY439" s="12"/>
      <c r="AZ439" s="12"/>
      <c r="BA439" s="12"/>
      <c r="BB439" s="106"/>
      <c r="BC439" s="106"/>
      <c r="BD439" s="106"/>
      <c r="BE439" s="12"/>
      <c r="BF439" s="12"/>
      <c r="BG439" s="12"/>
      <c r="BH439" s="12"/>
      <c r="BI439" s="12"/>
      <c r="BJ439" s="12"/>
      <c r="BK439" s="12"/>
      <c r="BL439" s="12"/>
      <c r="BM439" s="12"/>
      <c r="BN439" s="12"/>
      <c r="BO439" s="12"/>
      <c r="BP439" s="12"/>
    </row>
    <row r="440">
      <c r="A440" s="180"/>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1"/>
      <c r="BI440" s="31"/>
      <c r="BJ440" s="31"/>
      <c r="BK440" s="31"/>
      <c r="BL440" s="31"/>
      <c r="BM440" s="31"/>
      <c r="BN440" s="31"/>
      <c r="BO440" s="31"/>
      <c r="BP440" s="31"/>
    </row>
    <row r="441">
      <c r="A441" s="180"/>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31"/>
      <c r="BI441" s="31"/>
      <c r="BJ441" s="31"/>
      <c r="BK441" s="31"/>
      <c r="BL441" s="31"/>
      <c r="BM441" s="31"/>
      <c r="BN441" s="31"/>
      <c r="BO441" s="31"/>
      <c r="BP441" s="31"/>
    </row>
    <row r="442">
      <c r="A442" s="180"/>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31"/>
      <c r="BI442" s="31"/>
      <c r="BJ442" s="31"/>
      <c r="BK442" s="31"/>
      <c r="BL442" s="31"/>
      <c r="BM442" s="31"/>
      <c r="BN442" s="31"/>
      <c r="BO442" s="31"/>
      <c r="BP442" s="31"/>
    </row>
    <row r="443">
      <c r="A443" s="180"/>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31"/>
      <c r="BI443" s="31"/>
      <c r="BJ443" s="31"/>
      <c r="BK443" s="31"/>
      <c r="BL443" s="31"/>
      <c r="BM443" s="31"/>
      <c r="BN443" s="31"/>
      <c r="BO443" s="31"/>
      <c r="BP443" s="31"/>
    </row>
    <row r="444">
      <c r="A444" s="180"/>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1"/>
      <c r="BI444" s="31"/>
      <c r="BJ444" s="31"/>
      <c r="BK444" s="31"/>
      <c r="BL444" s="31"/>
      <c r="BM444" s="31"/>
      <c r="BN444" s="31"/>
      <c r="BO444" s="31"/>
      <c r="BP444" s="31"/>
    </row>
    <row r="445">
      <c r="A445" s="180"/>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1"/>
      <c r="BI445" s="31"/>
      <c r="BJ445" s="31"/>
      <c r="BK445" s="31"/>
      <c r="BL445" s="31"/>
      <c r="BM445" s="31"/>
      <c r="BN445" s="31"/>
      <c r="BO445" s="31"/>
      <c r="BP445" s="31"/>
    </row>
    <row r="446">
      <c r="A446" s="180"/>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1"/>
      <c r="BI446" s="31"/>
      <c r="BJ446" s="31"/>
      <c r="BK446" s="31"/>
      <c r="BL446" s="31"/>
      <c r="BM446" s="31"/>
      <c r="BN446" s="31"/>
      <c r="BO446" s="31"/>
      <c r="BP446" s="31"/>
    </row>
    <row r="447">
      <c r="A447" s="180"/>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c r="BK447" s="31"/>
      <c r="BL447" s="31"/>
      <c r="BM447" s="31"/>
      <c r="BN447" s="31"/>
      <c r="BO447" s="31"/>
      <c r="BP447" s="31"/>
    </row>
    <row r="448">
      <c r="A448" s="180"/>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c r="BK448" s="31"/>
      <c r="BL448" s="31"/>
      <c r="BM448" s="31"/>
      <c r="BN448" s="31"/>
      <c r="BO448" s="31"/>
      <c r="BP448" s="31"/>
    </row>
    <row r="449">
      <c r="A449" s="180"/>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c r="BK449" s="31"/>
      <c r="BL449" s="31"/>
      <c r="BM449" s="31"/>
      <c r="BN449" s="31"/>
      <c r="BO449" s="31"/>
      <c r="BP449" s="31"/>
    </row>
    <row r="450">
      <c r="A450" s="180"/>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row>
    <row r="451">
      <c r="A451" s="180"/>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c r="BK451" s="31"/>
      <c r="BL451" s="31"/>
      <c r="BM451" s="31"/>
      <c r="BN451" s="31"/>
      <c r="BO451" s="31"/>
      <c r="BP451" s="31"/>
    </row>
    <row r="452">
      <c r="A452" s="180"/>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1"/>
      <c r="BI452" s="31"/>
      <c r="BJ452" s="31"/>
      <c r="BK452" s="31"/>
      <c r="BL452" s="31"/>
      <c r="BM452" s="31"/>
      <c r="BN452" s="31"/>
      <c r="BO452" s="31"/>
      <c r="BP452" s="31"/>
    </row>
    <row r="453">
      <c r="A453" s="180"/>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row>
    <row r="454">
      <c r="A454" s="180"/>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row>
    <row r="455">
      <c r="A455" s="180"/>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c r="BK455" s="31"/>
      <c r="BL455" s="31"/>
      <c r="BM455" s="31"/>
      <c r="BN455" s="31"/>
      <c r="BO455" s="31"/>
      <c r="BP455" s="31"/>
    </row>
    <row r="456">
      <c r="A456" s="180"/>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c r="BK456" s="31"/>
      <c r="BL456" s="31"/>
      <c r="BM456" s="31"/>
      <c r="BN456" s="31"/>
      <c r="BO456" s="31"/>
      <c r="BP456" s="31"/>
    </row>
    <row r="457">
      <c r="A457" s="180"/>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1"/>
      <c r="BI457" s="31"/>
      <c r="BJ457" s="31"/>
      <c r="BK457" s="31"/>
      <c r="BL457" s="31"/>
      <c r="BM457" s="31"/>
      <c r="BN457" s="31"/>
      <c r="BO457" s="31"/>
      <c r="BP457" s="31"/>
    </row>
    <row r="458">
      <c r="A458" s="180"/>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c r="BK458" s="31"/>
      <c r="BL458" s="31"/>
      <c r="BM458" s="31"/>
      <c r="BN458" s="31"/>
      <c r="BO458" s="31"/>
      <c r="BP458" s="31"/>
    </row>
    <row r="459">
      <c r="A459" s="180"/>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c r="BK459" s="31"/>
      <c r="BL459" s="31"/>
      <c r="BM459" s="31"/>
      <c r="BN459" s="31"/>
      <c r="BO459" s="31"/>
      <c r="BP459" s="31"/>
    </row>
    <row r="460">
      <c r="A460" s="180"/>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c r="BK460" s="31"/>
      <c r="BL460" s="31"/>
      <c r="BM460" s="31"/>
      <c r="BN460" s="31"/>
      <c r="BO460" s="31"/>
      <c r="BP460" s="31"/>
    </row>
    <row r="461">
      <c r="A461" s="180"/>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c r="BK461" s="31"/>
      <c r="BL461" s="31"/>
      <c r="BM461" s="31"/>
      <c r="BN461" s="31"/>
      <c r="BO461" s="31"/>
      <c r="BP461" s="31"/>
    </row>
    <row r="462">
      <c r="A462" s="180"/>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c r="BK462" s="31"/>
      <c r="BL462" s="31"/>
      <c r="BM462" s="31"/>
      <c r="BN462" s="31"/>
      <c r="BO462" s="31"/>
      <c r="BP462" s="31"/>
    </row>
    <row r="463">
      <c r="A463" s="180"/>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c r="BJ463" s="31"/>
      <c r="BK463" s="31"/>
      <c r="BL463" s="31"/>
      <c r="BM463" s="31"/>
      <c r="BN463" s="31"/>
      <c r="BO463" s="31"/>
      <c r="BP463" s="31"/>
    </row>
    <row r="464">
      <c r="A464" s="180"/>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c r="BK464" s="31"/>
      <c r="BL464" s="31"/>
      <c r="BM464" s="31"/>
      <c r="BN464" s="31"/>
      <c r="BO464" s="31"/>
      <c r="BP464" s="31"/>
    </row>
    <row r="465">
      <c r="A465" s="180"/>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c r="BK465" s="31"/>
      <c r="BL465" s="31"/>
      <c r="BM465" s="31"/>
      <c r="BN465" s="31"/>
      <c r="BO465" s="31"/>
      <c r="BP465" s="31"/>
    </row>
    <row r="466">
      <c r="A466" s="180"/>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c r="BJ466" s="31"/>
      <c r="BK466" s="31"/>
      <c r="BL466" s="31"/>
      <c r="BM466" s="31"/>
      <c r="BN466" s="31"/>
      <c r="BO466" s="31"/>
      <c r="BP466" s="31"/>
    </row>
    <row r="467">
      <c r="A467" s="180"/>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c r="BK467" s="31"/>
      <c r="BL467" s="31"/>
      <c r="BM467" s="31"/>
      <c r="BN467" s="31"/>
      <c r="BO467" s="31"/>
      <c r="BP467" s="31"/>
    </row>
    <row r="468">
      <c r="A468" s="180"/>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1"/>
      <c r="BI468" s="31"/>
      <c r="BJ468" s="31"/>
      <c r="BK468" s="31"/>
      <c r="BL468" s="31"/>
      <c r="BM468" s="31"/>
      <c r="BN468" s="31"/>
      <c r="BO468" s="31"/>
      <c r="BP468" s="31"/>
    </row>
    <row r="469">
      <c r="A469" s="180"/>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1"/>
      <c r="BI469" s="31"/>
      <c r="BJ469" s="31"/>
      <c r="BK469" s="31"/>
      <c r="BL469" s="31"/>
      <c r="BM469" s="31"/>
      <c r="BN469" s="31"/>
      <c r="BO469" s="31"/>
      <c r="BP469" s="31"/>
    </row>
    <row r="470">
      <c r="A470" s="180"/>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c r="BK470" s="31"/>
      <c r="BL470" s="31"/>
      <c r="BM470" s="31"/>
      <c r="BN470" s="31"/>
      <c r="BO470" s="31"/>
      <c r="BP470" s="31"/>
    </row>
    <row r="471">
      <c r="A471" s="180"/>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c r="BK471" s="31"/>
      <c r="BL471" s="31"/>
      <c r="BM471" s="31"/>
      <c r="BN471" s="31"/>
      <c r="BO471" s="31"/>
      <c r="BP471" s="31"/>
    </row>
    <row r="472">
      <c r="A472" s="180"/>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c r="BK472" s="31"/>
      <c r="BL472" s="31"/>
      <c r="BM472" s="31"/>
      <c r="BN472" s="31"/>
      <c r="BO472" s="31"/>
      <c r="BP472" s="31"/>
    </row>
    <row r="473">
      <c r="A473" s="180"/>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c r="BK473" s="31"/>
      <c r="BL473" s="31"/>
      <c r="BM473" s="31"/>
      <c r="BN473" s="31"/>
      <c r="BO473" s="31"/>
      <c r="BP473" s="31"/>
    </row>
    <row r="474">
      <c r="A474" s="180"/>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c r="BK474" s="31"/>
      <c r="BL474" s="31"/>
      <c r="BM474" s="31"/>
      <c r="BN474" s="31"/>
      <c r="BO474" s="31"/>
      <c r="BP474" s="31"/>
    </row>
    <row r="475">
      <c r="A475" s="180"/>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c r="BJ475" s="31"/>
      <c r="BK475" s="31"/>
      <c r="BL475" s="31"/>
      <c r="BM475" s="31"/>
      <c r="BN475" s="31"/>
      <c r="BO475" s="31"/>
      <c r="BP475" s="31"/>
    </row>
    <row r="476">
      <c r="A476" s="180"/>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c r="BK476" s="31"/>
      <c r="BL476" s="31"/>
      <c r="BM476" s="31"/>
      <c r="BN476" s="31"/>
      <c r="BO476" s="31"/>
      <c r="BP476" s="31"/>
    </row>
    <row r="477">
      <c r="A477" s="180"/>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c r="BK477" s="31"/>
      <c r="BL477" s="31"/>
      <c r="BM477" s="31"/>
      <c r="BN477" s="31"/>
      <c r="BO477" s="31"/>
      <c r="BP477" s="31"/>
    </row>
    <row r="478">
      <c r="A478" s="180"/>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c r="BK478" s="31"/>
      <c r="BL478" s="31"/>
      <c r="BM478" s="31"/>
      <c r="BN478" s="31"/>
      <c r="BO478" s="31"/>
      <c r="BP478" s="31"/>
    </row>
    <row r="479">
      <c r="A479" s="180"/>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c r="BK479" s="31"/>
      <c r="BL479" s="31"/>
      <c r="BM479" s="31"/>
      <c r="BN479" s="31"/>
      <c r="BO479" s="31"/>
      <c r="BP479" s="31"/>
    </row>
    <row r="480">
      <c r="A480" s="180"/>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c r="BK480" s="31"/>
      <c r="BL480" s="31"/>
      <c r="BM480" s="31"/>
      <c r="BN480" s="31"/>
      <c r="BO480" s="31"/>
      <c r="BP480" s="31"/>
    </row>
    <row r="481">
      <c r="A481" s="180"/>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c r="BK481" s="31"/>
      <c r="BL481" s="31"/>
      <c r="BM481" s="31"/>
      <c r="BN481" s="31"/>
      <c r="BO481" s="31"/>
      <c r="BP481" s="31"/>
    </row>
    <row r="482">
      <c r="A482" s="180"/>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row>
    <row r="483">
      <c r="A483" s="180"/>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row>
    <row r="484">
      <c r="A484" s="180"/>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row>
    <row r="485">
      <c r="A485" s="180"/>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row>
    <row r="486">
      <c r="A486" s="180"/>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row>
    <row r="487">
      <c r="A487" s="180"/>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c r="BK487" s="31"/>
      <c r="BL487" s="31"/>
      <c r="BM487" s="31"/>
      <c r="BN487" s="31"/>
      <c r="BO487" s="31"/>
      <c r="BP487" s="31"/>
    </row>
    <row r="488">
      <c r="A488" s="180"/>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row>
    <row r="489">
      <c r="A489" s="180"/>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row>
    <row r="490">
      <c r="A490" s="180"/>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row>
    <row r="491">
      <c r="A491" s="180"/>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row>
    <row r="492">
      <c r="A492" s="180"/>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row>
    <row r="493">
      <c r="A493" s="180"/>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1"/>
      <c r="BI493" s="31"/>
      <c r="BJ493" s="31"/>
      <c r="BK493" s="31"/>
      <c r="BL493" s="31"/>
      <c r="BM493" s="31"/>
      <c r="BN493" s="31"/>
      <c r="BO493" s="31"/>
      <c r="BP493" s="31"/>
    </row>
    <row r="494">
      <c r="A494" s="180"/>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c r="BK494" s="31"/>
      <c r="BL494" s="31"/>
      <c r="BM494" s="31"/>
      <c r="BN494" s="31"/>
      <c r="BO494" s="31"/>
      <c r="BP494" s="31"/>
    </row>
    <row r="495">
      <c r="A495" s="180"/>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row>
    <row r="496">
      <c r="A496" s="180"/>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c r="BK496" s="31"/>
      <c r="BL496" s="31"/>
      <c r="BM496" s="31"/>
      <c r="BN496" s="31"/>
      <c r="BO496" s="31"/>
      <c r="BP496" s="31"/>
    </row>
    <row r="497">
      <c r="A497" s="180"/>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c r="BK497" s="31"/>
      <c r="BL497" s="31"/>
      <c r="BM497" s="31"/>
      <c r="BN497" s="31"/>
      <c r="BO497" s="31"/>
      <c r="BP497" s="31"/>
    </row>
    <row r="498">
      <c r="A498" s="180"/>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row>
    <row r="499">
      <c r="A499" s="180"/>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c r="BK499" s="31"/>
      <c r="BL499" s="31"/>
      <c r="BM499" s="31"/>
      <c r="BN499" s="31"/>
      <c r="BO499" s="31"/>
      <c r="BP499" s="31"/>
    </row>
    <row r="500">
      <c r="A500" s="180"/>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row>
    <row r="501">
      <c r="A501" s="180"/>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row>
    <row r="502">
      <c r="A502" s="180"/>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row>
    <row r="503">
      <c r="A503" s="180"/>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row>
    <row r="504">
      <c r="A504" s="180"/>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c r="BK504" s="31"/>
      <c r="BL504" s="31"/>
      <c r="BM504" s="31"/>
      <c r="BN504" s="31"/>
      <c r="BO504" s="31"/>
      <c r="BP504" s="31"/>
    </row>
    <row r="505">
      <c r="A505" s="180"/>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c r="BK505" s="31"/>
      <c r="BL505" s="31"/>
      <c r="BM505" s="31"/>
      <c r="BN505" s="31"/>
      <c r="BO505" s="31"/>
      <c r="BP505" s="31"/>
    </row>
    <row r="506">
      <c r="A506" s="180"/>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c r="BK506" s="31"/>
      <c r="BL506" s="31"/>
      <c r="BM506" s="31"/>
      <c r="BN506" s="31"/>
      <c r="BO506" s="31"/>
      <c r="BP506" s="31"/>
    </row>
    <row r="507">
      <c r="A507" s="180"/>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c r="BK507" s="31"/>
      <c r="BL507" s="31"/>
      <c r="BM507" s="31"/>
      <c r="BN507" s="31"/>
      <c r="BO507" s="31"/>
      <c r="BP507" s="31"/>
    </row>
    <row r="508">
      <c r="A508" s="180"/>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c r="BK508" s="31"/>
      <c r="BL508" s="31"/>
      <c r="BM508" s="31"/>
      <c r="BN508" s="31"/>
      <c r="BO508" s="31"/>
      <c r="BP508" s="31"/>
    </row>
    <row r="509">
      <c r="A509" s="180"/>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c r="BJ509" s="31"/>
      <c r="BK509" s="31"/>
      <c r="BL509" s="31"/>
      <c r="BM509" s="31"/>
      <c r="BN509" s="31"/>
      <c r="BO509" s="31"/>
      <c r="BP509" s="31"/>
    </row>
    <row r="510">
      <c r="A510" s="180"/>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c r="BK510" s="31"/>
      <c r="BL510" s="31"/>
      <c r="BM510" s="31"/>
      <c r="BN510" s="31"/>
      <c r="BO510" s="31"/>
      <c r="BP510" s="31"/>
    </row>
    <row r="511">
      <c r="A511" s="180"/>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c r="BK511" s="31"/>
      <c r="BL511" s="31"/>
      <c r="BM511" s="31"/>
      <c r="BN511" s="31"/>
      <c r="BO511" s="31"/>
      <c r="BP511" s="31"/>
    </row>
    <row r="512">
      <c r="A512" s="180"/>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c r="BK512" s="31"/>
      <c r="BL512" s="31"/>
      <c r="BM512" s="31"/>
      <c r="BN512" s="31"/>
      <c r="BO512" s="31"/>
      <c r="BP512" s="31"/>
    </row>
    <row r="513">
      <c r="A513" s="180"/>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c r="BK513" s="31"/>
      <c r="BL513" s="31"/>
      <c r="BM513" s="31"/>
      <c r="BN513" s="31"/>
      <c r="BO513" s="31"/>
      <c r="BP513" s="31"/>
    </row>
    <row r="514">
      <c r="A514" s="180"/>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c r="BK514" s="31"/>
      <c r="BL514" s="31"/>
      <c r="BM514" s="31"/>
      <c r="BN514" s="31"/>
      <c r="BO514" s="31"/>
      <c r="BP514" s="31"/>
    </row>
    <row r="515">
      <c r="A515" s="180"/>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1"/>
      <c r="BI515" s="31"/>
      <c r="BJ515" s="31"/>
      <c r="BK515" s="31"/>
      <c r="BL515" s="31"/>
      <c r="BM515" s="31"/>
      <c r="BN515" s="31"/>
      <c r="BO515" s="31"/>
      <c r="BP515" s="31"/>
    </row>
    <row r="516">
      <c r="A516" s="180"/>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c r="BK516" s="31"/>
      <c r="BL516" s="31"/>
      <c r="BM516" s="31"/>
      <c r="BN516" s="31"/>
      <c r="BO516" s="31"/>
      <c r="BP516" s="31"/>
    </row>
    <row r="517">
      <c r="A517" s="180"/>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c r="BK517" s="31"/>
      <c r="BL517" s="31"/>
      <c r="BM517" s="31"/>
      <c r="BN517" s="31"/>
      <c r="BO517" s="31"/>
      <c r="BP517" s="31"/>
    </row>
    <row r="518">
      <c r="A518" s="180"/>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c r="BK518" s="31"/>
      <c r="BL518" s="31"/>
      <c r="BM518" s="31"/>
      <c r="BN518" s="31"/>
      <c r="BO518" s="31"/>
      <c r="BP518" s="31"/>
    </row>
    <row r="519">
      <c r="A519" s="180"/>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c r="BK519" s="31"/>
      <c r="BL519" s="31"/>
      <c r="BM519" s="31"/>
      <c r="BN519" s="31"/>
      <c r="BO519" s="31"/>
      <c r="BP519" s="31"/>
    </row>
    <row r="520">
      <c r="A520" s="180"/>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c r="BK520" s="31"/>
      <c r="BL520" s="31"/>
      <c r="BM520" s="31"/>
      <c r="BN520" s="31"/>
      <c r="BO520" s="31"/>
      <c r="BP520" s="31"/>
    </row>
    <row r="521">
      <c r="A521" s="180"/>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1"/>
      <c r="BI521" s="31"/>
      <c r="BJ521" s="31"/>
      <c r="BK521" s="31"/>
      <c r="BL521" s="31"/>
      <c r="BM521" s="31"/>
      <c r="BN521" s="31"/>
      <c r="BO521" s="31"/>
      <c r="BP521" s="31"/>
    </row>
    <row r="522">
      <c r="A522" s="180"/>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c r="BK522" s="31"/>
      <c r="BL522" s="31"/>
      <c r="BM522" s="31"/>
      <c r="BN522" s="31"/>
      <c r="BO522" s="31"/>
      <c r="BP522" s="31"/>
    </row>
    <row r="523">
      <c r="A523" s="180"/>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c r="BK523" s="31"/>
      <c r="BL523" s="31"/>
      <c r="BM523" s="31"/>
      <c r="BN523" s="31"/>
      <c r="BO523" s="31"/>
      <c r="BP523" s="31"/>
    </row>
    <row r="524">
      <c r="A524" s="180"/>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c r="BK524" s="31"/>
      <c r="BL524" s="31"/>
      <c r="BM524" s="31"/>
      <c r="BN524" s="31"/>
      <c r="BO524" s="31"/>
      <c r="BP524" s="31"/>
    </row>
    <row r="525">
      <c r="A525" s="180"/>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c r="BK525" s="31"/>
      <c r="BL525" s="31"/>
      <c r="BM525" s="31"/>
      <c r="BN525" s="31"/>
      <c r="BO525" s="31"/>
      <c r="BP525" s="31"/>
    </row>
    <row r="526">
      <c r="A526" s="180"/>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c r="BK526" s="31"/>
      <c r="BL526" s="31"/>
      <c r="BM526" s="31"/>
      <c r="BN526" s="31"/>
      <c r="BO526" s="31"/>
      <c r="BP526" s="31"/>
    </row>
    <row r="527">
      <c r="A527" s="180"/>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c r="BJ527" s="31"/>
      <c r="BK527" s="31"/>
      <c r="BL527" s="31"/>
      <c r="BM527" s="31"/>
      <c r="BN527" s="31"/>
      <c r="BO527" s="31"/>
      <c r="BP527" s="31"/>
    </row>
    <row r="528">
      <c r="A528" s="180"/>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c r="BK528" s="31"/>
      <c r="BL528" s="31"/>
      <c r="BM528" s="31"/>
      <c r="BN528" s="31"/>
      <c r="BO528" s="31"/>
      <c r="BP528" s="31"/>
    </row>
    <row r="529">
      <c r="A529" s="180"/>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1"/>
      <c r="BI529" s="31"/>
      <c r="BJ529" s="31"/>
      <c r="BK529" s="31"/>
      <c r="BL529" s="31"/>
      <c r="BM529" s="31"/>
      <c r="BN529" s="31"/>
      <c r="BO529" s="31"/>
      <c r="BP529" s="31"/>
    </row>
    <row r="530">
      <c r="A530" s="180"/>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1"/>
      <c r="BI530" s="31"/>
      <c r="BJ530" s="31"/>
      <c r="BK530" s="31"/>
      <c r="BL530" s="31"/>
      <c r="BM530" s="31"/>
      <c r="BN530" s="31"/>
      <c r="BO530" s="31"/>
      <c r="BP530" s="31"/>
    </row>
    <row r="531">
      <c r="A531" s="180"/>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1"/>
      <c r="BI531" s="31"/>
      <c r="BJ531" s="31"/>
      <c r="BK531" s="31"/>
      <c r="BL531" s="31"/>
      <c r="BM531" s="31"/>
      <c r="BN531" s="31"/>
      <c r="BO531" s="31"/>
      <c r="BP531" s="31"/>
    </row>
    <row r="532">
      <c r="A532" s="180"/>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c r="BK532" s="31"/>
      <c r="BL532" s="31"/>
      <c r="BM532" s="31"/>
      <c r="BN532" s="31"/>
      <c r="BO532" s="31"/>
      <c r="BP532" s="31"/>
    </row>
    <row r="533">
      <c r="A533" s="180"/>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31"/>
      <c r="BI533" s="31"/>
      <c r="BJ533" s="31"/>
      <c r="BK533" s="31"/>
      <c r="BL533" s="31"/>
      <c r="BM533" s="31"/>
      <c r="BN533" s="31"/>
      <c r="BO533" s="31"/>
      <c r="BP533" s="31"/>
    </row>
    <row r="534">
      <c r="A534" s="180"/>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1"/>
      <c r="BI534" s="31"/>
      <c r="BJ534" s="31"/>
      <c r="BK534" s="31"/>
      <c r="BL534" s="31"/>
      <c r="BM534" s="31"/>
      <c r="BN534" s="31"/>
      <c r="BO534" s="31"/>
      <c r="BP534" s="31"/>
    </row>
    <row r="535">
      <c r="A535" s="180"/>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31"/>
      <c r="BI535" s="31"/>
      <c r="BJ535" s="31"/>
      <c r="BK535" s="31"/>
      <c r="BL535" s="31"/>
      <c r="BM535" s="31"/>
      <c r="BN535" s="31"/>
      <c r="BO535" s="31"/>
      <c r="BP535" s="31"/>
    </row>
    <row r="536">
      <c r="A536" s="180"/>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31"/>
      <c r="BI536" s="31"/>
      <c r="BJ536" s="31"/>
      <c r="BK536" s="31"/>
      <c r="BL536" s="31"/>
      <c r="BM536" s="31"/>
      <c r="BN536" s="31"/>
      <c r="BO536" s="31"/>
      <c r="BP536" s="31"/>
    </row>
    <row r="537">
      <c r="A537" s="180"/>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31"/>
      <c r="BI537" s="31"/>
      <c r="BJ537" s="31"/>
      <c r="BK537" s="31"/>
      <c r="BL537" s="31"/>
      <c r="BM537" s="31"/>
      <c r="BN537" s="31"/>
      <c r="BO537" s="31"/>
      <c r="BP537" s="31"/>
    </row>
    <row r="538">
      <c r="A538" s="180"/>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31"/>
      <c r="BI538" s="31"/>
      <c r="BJ538" s="31"/>
      <c r="BK538" s="31"/>
      <c r="BL538" s="31"/>
      <c r="BM538" s="31"/>
      <c r="BN538" s="31"/>
      <c r="BO538" s="31"/>
      <c r="BP538" s="31"/>
    </row>
    <row r="539">
      <c r="A539" s="180"/>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31"/>
      <c r="BI539" s="31"/>
      <c r="BJ539" s="31"/>
      <c r="BK539" s="31"/>
      <c r="BL539" s="31"/>
      <c r="BM539" s="31"/>
      <c r="BN539" s="31"/>
      <c r="BO539" s="31"/>
      <c r="BP539" s="31"/>
    </row>
    <row r="540">
      <c r="A540" s="180"/>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31"/>
      <c r="BI540" s="31"/>
      <c r="BJ540" s="31"/>
      <c r="BK540" s="31"/>
      <c r="BL540" s="31"/>
      <c r="BM540" s="31"/>
      <c r="BN540" s="31"/>
      <c r="BO540" s="31"/>
      <c r="BP540" s="31"/>
    </row>
    <row r="541">
      <c r="A541" s="180"/>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31"/>
      <c r="BI541" s="31"/>
      <c r="BJ541" s="31"/>
      <c r="BK541" s="31"/>
      <c r="BL541" s="31"/>
      <c r="BM541" s="31"/>
      <c r="BN541" s="31"/>
      <c r="BO541" s="31"/>
      <c r="BP541" s="31"/>
    </row>
    <row r="542">
      <c r="A542" s="180"/>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31"/>
      <c r="BI542" s="31"/>
      <c r="BJ542" s="31"/>
      <c r="BK542" s="31"/>
      <c r="BL542" s="31"/>
      <c r="BM542" s="31"/>
      <c r="BN542" s="31"/>
      <c r="BO542" s="31"/>
      <c r="BP542" s="31"/>
    </row>
    <row r="543">
      <c r="A543" s="180"/>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31"/>
      <c r="BI543" s="31"/>
      <c r="BJ543" s="31"/>
      <c r="BK543" s="31"/>
      <c r="BL543" s="31"/>
      <c r="BM543" s="31"/>
      <c r="BN543" s="31"/>
      <c r="BO543" s="31"/>
      <c r="BP543" s="31"/>
    </row>
    <row r="544">
      <c r="A544" s="180"/>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31"/>
      <c r="BI544" s="31"/>
      <c r="BJ544" s="31"/>
      <c r="BK544" s="31"/>
      <c r="BL544" s="31"/>
      <c r="BM544" s="31"/>
      <c r="BN544" s="31"/>
      <c r="BO544" s="31"/>
      <c r="BP544" s="31"/>
    </row>
    <row r="545">
      <c r="A545" s="180"/>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31"/>
      <c r="BI545" s="31"/>
      <c r="BJ545" s="31"/>
      <c r="BK545" s="31"/>
      <c r="BL545" s="31"/>
      <c r="BM545" s="31"/>
      <c r="BN545" s="31"/>
      <c r="BO545" s="31"/>
      <c r="BP545" s="31"/>
    </row>
    <row r="546">
      <c r="A546" s="180"/>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31"/>
      <c r="BI546" s="31"/>
      <c r="BJ546" s="31"/>
      <c r="BK546" s="31"/>
      <c r="BL546" s="31"/>
      <c r="BM546" s="31"/>
      <c r="BN546" s="31"/>
      <c r="BO546" s="31"/>
      <c r="BP546" s="31"/>
    </row>
    <row r="547">
      <c r="A547" s="180"/>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31"/>
      <c r="BI547" s="31"/>
      <c r="BJ547" s="31"/>
      <c r="BK547" s="31"/>
      <c r="BL547" s="31"/>
      <c r="BM547" s="31"/>
      <c r="BN547" s="31"/>
      <c r="BO547" s="31"/>
      <c r="BP547" s="31"/>
    </row>
    <row r="548">
      <c r="A548" s="180"/>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c r="BJ548" s="31"/>
      <c r="BK548" s="31"/>
      <c r="BL548" s="31"/>
      <c r="BM548" s="31"/>
      <c r="BN548" s="31"/>
      <c r="BO548" s="31"/>
      <c r="BP548" s="31"/>
    </row>
    <row r="549">
      <c r="A549" s="180"/>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c r="BF549" s="31"/>
      <c r="BG549" s="31"/>
      <c r="BH549" s="31"/>
      <c r="BI549" s="31"/>
      <c r="BJ549" s="31"/>
      <c r="BK549" s="31"/>
      <c r="BL549" s="31"/>
      <c r="BM549" s="31"/>
      <c r="BN549" s="31"/>
      <c r="BO549" s="31"/>
      <c r="BP549" s="31"/>
    </row>
    <row r="550">
      <c r="A550" s="180"/>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c r="BF550" s="31"/>
      <c r="BG550" s="31"/>
      <c r="BH550" s="31"/>
      <c r="BI550" s="31"/>
      <c r="BJ550" s="31"/>
      <c r="BK550" s="31"/>
      <c r="BL550" s="31"/>
      <c r="BM550" s="31"/>
      <c r="BN550" s="31"/>
      <c r="BO550" s="31"/>
      <c r="BP550" s="31"/>
    </row>
    <row r="551">
      <c r="A551" s="180"/>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c r="BF551" s="31"/>
      <c r="BG551" s="31"/>
      <c r="BH551" s="31"/>
      <c r="BI551" s="31"/>
      <c r="BJ551" s="31"/>
      <c r="BK551" s="31"/>
      <c r="BL551" s="31"/>
      <c r="BM551" s="31"/>
      <c r="BN551" s="31"/>
      <c r="BO551" s="31"/>
      <c r="BP551" s="31"/>
    </row>
    <row r="552">
      <c r="A552" s="180"/>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c r="BF552" s="31"/>
      <c r="BG552" s="31"/>
      <c r="BH552" s="31"/>
      <c r="BI552" s="31"/>
      <c r="BJ552" s="31"/>
      <c r="BK552" s="31"/>
      <c r="BL552" s="31"/>
      <c r="BM552" s="31"/>
      <c r="BN552" s="31"/>
      <c r="BO552" s="31"/>
      <c r="BP552" s="31"/>
    </row>
    <row r="553">
      <c r="A553" s="180"/>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31"/>
      <c r="BI553" s="31"/>
      <c r="BJ553" s="31"/>
      <c r="BK553" s="31"/>
      <c r="BL553" s="31"/>
      <c r="BM553" s="31"/>
      <c r="BN553" s="31"/>
      <c r="BO553" s="31"/>
      <c r="BP553" s="31"/>
    </row>
    <row r="554">
      <c r="A554" s="180"/>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c r="BF554" s="31"/>
      <c r="BG554" s="31"/>
      <c r="BH554" s="31"/>
      <c r="BI554" s="31"/>
      <c r="BJ554" s="31"/>
      <c r="BK554" s="31"/>
      <c r="BL554" s="31"/>
      <c r="BM554" s="31"/>
      <c r="BN554" s="31"/>
      <c r="BO554" s="31"/>
      <c r="BP554" s="31"/>
    </row>
    <row r="555">
      <c r="A555" s="180"/>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c r="BF555" s="31"/>
      <c r="BG555" s="31"/>
      <c r="BH555" s="31"/>
      <c r="BI555" s="31"/>
      <c r="BJ555" s="31"/>
      <c r="BK555" s="31"/>
      <c r="BL555" s="31"/>
      <c r="BM555" s="31"/>
      <c r="BN555" s="31"/>
      <c r="BO555" s="31"/>
      <c r="BP555" s="31"/>
    </row>
    <row r="556">
      <c r="A556" s="180"/>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31"/>
      <c r="BI556" s="31"/>
      <c r="BJ556" s="31"/>
      <c r="BK556" s="31"/>
      <c r="BL556" s="31"/>
      <c r="BM556" s="31"/>
      <c r="BN556" s="31"/>
      <c r="BO556" s="31"/>
      <c r="BP556" s="31"/>
    </row>
    <row r="557">
      <c r="A557" s="180"/>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c r="BF557" s="31"/>
      <c r="BG557" s="31"/>
      <c r="BH557" s="31"/>
      <c r="BI557" s="31"/>
      <c r="BJ557" s="31"/>
      <c r="BK557" s="31"/>
      <c r="BL557" s="31"/>
      <c r="BM557" s="31"/>
      <c r="BN557" s="31"/>
      <c r="BO557" s="31"/>
      <c r="BP557" s="31"/>
    </row>
    <row r="558">
      <c r="A558" s="180"/>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c r="BF558" s="31"/>
      <c r="BG558" s="31"/>
      <c r="BH558" s="31"/>
      <c r="BI558" s="31"/>
      <c r="BJ558" s="31"/>
      <c r="BK558" s="31"/>
      <c r="BL558" s="31"/>
      <c r="BM558" s="31"/>
      <c r="BN558" s="31"/>
      <c r="BO558" s="31"/>
      <c r="BP558" s="31"/>
    </row>
    <row r="559">
      <c r="A559" s="180"/>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31"/>
      <c r="BI559" s="31"/>
      <c r="BJ559" s="31"/>
      <c r="BK559" s="31"/>
      <c r="BL559" s="31"/>
      <c r="BM559" s="31"/>
      <c r="BN559" s="31"/>
      <c r="BO559" s="31"/>
      <c r="BP559" s="31"/>
    </row>
    <row r="560">
      <c r="A560" s="180"/>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c r="BF560" s="31"/>
      <c r="BG560" s="31"/>
      <c r="BH560" s="31"/>
      <c r="BI560" s="31"/>
      <c r="BJ560" s="31"/>
      <c r="BK560" s="31"/>
      <c r="BL560" s="31"/>
      <c r="BM560" s="31"/>
      <c r="BN560" s="31"/>
      <c r="BO560" s="31"/>
      <c r="BP560" s="31"/>
    </row>
    <row r="561">
      <c r="A561" s="180"/>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31"/>
      <c r="BI561" s="31"/>
      <c r="BJ561" s="31"/>
      <c r="BK561" s="31"/>
      <c r="BL561" s="31"/>
      <c r="BM561" s="31"/>
      <c r="BN561" s="31"/>
      <c r="BO561" s="31"/>
      <c r="BP561" s="31"/>
    </row>
    <row r="562">
      <c r="A562" s="180"/>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c r="BF562" s="31"/>
      <c r="BG562" s="31"/>
      <c r="BH562" s="31"/>
      <c r="BI562" s="31"/>
      <c r="BJ562" s="31"/>
      <c r="BK562" s="31"/>
      <c r="BL562" s="31"/>
      <c r="BM562" s="31"/>
      <c r="BN562" s="31"/>
      <c r="BO562" s="31"/>
      <c r="BP562" s="31"/>
    </row>
    <row r="563">
      <c r="A563" s="180"/>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31"/>
      <c r="BI563" s="31"/>
      <c r="BJ563" s="31"/>
      <c r="BK563" s="31"/>
      <c r="BL563" s="31"/>
      <c r="BM563" s="31"/>
      <c r="BN563" s="31"/>
      <c r="BO563" s="31"/>
      <c r="BP563" s="31"/>
    </row>
    <row r="564">
      <c r="A564" s="180"/>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c r="BF564" s="31"/>
      <c r="BG564" s="31"/>
      <c r="BH564" s="31"/>
      <c r="BI564" s="31"/>
      <c r="BJ564" s="31"/>
      <c r="BK564" s="31"/>
      <c r="BL564" s="31"/>
      <c r="BM564" s="31"/>
      <c r="BN564" s="31"/>
      <c r="BO564" s="31"/>
      <c r="BP564" s="31"/>
    </row>
    <row r="565">
      <c r="A565" s="180"/>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31"/>
      <c r="BI565" s="31"/>
      <c r="BJ565" s="31"/>
      <c r="BK565" s="31"/>
      <c r="BL565" s="31"/>
      <c r="BM565" s="31"/>
      <c r="BN565" s="31"/>
      <c r="BO565" s="31"/>
      <c r="BP565" s="31"/>
    </row>
    <row r="566">
      <c r="A566" s="180"/>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c r="BF566" s="31"/>
      <c r="BG566" s="31"/>
      <c r="BH566" s="31"/>
      <c r="BI566" s="31"/>
      <c r="BJ566" s="31"/>
      <c r="BK566" s="31"/>
      <c r="BL566" s="31"/>
      <c r="BM566" s="31"/>
      <c r="BN566" s="31"/>
      <c r="BO566" s="31"/>
      <c r="BP566" s="31"/>
    </row>
    <row r="567">
      <c r="A567" s="180"/>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31"/>
      <c r="BI567" s="31"/>
      <c r="BJ567" s="31"/>
      <c r="BK567" s="31"/>
      <c r="BL567" s="31"/>
      <c r="BM567" s="31"/>
      <c r="BN567" s="31"/>
      <c r="BO567" s="31"/>
      <c r="BP567" s="31"/>
    </row>
    <row r="568">
      <c r="A568" s="180"/>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c r="BF568" s="31"/>
      <c r="BG568" s="31"/>
      <c r="BH568" s="31"/>
      <c r="BI568" s="31"/>
      <c r="BJ568" s="31"/>
      <c r="BK568" s="31"/>
      <c r="BL568" s="31"/>
      <c r="BM568" s="31"/>
      <c r="BN568" s="31"/>
      <c r="BO568" s="31"/>
      <c r="BP568" s="31"/>
    </row>
    <row r="569">
      <c r="A569" s="180"/>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c r="BF569" s="31"/>
      <c r="BG569" s="31"/>
      <c r="BH569" s="31"/>
      <c r="BI569" s="31"/>
      <c r="BJ569" s="31"/>
      <c r="BK569" s="31"/>
      <c r="BL569" s="31"/>
      <c r="BM569" s="31"/>
      <c r="BN569" s="31"/>
      <c r="BO569" s="31"/>
      <c r="BP569" s="31"/>
    </row>
    <row r="570">
      <c r="A570" s="180"/>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c r="BF570" s="31"/>
      <c r="BG570" s="31"/>
      <c r="BH570" s="31"/>
      <c r="BI570" s="31"/>
      <c r="BJ570" s="31"/>
      <c r="BK570" s="31"/>
      <c r="BL570" s="31"/>
      <c r="BM570" s="31"/>
      <c r="BN570" s="31"/>
      <c r="BO570" s="31"/>
      <c r="BP570" s="31"/>
    </row>
    <row r="571">
      <c r="A571" s="180"/>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c r="BF571" s="31"/>
      <c r="BG571" s="31"/>
      <c r="BH571" s="31"/>
      <c r="BI571" s="31"/>
      <c r="BJ571" s="31"/>
      <c r="BK571" s="31"/>
      <c r="BL571" s="31"/>
      <c r="BM571" s="31"/>
      <c r="BN571" s="31"/>
      <c r="BO571" s="31"/>
      <c r="BP571" s="31"/>
    </row>
    <row r="572">
      <c r="A572" s="180"/>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31"/>
      <c r="BI572" s="31"/>
      <c r="BJ572" s="31"/>
      <c r="BK572" s="31"/>
      <c r="BL572" s="31"/>
      <c r="BM572" s="31"/>
      <c r="BN572" s="31"/>
      <c r="BO572" s="31"/>
      <c r="BP572" s="31"/>
    </row>
    <row r="573">
      <c r="A573" s="180"/>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c r="BF573" s="31"/>
      <c r="BG573" s="31"/>
      <c r="BH573" s="31"/>
      <c r="BI573" s="31"/>
      <c r="BJ573" s="31"/>
      <c r="BK573" s="31"/>
      <c r="BL573" s="31"/>
      <c r="BM573" s="31"/>
      <c r="BN573" s="31"/>
      <c r="BO573" s="31"/>
      <c r="BP573" s="31"/>
    </row>
    <row r="574">
      <c r="A574" s="180"/>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c r="BF574" s="31"/>
      <c r="BG574" s="31"/>
      <c r="BH574" s="31"/>
      <c r="BI574" s="31"/>
      <c r="BJ574" s="31"/>
      <c r="BK574" s="31"/>
      <c r="BL574" s="31"/>
      <c r="BM574" s="31"/>
      <c r="BN574" s="31"/>
      <c r="BO574" s="31"/>
      <c r="BP574" s="31"/>
    </row>
    <row r="575">
      <c r="A575" s="180"/>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c r="BF575" s="31"/>
      <c r="BG575" s="31"/>
      <c r="BH575" s="31"/>
      <c r="BI575" s="31"/>
      <c r="BJ575" s="31"/>
      <c r="BK575" s="31"/>
      <c r="BL575" s="31"/>
      <c r="BM575" s="31"/>
      <c r="BN575" s="31"/>
      <c r="BO575" s="31"/>
      <c r="BP575" s="31"/>
    </row>
    <row r="576">
      <c r="A576" s="180"/>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c r="BF576" s="31"/>
      <c r="BG576" s="31"/>
      <c r="BH576" s="31"/>
      <c r="BI576" s="31"/>
      <c r="BJ576" s="31"/>
      <c r="BK576" s="31"/>
      <c r="BL576" s="31"/>
      <c r="BM576" s="31"/>
      <c r="BN576" s="31"/>
      <c r="BO576" s="31"/>
      <c r="BP576" s="31"/>
    </row>
    <row r="577">
      <c r="A577" s="180"/>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c r="BF577" s="31"/>
      <c r="BG577" s="31"/>
      <c r="BH577" s="31"/>
      <c r="BI577" s="31"/>
      <c r="BJ577" s="31"/>
      <c r="BK577" s="31"/>
      <c r="BL577" s="31"/>
      <c r="BM577" s="31"/>
      <c r="BN577" s="31"/>
      <c r="BO577" s="31"/>
      <c r="BP577" s="31"/>
    </row>
    <row r="578">
      <c r="A578" s="180"/>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c r="BF578" s="31"/>
      <c r="BG578" s="31"/>
      <c r="BH578" s="31"/>
      <c r="BI578" s="31"/>
      <c r="BJ578" s="31"/>
      <c r="BK578" s="31"/>
      <c r="BL578" s="31"/>
      <c r="BM578" s="31"/>
      <c r="BN578" s="31"/>
      <c r="BO578" s="31"/>
      <c r="BP578" s="31"/>
    </row>
    <row r="579">
      <c r="A579" s="180"/>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c r="BF579" s="31"/>
      <c r="BG579" s="31"/>
      <c r="BH579" s="31"/>
      <c r="BI579" s="31"/>
      <c r="BJ579" s="31"/>
      <c r="BK579" s="31"/>
      <c r="BL579" s="31"/>
      <c r="BM579" s="31"/>
      <c r="BN579" s="31"/>
      <c r="BO579" s="31"/>
      <c r="BP579" s="31"/>
    </row>
    <row r="580">
      <c r="A580" s="180"/>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c r="BF580" s="31"/>
      <c r="BG580" s="31"/>
      <c r="BH580" s="31"/>
      <c r="BI580" s="31"/>
      <c r="BJ580" s="31"/>
      <c r="BK580" s="31"/>
      <c r="BL580" s="31"/>
      <c r="BM580" s="31"/>
      <c r="BN580" s="31"/>
      <c r="BO580" s="31"/>
      <c r="BP580" s="31"/>
    </row>
    <row r="581">
      <c r="A581" s="180"/>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c r="BF581" s="31"/>
      <c r="BG581" s="31"/>
      <c r="BH581" s="31"/>
      <c r="BI581" s="31"/>
      <c r="BJ581" s="31"/>
      <c r="BK581" s="31"/>
      <c r="BL581" s="31"/>
      <c r="BM581" s="31"/>
      <c r="BN581" s="31"/>
      <c r="BO581" s="31"/>
      <c r="BP581" s="31"/>
    </row>
    <row r="582">
      <c r="A582" s="180"/>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c r="BF582" s="31"/>
      <c r="BG582" s="31"/>
      <c r="BH582" s="31"/>
      <c r="BI582" s="31"/>
      <c r="BJ582" s="31"/>
      <c r="BK582" s="31"/>
      <c r="BL582" s="31"/>
      <c r="BM582" s="31"/>
      <c r="BN582" s="31"/>
      <c r="BO582" s="31"/>
      <c r="BP582" s="31"/>
    </row>
    <row r="583">
      <c r="A583" s="180"/>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c r="BF583" s="31"/>
      <c r="BG583" s="31"/>
      <c r="BH583" s="31"/>
      <c r="BI583" s="31"/>
      <c r="BJ583" s="31"/>
      <c r="BK583" s="31"/>
      <c r="BL583" s="31"/>
      <c r="BM583" s="31"/>
      <c r="BN583" s="31"/>
      <c r="BO583" s="31"/>
      <c r="BP583" s="31"/>
    </row>
    <row r="584">
      <c r="A584" s="180"/>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c r="BF584" s="31"/>
      <c r="BG584" s="31"/>
      <c r="BH584" s="31"/>
      <c r="BI584" s="31"/>
      <c r="BJ584" s="31"/>
      <c r="BK584" s="31"/>
      <c r="BL584" s="31"/>
      <c r="BM584" s="31"/>
      <c r="BN584" s="31"/>
      <c r="BO584" s="31"/>
      <c r="BP584" s="31"/>
    </row>
    <row r="585">
      <c r="A585" s="180"/>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c r="BF585" s="31"/>
      <c r="BG585" s="31"/>
      <c r="BH585" s="31"/>
      <c r="BI585" s="31"/>
      <c r="BJ585" s="31"/>
      <c r="BK585" s="31"/>
      <c r="BL585" s="31"/>
      <c r="BM585" s="31"/>
      <c r="BN585" s="31"/>
      <c r="BO585" s="31"/>
      <c r="BP585" s="31"/>
    </row>
    <row r="586">
      <c r="A586" s="180"/>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c r="BF586" s="31"/>
      <c r="BG586" s="31"/>
      <c r="BH586" s="31"/>
      <c r="BI586" s="31"/>
      <c r="BJ586" s="31"/>
      <c r="BK586" s="31"/>
      <c r="BL586" s="31"/>
      <c r="BM586" s="31"/>
      <c r="BN586" s="31"/>
      <c r="BO586" s="31"/>
      <c r="BP586" s="31"/>
    </row>
    <row r="587">
      <c r="A587" s="180"/>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c r="BF587" s="31"/>
      <c r="BG587" s="31"/>
      <c r="BH587" s="31"/>
      <c r="BI587" s="31"/>
      <c r="BJ587" s="31"/>
      <c r="BK587" s="31"/>
      <c r="BL587" s="31"/>
      <c r="BM587" s="31"/>
      <c r="BN587" s="31"/>
      <c r="BO587" s="31"/>
      <c r="BP587" s="31"/>
    </row>
    <row r="588">
      <c r="A588" s="180"/>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c r="BF588" s="31"/>
      <c r="BG588" s="31"/>
      <c r="BH588" s="31"/>
      <c r="BI588" s="31"/>
      <c r="BJ588" s="31"/>
      <c r="BK588" s="31"/>
      <c r="BL588" s="31"/>
      <c r="BM588" s="31"/>
      <c r="BN588" s="31"/>
      <c r="BO588" s="31"/>
      <c r="BP588" s="31"/>
    </row>
    <row r="589">
      <c r="A589" s="180"/>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c r="BF589" s="31"/>
      <c r="BG589" s="31"/>
      <c r="BH589" s="31"/>
      <c r="BI589" s="31"/>
      <c r="BJ589" s="31"/>
      <c r="BK589" s="31"/>
      <c r="BL589" s="31"/>
      <c r="BM589" s="31"/>
      <c r="BN589" s="31"/>
      <c r="BO589" s="31"/>
      <c r="BP589" s="31"/>
    </row>
    <row r="590">
      <c r="A590" s="180"/>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c r="BF590" s="31"/>
      <c r="BG590" s="31"/>
      <c r="BH590" s="31"/>
      <c r="BI590" s="31"/>
      <c r="BJ590" s="31"/>
      <c r="BK590" s="31"/>
      <c r="BL590" s="31"/>
      <c r="BM590" s="31"/>
      <c r="BN590" s="31"/>
      <c r="BO590" s="31"/>
      <c r="BP590" s="31"/>
    </row>
    <row r="591">
      <c r="A591" s="180"/>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c r="BF591" s="31"/>
      <c r="BG591" s="31"/>
      <c r="BH591" s="31"/>
      <c r="BI591" s="31"/>
      <c r="BJ591" s="31"/>
      <c r="BK591" s="31"/>
      <c r="BL591" s="31"/>
      <c r="BM591" s="31"/>
      <c r="BN591" s="31"/>
      <c r="BO591" s="31"/>
      <c r="BP591" s="31"/>
    </row>
    <row r="592">
      <c r="A592" s="180"/>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c r="BF592" s="31"/>
      <c r="BG592" s="31"/>
      <c r="BH592" s="31"/>
      <c r="BI592" s="31"/>
      <c r="BJ592" s="31"/>
      <c r="BK592" s="31"/>
      <c r="BL592" s="31"/>
      <c r="BM592" s="31"/>
      <c r="BN592" s="31"/>
      <c r="BO592" s="31"/>
      <c r="BP592" s="31"/>
    </row>
    <row r="593">
      <c r="A593" s="180"/>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c r="BF593" s="31"/>
      <c r="BG593" s="31"/>
      <c r="BH593" s="31"/>
      <c r="BI593" s="31"/>
      <c r="BJ593" s="31"/>
      <c r="BK593" s="31"/>
      <c r="BL593" s="31"/>
      <c r="BM593" s="31"/>
      <c r="BN593" s="31"/>
      <c r="BO593" s="31"/>
      <c r="BP593" s="31"/>
    </row>
    <row r="594">
      <c r="A594" s="180"/>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c r="BF594" s="31"/>
      <c r="BG594" s="31"/>
      <c r="BH594" s="31"/>
      <c r="BI594" s="31"/>
      <c r="BJ594" s="31"/>
      <c r="BK594" s="31"/>
      <c r="BL594" s="31"/>
      <c r="BM594" s="31"/>
      <c r="BN594" s="31"/>
      <c r="BO594" s="31"/>
      <c r="BP594" s="31"/>
    </row>
    <row r="595">
      <c r="A595" s="180"/>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c r="BF595" s="31"/>
      <c r="BG595" s="31"/>
      <c r="BH595" s="31"/>
      <c r="BI595" s="31"/>
      <c r="BJ595" s="31"/>
      <c r="BK595" s="31"/>
      <c r="BL595" s="31"/>
      <c r="BM595" s="31"/>
      <c r="BN595" s="31"/>
      <c r="BO595" s="31"/>
      <c r="BP595" s="31"/>
    </row>
    <row r="596">
      <c r="A596" s="180"/>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c r="BF596" s="31"/>
      <c r="BG596" s="31"/>
      <c r="BH596" s="31"/>
      <c r="BI596" s="31"/>
      <c r="BJ596" s="31"/>
      <c r="BK596" s="31"/>
      <c r="BL596" s="31"/>
      <c r="BM596" s="31"/>
      <c r="BN596" s="31"/>
      <c r="BO596" s="31"/>
      <c r="BP596" s="31"/>
    </row>
    <row r="597">
      <c r="A597" s="180"/>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c r="BF597" s="31"/>
      <c r="BG597" s="31"/>
      <c r="BH597" s="31"/>
      <c r="BI597" s="31"/>
      <c r="BJ597" s="31"/>
      <c r="BK597" s="31"/>
      <c r="BL597" s="31"/>
      <c r="BM597" s="31"/>
      <c r="BN597" s="31"/>
      <c r="BO597" s="31"/>
      <c r="BP597" s="31"/>
    </row>
    <row r="598">
      <c r="A598" s="180"/>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c r="BF598" s="31"/>
      <c r="BG598" s="31"/>
      <c r="BH598" s="31"/>
      <c r="BI598" s="31"/>
      <c r="BJ598" s="31"/>
      <c r="BK598" s="31"/>
      <c r="BL598" s="31"/>
      <c r="BM598" s="31"/>
      <c r="BN598" s="31"/>
      <c r="BO598" s="31"/>
      <c r="BP598" s="31"/>
    </row>
    <row r="599">
      <c r="A599" s="180"/>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c r="BF599" s="31"/>
      <c r="BG599" s="31"/>
      <c r="BH599" s="31"/>
      <c r="BI599" s="31"/>
      <c r="BJ599" s="31"/>
      <c r="BK599" s="31"/>
      <c r="BL599" s="31"/>
      <c r="BM599" s="31"/>
      <c r="BN599" s="31"/>
      <c r="BO599" s="31"/>
      <c r="BP599" s="31"/>
    </row>
    <row r="600">
      <c r="A600" s="180"/>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c r="BF600" s="31"/>
      <c r="BG600" s="31"/>
      <c r="BH600" s="31"/>
      <c r="BI600" s="31"/>
      <c r="BJ600" s="31"/>
      <c r="BK600" s="31"/>
      <c r="BL600" s="31"/>
      <c r="BM600" s="31"/>
      <c r="BN600" s="31"/>
      <c r="BO600" s="31"/>
      <c r="BP600" s="31"/>
    </row>
    <row r="601">
      <c r="A601" s="180"/>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c r="BF601" s="31"/>
      <c r="BG601" s="31"/>
      <c r="BH601" s="31"/>
      <c r="BI601" s="31"/>
      <c r="BJ601" s="31"/>
      <c r="BK601" s="31"/>
      <c r="BL601" s="31"/>
      <c r="BM601" s="31"/>
      <c r="BN601" s="31"/>
      <c r="BO601" s="31"/>
      <c r="BP601" s="31"/>
    </row>
    <row r="602">
      <c r="A602" s="180"/>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c r="BF602" s="31"/>
      <c r="BG602" s="31"/>
      <c r="BH602" s="31"/>
      <c r="BI602" s="31"/>
      <c r="BJ602" s="31"/>
      <c r="BK602" s="31"/>
      <c r="BL602" s="31"/>
      <c r="BM602" s="31"/>
      <c r="BN602" s="31"/>
      <c r="BO602" s="31"/>
      <c r="BP602" s="31"/>
    </row>
    <row r="603">
      <c r="A603" s="180"/>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c r="BF603" s="31"/>
      <c r="BG603" s="31"/>
      <c r="BH603" s="31"/>
      <c r="BI603" s="31"/>
      <c r="BJ603" s="31"/>
      <c r="BK603" s="31"/>
      <c r="BL603" s="31"/>
      <c r="BM603" s="31"/>
      <c r="BN603" s="31"/>
      <c r="BO603" s="31"/>
      <c r="BP603" s="31"/>
    </row>
    <row r="604">
      <c r="A604" s="180"/>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c r="BF604" s="31"/>
      <c r="BG604" s="31"/>
      <c r="BH604" s="31"/>
      <c r="BI604" s="31"/>
      <c r="BJ604" s="31"/>
      <c r="BK604" s="31"/>
      <c r="BL604" s="31"/>
      <c r="BM604" s="31"/>
      <c r="BN604" s="31"/>
      <c r="BO604" s="31"/>
      <c r="BP604" s="31"/>
    </row>
    <row r="605">
      <c r="A605" s="180"/>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c r="BF605" s="31"/>
      <c r="BG605" s="31"/>
      <c r="BH605" s="31"/>
      <c r="BI605" s="31"/>
      <c r="BJ605" s="31"/>
      <c r="BK605" s="31"/>
      <c r="BL605" s="31"/>
      <c r="BM605" s="31"/>
      <c r="BN605" s="31"/>
      <c r="BO605" s="31"/>
      <c r="BP605" s="31"/>
    </row>
    <row r="606">
      <c r="A606" s="180"/>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c r="BF606" s="31"/>
      <c r="BG606" s="31"/>
      <c r="BH606" s="31"/>
      <c r="BI606" s="31"/>
      <c r="BJ606" s="31"/>
      <c r="BK606" s="31"/>
      <c r="BL606" s="31"/>
      <c r="BM606" s="31"/>
      <c r="BN606" s="31"/>
      <c r="BO606" s="31"/>
      <c r="BP606" s="31"/>
    </row>
    <row r="607">
      <c r="A607" s="180"/>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31"/>
      <c r="BI607" s="31"/>
      <c r="BJ607" s="31"/>
      <c r="BK607" s="31"/>
      <c r="BL607" s="31"/>
      <c r="BM607" s="31"/>
      <c r="BN607" s="31"/>
      <c r="BO607" s="31"/>
      <c r="BP607" s="31"/>
    </row>
    <row r="608">
      <c r="A608" s="180"/>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c r="BF608" s="31"/>
      <c r="BG608" s="31"/>
      <c r="BH608" s="31"/>
      <c r="BI608" s="31"/>
      <c r="BJ608" s="31"/>
      <c r="BK608" s="31"/>
      <c r="BL608" s="31"/>
      <c r="BM608" s="31"/>
      <c r="BN608" s="31"/>
      <c r="BO608" s="31"/>
      <c r="BP608" s="31"/>
    </row>
    <row r="609">
      <c r="A609" s="180"/>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c r="BF609" s="31"/>
      <c r="BG609" s="31"/>
      <c r="BH609" s="31"/>
      <c r="BI609" s="31"/>
      <c r="BJ609" s="31"/>
      <c r="BK609" s="31"/>
      <c r="BL609" s="31"/>
      <c r="BM609" s="31"/>
      <c r="BN609" s="31"/>
      <c r="BO609" s="31"/>
      <c r="BP609" s="31"/>
    </row>
    <row r="610">
      <c r="A610" s="180"/>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c r="BF610" s="31"/>
      <c r="BG610" s="31"/>
      <c r="BH610" s="31"/>
      <c r="BI610" s="31"/>
      <c r="BJ610" s="31"/>
      <c r="BK610" s="31"/>
      <c r="BL610" s="31"/>
      <c r="BM610" s="31"/>
      <c r="BN610" s="31"/>
      <c r="BO610" s="31"/>
      <c r="BP610" s="31"/>
    </row>
    <row r="611">
      <c r="A611" s="180"/>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c r="BF611" s="31"/>
      <c r="BG611" s="31"/>
      <c r="BH611" s="31"/>
      <c r="BI611" s="31"/>
      <c r="BJ611" s="31"/>
      <c r="BK611" s="31"/>
      <c r="BL611" s="31"/>
      <c r="BM611" s="31"/>
      <c r="BN611" s="31"/>
      <c r="BO611" s="31"/>
      <c r="BP611" s="31"/>
    </row>
    <row r="612">
      <c r="A612" s="180"/>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c r="BF612" s="31"/>
      <c r="BG612" s="31"/>
      <c r="BH612" s="31"/>
      <c r="BI612" s="31"/>
      <c r="BJ612" s="31"/>
      <c r="BK612" s="31"/>
      <c r="BL612" s="31"/>
      <c r="BM612" s="31"/>
      <c r="BN612" s="31"/>
      <c r="BO612" s="31"/>
      <c r="BP612" s="31"/>
    </row>
    <row r="613">
      <c r="A613" s="180"/>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c r="BF613" s="31"/>
      <c r="BG613" s="31"/>
      <c r="BH613" s="31"/>
      <c r="BI613" s="31"/>
      <c r="BJ613" s="31"/>
      <c r="BK613" s="31"/>
      <c r="BL613" s="31"/>
      <c r="BM613" s="31"/>
      <c r="BN613" s="31"/>
      <c r="BO613" s="31"/>
      <c r="BP613" s="31"/>
    </row>
    <row r="614">
      <c r="A614" s="180"/>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c r="BF614" s="31"/>
      <c r="BG614" s="31"/>
      <c r="BH614" s="31"/>
      <c r="BI614" s="31"/>
      <c r="BJ614" s="31"/>
      <c r="BK614" s="31"/>
      <c r="BL614" s="31"/>
      <c r="BM614" s="31"/>
      <c r="BN614" s="31"/>
      <c r="BO614" s="31"/>
      <c r="BP614" s="31"/>
    </row>
    <row r="615">
      <c r="A615" s="180"/>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c r="BF615" s="31"/>
      <c r="BG615" s="31"/>
      <c r="BH615" s="31"/>
      <c r="BI615" s="31"/>
      <c r="BJ615" s="31"/>
      <c r="BK615" s="31"/>
      <c r="BL615" s="31"/>
      <c r="BM615" s="31"/>
      <c r="BN615" s="31"/>
      <c r="BO615" s="31"/>
      <c r="BP615" s="31"/>
    </row>
    <row r="616">
      <c r="A616" s="180"/>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c r="BF616" s="31"/>
      <c r="BG616" s="31"/>
      <c r="BH616" s="31"/>
      <c r="BI616" s="31"/>
      <c r="BJ616" s="31"/>
      <c r="BK616" s="31"/>
      <c r="BL616" s="31"/>
      <c r="BM616" s="31"/>
      <c r="BN616" s="31"/>
      <c r="BO616" s="31"/>
      <c r="BP616" s="31"/>
    </row>
    <row r="617">
      <c r="A617" s="180"/>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c r="BF617" s="31"/>
      <c r="BG617" s="31"/>
      <c r="BH617" s="31"/>
      <c r="BI617" s="31"/>
      <c r="BJ617" s="31"/>
      <c r="BK617" s="31"/>
      <c r="BL617" s="31"/>
      <c r="BM617" s="31"/>
      <c r="BN617" s="31"/>
      <c r="BO617" s="31"/>
      <c r="BP617" s="31"/>
    </row>
    <row r="618">
      <c r="A618" s="180"/>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c r="BF618" s="31"/>
      <c r="BG618" s="31"/>
      <c r="BH618" s="31"/>
      <c r="BI618" s="31"/>
      <c r="BJ618" s="31"/>
      <c r="BK618" s="31"/>
      <c r="BL618" s="31"/>
      <c r="BM618" s="31"/>
      <c r="BN618" s="31"/>
      <c r="BO618" s="31"/>
      <c r="BP618" s="31"/>
    </row>
    <row r="619">
      <c r="A619" s="180"/>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c r="BF619" s="31"/>
      <c r="BG619" s="31"/>
      <c r="BH619" s="31"/>
      <c r="BI619" s="31"/>
      <c r="BJ619" s="31"/>
      <c r="BK619" s="31"/>
      <c r="BL619" s="31"/>
      <c r="BM619" s="31"/>
      <c r="BN619" s="31"/>
      <c r="BO619" s="31"/>
      <c r="BP619" s="31"/>
    </row>
    <row r="620">
      <c r="A620" s="180"/>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c r="BF620" s="31"/>
      <c r="BG620" s="31"/>
      <c r="BH620" s="31"/>
      <c r="BI620" s="31"/>
      <c r="BJ620" s="31"/>
      <c r="BK620" s="31"/>
      <c r="BL620" s="31"/>
      <c r="BM620" s="31"/>
      <c r="BN620" s="31"/>
      <c r="BO620" s="31"/>
      <c r="BP620" s="31"/>
    </row>
    <row r="621">
      <c r="A621" s="180"/>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c r="BF621" s="31"/>
      <c r="BG621" s="31"/>
      <c r="BH621" s="31"/>
      <c r="BI621" s="31"/>
      <c r="BJ621" s="31"/>
      <c r="BK621" s="31"/>
      <c r="BL621" s="31"/>
      <c r="BM621" s="31"/>
      <c r="BN621" s="31"/>
      <c r="BO621" s="31"/>
      <c r="BP621" s="31"/>
    </row>
    <row r="622">
      <c r="A622" s="180"/>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c r="BF622" s="31"/>
      <c r="BG622" s="31"/>
      <c r="BH622" s="31"/>
      <c r="BI622" s="31"/>
      <c r="BJ622" s="31"/>
      <c r="BK622" s="31"/>
      <c r="BL622" s="31"/>
      <c r="BM622" s="31"/>
      <c r="BN622" s="31"/>
      <c r="BO622" s="31"/>
      <c r="BP622" s="31"/>
    </row>
    <row r="623">
      <c r="A623" s="180"/>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c r="BF623" s="31"/>
      <c r="BG623" s="31"/>
      <c r="BH623" s="31"/>
      <c r="BI623" s="31"/>
      <c r="BJ623" s="31"/>
      <c r="BK623" s="31"/>
      <c r="BL623" s="31"/>
      <c r="BM623" s="31"/>
      <c r="BN623" s="31"/>
      <c r="BO623" s="31"/>
      <c r="BP623" s="31"/>
    </row>
    <row r="624">
      <c r="A624" s="180"/>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c r="BF624" s="31"/>
      <c r="BG624" s="31"/>
      <c r="BH624" s="31"/>
      <c r="BI624" s="31"/>
      <c r="BJ624" s="31"/>
      <c r="BK624" s="31"/>
      <c r="BL624" s="31"/>
      <c r="BM624" s="31"/>
      <c r="BN624" s="31"/>
      <c r="BO624" s="31"/>
      <c r="BP624" s="31"/>
    </row>
    <row r="625">
      <c r="A625" s="180"/>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c r="BF625" s="31"/>
      <c r="BG625" s="31"/>
      <c r="BH625" s="31"/>
      <c r="BI625" s="31"/>
      <c r="BJ625" s="31"/>
      <c r="BK625" s="31"/>
      <c r="BL625" s="31"/>
      <c r="BM625" s="31"/>
      <c r="BN625" s="31"/>
      <c r="BO625" s="31"/>
      <c r="BP625" s="31"/>
    </row>
    <row r="626">
      <c r="A626" s="180"/>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c r="BF626" s="31"/>
      <c r="BG626" s="31"/>
      <c r="BH626" s="31"/>
      <c r="BI626" s="31"/>
      <c r="BJ626" s="31"/>
      <c r="BK626" s="31"/>
      <c r="BL626" s="31"/>
      <c r="BM626" s="31"/>
      <c r="BN626" s="31"/>
      <c r="BO626" s="31"/>
      <c r="BP626" s="31"/>
    </row>
    <row r="627">
      <c r="A627" s="180"/>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c r="BF627" s="31"/>
      <c r="BG627" s="31"/>
      <c r="BH627" s="31"/>
      <c r="BI627" s="31"/>
      <c r="BJ627" s="31"/>
      <c r="BK627" s="31"/>
      <c r="BL627" s="31"/>
      <c r="BM627" s="31"/>
      <c r="BN627" s="31"/>
      <c r="BO627" s="31"/>
      <c r="BP627" s="31"/>
    </row>
    <row r="628">
      <c r="A628" s="180"/>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c r="BF628" s="31"/>
      <c r="BG628" s="31"/>
      <c r="BH628" s="31"/>
      <c r="BI628" s="31"/>
      <c r="BJ628" s="31"/>
      <c r="BK628" s="31"/>
      <c r="BL628" s="31"/>
      <c r="BM628" s="31"/>
      <c r="BN628" s="31"/>
      <c r="BO628" s="31"/>
      <c r="BP628" s="31"/>
    </row>
    <row r="629">
      <c r="A629" s="180"/>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c r="BF629" s="31"/>
      <c r="BG629" s="31"/>
      <c r="BH629" s="31"/>
      <c r="BI629" s="31"/>
      <c r="BJ629" s="31"/>
      <c r="BK629" s="31"/>
      <c r="BL629" s="31"/>
      <c r="BM629" s="31"/>
      <c r="BN629" s="31"/>
      <c r="BO629" s="31"/>
      <c r="BP629" s="31"/>
    </row>
    <row r="630">
      <c r="A630" s="180"/>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c r="BF630" s="31"/>
      <c r="BG630" s="31"/>
      <c r="BH630" s="31"/>
      <c r="BI630" s="31"/>
      <c r="BJ630" s="31"/>
      <c r="BK630" s="31"/>
      <c r="BL630" s="31"/>
      <c r="BM630" s="31"/>
      <c r="BN630" s="31"/>
      <c r="BO630" s="31"/>
      <c r="BP630" s="31"/>
    </row>
    <row r="631">
      <c r="A631" s="180"/>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c r="BF631" s="31"/>
      <c r="BG631" s="31"/>
      <c r="BH631" s="31"/>
      <c r="BI631" s="31"/>
      <c r="BJ631" s="31"/>
      <c r="BK631" s="31"/>
      <c r="BL631" s="31"/>
      <c r="BM631" s="31"/>
      <c r="BN631" s="31"/>
      <c r="BO631" s="31"/>
      <c r="BP631" s="31"/>
    </row>
    <row r="632">
      <c r="A632" s="180"/>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c r="BF632" s="31"/>
      <c r="BG632" s="31"/>
      <c r="BH632" s="31"/>
      <c r="BI632" s="31"/>
      <c r="BJ632" s="31"/>
      <c r="BK632" s="31"/>
      <c r="BL632" s="31"/>
      <c r="BM632" s="31"/>
      <c r="BN632" s="31"/>
      <c r="BO632" s="31"/>
      <c r="BP632" s="31"/>
    </row>
    <row r="633">
      <c r="A633" s="180"/>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c r="BF633" s="31"/>
      <c r="BG633" s="31"/>
      <c r="BH633" s="31"/>
      <c r="BI633" s="31"/>
      <c r="BJ633" s="31"/>
      <c r="BK633" s="31"/>
      <c r="BL633" s="31"/>
      <c r="BM633" s="31"/>
      <c r="BN633" s="31"/>
      <c r="BO633" s="31"/>
      <c r="BP633" s="31"/>
    </row>
    <row r="634">
      <c r="A634" s="180"/>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c r="BF634" s="31"/>
      <c r="BG634" s="31"/>
      <c r="BH634" s="31"/>
      <c r="BI634" s="31"/>
      <c r="BJ634" s="31"/>
      <c r="BK634" s="31"/>
      <c r="BL634" s="31"/>
      <c r="BM634" s="31"/>
      <c r="BN634" s="31"/>
      <c r="BO634" s="31"/>
      <c r="BP634" s="31"/>
    </row>
    <row r="635">
      <c r="A635" s="180"/>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c r="BF635" s="31"/>
      <c r="BG635" s="31"/>
      <c r="BH635" s="31"/>
      <c r="BI635" s="31"/>
      <c r="BJ635" s="31"/>
      <c r="BK635" s="31"/>
      <c r="BL635" s="31"/>
      <c r="BM635" s="31"/>
      <c r="BN635" s="31"/>
      <c r="BO635" s="31"/>
      <c r="BP635" s="31"/>
    </row>
    <row r="636">
      <c r="A636" s="180"/>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c r="BF636" s="31"/>
      <c r="BG636" s="31"/>
      <c r="BH636" s="31"/>
      <c r="BI636" s="31"/>
      <c r="BJ636" s="31"/>
      <c r="BK636" s="31"/>
      <c r="BL636" s="31"/>
      <c r="BM636" s="31"/>
      <c r="BN636" s="31"/>
      <c r="BO636" s="31"/>
      <c r="BP636" s="31"/>
    </row>
    <row r="637">
      <c r="A637" s="180"/>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c r="BF637" s="31"/>
      <c r="BG637" s="31"/>
      <c r="BH637" s="31"/>
      <c r="BI637" s="31"/>
      <c r="BJ637" s="31"/>
      <c r="BK637" s="31"/>
      <c r="BL637" s="31"/>
      <c r="BM637" s="31"/>
      <c r="BN637" s="31"/>
      <c r="BO637" s="31"/>
      <c r="BP637" s="31"/>
    </row>
    <row r="638">
      <c r="A638" s="180"/>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c r="BF638" s="31"/>
      <c r="BG638" s="31"/>
      <c r="BH638" s="31"/>
      <c r="BI638" s="31"/>
      <c r="BJ638" s="31"/>
      <c r="BK638" s="31"/>
      <c r="BL638" s="31"/>
      <c r="BM638" s="31"/>
      <c r="BN638" s="31"/>
      <c r="BO638" s="31"/>
      <c r="BP638" s="31"/>
    </row>
    <row r="639">
      <c r="A639" s="180"/>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c r="BF639" s="31"/>
      <c r="BG639" s="31"/>
      <c r="BH639" s="31"/>
      <c r="BI639" s="31"/>
      <c r="BJ639" s="31"/>
      <c r="BK639" s="31"/>
      <c r="BL639" s="31"/>
      <c r="BM639" s="31"/>
      <c r="BN639" s="31"/>
      <c r="BO639" s="31"/>
      <c r="BP639" s="31"/>
    </row>
    <row r="640">
      <c r="A640" s="180"/>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c r="BF640" s="31"/>
      <c r="BG640" s="31"/>
      <c r="BH640" s="31"/>
      <c r="BI640" s="31"/>
      <c r="BJ640" s="31"/>
      <c r="BK640" s="31"/>
      <c r="BL640" s="31"/>
      <c r="BM640" s="31"/>
      <c r="BN640" s="31"/>
      <c r="BO640" s="31"/>
      <c r="BP640" s="31"/>
    </row>
    <row r="641">
      <c r="A641" s="180"/>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c r="BF641" s="31"/>
      <c r="BG641" s="31"/>
      <c r="BH641" s="31"/>
      <c r="BI641" s="31"/>
      <c r="BJ641" s="31"/>
      <c r="BK641" s="31"/>
      <c r="BL641" s="31"/>
      <c r="BM641" s="31"/>
      <c r="BN641" s="31"/>
      <c r="BO641" s="31"/>
      <c r="BP641" s="31"/>
    </row>
    <row r="642">
      <c r="A642" s="180"/>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c r="BF642" s="31"/>
      <c r="BG642" s="31"/>
      <c r="BH642" s="31"/>
      <c r="BI642" s="31"/>
      <c r="BJ642" s="31"/>
      <c r="BK642" s="31"/>
      <c r="BL642" s="31"/>
      <c r="BM642" s="31"/>
      <c r="BN642" s="31"/>
      <c r="BO642" s="31"/>
      <c r="BP642" s="31"/>
    </row>
    <row r="643">
      <c r="A643" s="180"/>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c r="BF643" s="31"/>
      <c r="BG643" s="31"/>
      <c r="BH643" s="31"/>
      <c r="BI643" s="31"/>
      <c r="BJ643" s="31"/>
      <c r="BK643" s="31"/>
      <c r="BL643" s="31"/>
      <c r="BM643" s="31"/>
      <c r="BN643" s="31"/>
      <c r="BO643" s="31"/>
      <c r="BP643" s="31"/>
    </row>
    <row r="644">
      <c r="A644" s="180"/>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c r="BF644" s="31"/>
      <c r="BG644" s="31"/>
      <c r="BH644" s="31"/>
      <c r="BI644" s="31"/>
      <c r="BJ644" s="31"/>
      <c r="BK644" s="31"/>
      <c r="BL644" s="31"/>
      <c r="BM644" s="31"/>
      <c r="BN644" s="31"/>
      <c r="BO644" s="31"/>
      <c r="BP644" s="31"/>
    </row>
    <row r="645">
      <c r="A645" s="180"/>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c r="BF645" s="31"/>
      <c r="BG645" s="31"/>
      <c r="BH645" s="31"/>
      <c r="BI645" s="31"/>
      <c r="BJ645" s="31"/>
      <c r="BK645" s="31"/>
      <c r="BL645" s="31"/>
      <c r="BM645" s="31"/>
      <c r="BN645" s="31"/>
      <c r="BO645" s="31"/>
      <c r="BP645" s="31"/>
    </row>
    <row r="646">
      <c r="A646" s="180"/>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c r="BF646" s="31"/>
      <c r="BG646" s="31"/>
      <c r="BH646" s="31"/>
      <c r="BI646" s="31"/>
      <c r="BJ646" s="31"/>
      <c r="BK646" s="31"/>
      <c r="BL646" s="31"/>
      <c r="BM646" s="31"/>
      <c r="BN646" s="31"/>
      <c r="BO646" s="31"/>
      <c r="BP646" s="31"/>
    </row>
    <row r="647">
      <c r="A647" s="180"/>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c r="BF647" s="31"/>
      <c r="BG647" s="31"/>
      <c r="BH647" s="31"/>
      <c r="BI647" s="31"/>
      <c r="BJ647" s="31"/>
      <c r="BK647" s="31"/>
      <c r="BL647" s="31"/>
      <c r="BM647" s="31"/>
      <c r="BN647" s="31"/>
      <c r="BO647" s="31"/>
      <c r="BP647" s="31"/>
    </row>
    <row r="648">
      <c r="A648" s="180"/>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c r="BF648" s="31"/>
      <c r="BG648" s="31"/>
      <c r="BH648" s="31"/>
      <c r="BI648" s="31"/>
      <c r="BJ648" s="31"/>
      <c r="BK648" s="31"/>
      <c r="BL648" s="31"/>
      <c r="BM648" s="31"/>
      <c r="BN648" s="31"/>
      <c r="BO648" s="31"/>
      <c r="BP648" s="31"/>
    </row>
    <row r="649">
      <c r="A649" s="180"/>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c r="BF649" s="31"/>
      <c r="BG649" s="31"/>
      <c r="BH649" s="31"/>
      <c r="BI649" s="31"/>
      <c r="BJ649" s="31"/>
      <c r="BK649" s="31"/>
      <c r="BL649" s="31"/>
      <c r="BM649" s="31"/>
      <c r="BN649" s="31"/>
      <c r="BO649" s="31"/>
      <c r="BP649" s="31"/>
    </row>
    <row r="650">
      <c r="A650" s="180"/>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31"/>
      <c r="BI650" s="31"/>
      <c r="BJ650" s="31"/>
      <c r="BK650" s="31"/>
      <c r="BL650" s="31"/>
      <c r="BM650" s="31"/>
      <c r="BN650" s="31"/>
      <c r="BO650" s="31"/>
      <c r="BP650" s="31"/>
    </row>
    <row r="651">
      <c r="A651" s="180"/>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31"/>
      <c r="BI651" s="31"/>
      <c r="BJ651" s="31"/>
      <c r="BK651" s="31"/>
      <c r="BL651" s="31"/>
      <c r="BM651" s="31"/>
      <c r="BN651" s="31"/>
      <c r="BO651" s="31"/>
      <c r="BP651" s="31"/>
    </row>
    <row r="652">
      <c r="A652" s="180"/>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31"/>
      <c r="BI652" s="31"/>
      <c r="BJ652" s="31"/>
      <c r="BK652" s="31"/>
      <c r="BL652" s="31"/>
      <c r="BM652" s="31"/>
      <c r="BN652" s="31"/>
      <c r="BO652" s="31"/>
      <c r="BP652" s="31"/>
    </row>
    <row r="653">
      <c r="A653" s="180"/>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31"/>
      <c r="BI653" s="31"/>
      <c r="BJ653" s="31"/>
      <c r="BK653" s="31"/>
      <c r="BL653" s="31"/>
      <c r="BM653" s="31"/>
      <c r="BN653" s="31"/>
      <c r="BO653" s="31"/>
      <c r="BP653" s="31"/>
    </row>
    <row r="654">
      <c r="A654" s="180"/>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c r="BF654" s="31"/>
      <c r="BG654" s="31"/>
      <c r="BH654" s="31"/>
      <c r="BI654" s="31"/>
      <c r="BJ654" s="31"/>
      <c r="BK654" s="31"/>
      <c r="BL654" s="31"/>
      <c r="BM654" s="31"/>
      <c r="BN654" s="31"/>
      <c r="BO654" s="31"/>
      <c r="BP654" s="31"/>
    </row>
    <row r="655">
      <c r="A655" s="180"/>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c r="BF655" s="31"/>
      <c r="BG655" s="31"/>
      <c r="BH655" s="31"/>
      <c r="BI655" s="31"/>
      <c r="BJ655" s="31"/>
      <c r="BK655" s="31"/>
      <c r="BL655" s="31"/>
      <c r="BM655" s="31"/>
      <c r="BN655" s="31"/>
      <c r="BO655" s="31"/>
      <c r="BP655" s="31"/>
    </row>
    <row r="656">
      <c r="A656" s="180"/>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31"/>
      <c r="BI656" s="31"/>
      <c r="BJ656" s="31"/>
      <c r="BK656" s="31"/>
      <c r="BL656" s="31"/>
      <c r="BM656" s="31"/>
      <c r="BN656" s="31"/>
      <c r="BO656" s="31"/>
      <c r="BP656" s="31"/>
    </row>
    <row r="657">
      <c r="A657" s="180"/>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c r="BF657" s="31"/>
      <c r="BG657" s="31"/>
      <c r="BH657" s="31"/>
      <c r="BI657" s="31"/>
      <c r="BJ657" s="31"/>
      <c r="BK657" s="31"/>
      <c r="BL657" s="31"/>
      <c r="BM657" s="31"/>
      <c r="BN657" s="31"/>
      <c r="BO657" s="31"/>
      <c r="BP657" s="31"/>
    </row>
    <row r="658">
      <c r="A658" s="180"/>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c r="BF658" s="31"/>
      <c r="BG658" s="31"/>
      <c r="BH658" s="31"/>
      <c r="BI658" s="31"/>
      <c r="BJ658" s="31"/>
      <c r="BK658" s="31"/>
      <c r="BL658" s="31"/>
      <c r="BM658" s="31"/>
      <c r="BN658" s="31"/>
      <c r="BO658" s="31"/>
      <c r="BP658" s="31"/>
    </row>
    <row r="659">
      <c r="A659" s="180"/>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c r="BF659" s="31"/>
      <c r="BG659" s="31"/>
      <c r="BH659" s="31"/>
      <c r="BI659" s="31"/>
      <c r="BJ659" s="31"/>
      <c r="BK659" s="31"/>
      <c r="BL659" s="31"/>
      <c r="BM659" s="31"/>
      <c r="BN659" s="31"/>
      <c r="BO659" s="31"/>
      <c r="BP659" s="31"/>
    </row>
    <row r="660">
      <c r="A660" s="180"/>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c r="BF660" s="31"/>
      <c r="BG660" s="31"/>
      <c r="BH660" s="31"/>
      <c r="BI660" s="31"/>
      <c r="BJ660" s="31"/>
      <c r="BK660" s="31"/>
      <c r="BL660" s="31"/>
      <c r="BM660" s="31"/>
      <c r="BN660" s="31"/>
      <c r="BO660" s="31"/>
      <c r="BP660" s="31"/>
    </row>
    <row r="661">
      <c r="A661" s="180"/>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c r="BF661" s="31"/>
      <c r="BG661" s="31"/>
      <c r="BH661" s="31"/>
      <c r="BI661" s="31"/>
      <c r="BJ661" s="31"/>
      <c r="BK661" s="31"/>
      <c r="BL661" s="31"/>
      <c r="BM661" s="31"/>
      <c r="BN661" s="31"/>
      <c r="BO661" s="31"/>
      <c r="BP661" s="31"/>
    </row>
    <row r="662">
      <c r="A662" s="180"/>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c r="BF662" s="31"/>
      <c r="BG662" s="31"/>
      <c r="BH662" s="31"/>
      <c r="BI662" s="31"/>
      <c r="BJ662" s="31"/>
      <c r="BK662" s="31"/>
      <c r="BL662" s="31"/>
      <c r="BM662" s="31"/>
      <c r="BN662" s="31"/>
      <c r="BO662" s="31"/>
      <c r="BP662" s="31"/>
    </row>
    <row r="663">
      <c r="A663" s="180"/>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c r="BF663" s="31"/>
      <c r="BG663" s="31"/>
      <c r="BH663" s="31"/>
      <c r="BI663" s="31"/>
      <c r="BJ663" s="31"/>
      <c r="BK663" s="31"/>
      <c r="BL663" s="31"/>
      <c r="BM663" s="31"/>
      <c r="BN663" s="31"/>
      <c r="BO663" s="31"/>
      <c r="BP663" s="31"/>
    </row>
    <row r="664">
      <c r="A664" s="180"/>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c r="BF664" s="31"/>
      <c r="BG664" s="31"/>
      <c r="BH664" s="31"/>
      <c r="BI664" s="31"/>
      <c r="BJ664" s="31"/>
      <c r="BK664" s="31"/>
      <c r="BL664" s="31"/>
      <c r="BM664" s="31"/>
      <c r="BN664" s="31"/>
      <c r="BO664" s="31"/>
      <c r="BP664" s="31"/>
    </row>
    <row r="665">
      <c r="A665" s="180"/>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c r="BF665" s="31"/>
      <c r="BG665" s="31"/>
      <c r="BH665" s="31"/>
      <c r="BI665" s="31"/>
      <c r="BJ665" s="31"/>
      <c r="BK665" s="31"/>
      <c r="BL665" s="31"/>
      <c r="BM665" s="31"/>
      <c r="BN665" s="31"/>
      <c r="BO665" s="31"/>
      <c r="BP665" s="31"/>
    </row>
    <row r="666">
      <c r="A666" s="180"/>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c r="BF666" s="31"/>
      <c r="BG666" s="31"/>
      <c r="BH666" s="31"/>
      <c r="BI666" s="31"/>
      <c r="BJ666" s="31"/>
      <c r="BK666" s="31"/>
      <c r="BL666" s="31"/>
      <c r="BM666" s="31"/>
      <c r="BN666" s="31"/>
      <c r="BO666" s="31"/>
      <c r="BP666" s="31"/>
    </row>
    <row r="667">
      <c r="A667" s="180"/>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c r="BF667" s="31"/>
      <c r="BG667" s="31"/>
      <c r="BH667" s="31"/>
      <c r="BI667" s="31"/>
      <c r="BJ667" s="31"/>
      <c r="BK667" s="31"/>
      <c r="BL667" s="31"/>
      <c r="BM667" s="31"/>
      <c r="BN667" s="31"/>
      <c r="BO667" s="31"/>
      <c r="BP667" s="31"/>
    </row>
    <row r="668">
      <c r="A668" s="180"/>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c r="BF668" s="31"/>
      <c r="BG668" s="31"/>
      <c r="BH668" s="31"/>
      <c r="BI668" s="31"/>
      <c r="BJ668" s="31"/>
      <c r="BK668" s="31"/>
      <c r="BL668" s="31"/>
      <c r="BM668" s="31"/>
      <c r="BN668" s="31"/>
      <c r="BO668" s="31"/>
      <c r="BP668" s="31"/>
    </row>
    <row r="669">
      <c r="A669" s="180"/>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c r="BF669" s="31"/>
      <c r="BG669" s="31"/>
      <c r="BH669" s="31"/>
      <c r="BI669" s="31"/>
      <c r="BJ669" s="31"/>
      <c r="BK669" s="31"/>
      <c r="BL669" s="31"/>
      <c r="BM669" s="31"/>
      <c r="BN669" s="31"/>
      <c r="BO669" s="31"/>
      <c r="BP669" s="31"/>
    </row>
    <row r="670">
      <c r="A670" s="180"/>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c r="BF670" s="31"/>
      <c r="BG670" s="31"/>
      <c r="BH670" s="31"/>
      <c r="BI670" s="31"/>
      <c r="BJ670" s="31"/>
      <c r="BK670" s="31"/>
      <c r="BL670" s="31"/>
      <c r="BM670" s="31"/>
      <c r="BN670" s="31"/>
      <c r="BO670" s="31"/>
      <c r="BP670" s="31"/>
    </row>
    <row r="671">
      <c r="A671" s="180"/>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c r="BF671" s="31"/>
      <c r="BG671" s="31"/>
      <c r="BH671" s="31"/>
      <c r="BI671" s="31"/>
      <c r="BJ671" s="31"/>
      <c r="BK671" s="31"/>
      <c r="BL671" s="31"/>
      <c r="BM671" s="31"/>
      <c r="BN671" s="31"/>
      <c r="BO671" s="31"/>
      <c r="BP671" s="31"/>
    </row>
    <row r="672">
      <c r="A672" s="180"/>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c r="BF672" s="31"/>
      <c r="BG672" s="31"/>
      <c r="BH672" s="31"/>
      <c r="BI672" s="31"/>
      <c r="BJ672" s="31"/>
      <c r="BK672" s="31"/>
      <c r="BL672" s="31"/>
      <c r="BM672" s="31"/>
      <c r="BN672" s="31"/>
      <c r="BO672" s="31"/>
      <c r="BP672" s="31"/>
    </row>
    <row r="673">
      <c r="A673" s="180"/>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c r="BF673" s="31"/>
      <c r="BG673" s="31"/>
      <c r="BH673" s="31"/>
      <c r="BI673" s="31"/>
      <c r="BJ673" s="31"/>
      <c r="BK673" s="31"/>
      <c r="BL673" s="31"/>
      <c r="BM673" s="31"/>
      <c r="BN673" s="31"/>
      <c r="BO673" s="31"/>
      <c r="BP673" s="31"/>
    </row>
    <row r="674">
      <c r="A674" s="180"/>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c r="BF674" s="31"/>
      <c r="BG674" s="31"/>
      <c r="BH674" s="31"/>
      <c r="BI674" s="31"/>
      <c r="BJ674" s="31"/>
      <c r="BK674" s="31"/>
      <c r="BL674" s="31"/>
      <c r="BM674" s="31"/>
      <c r="BN674" s="31"/>
      <c r="BO674" s="31"/>
      <c r="BP674" s="31"/>
    </row>
    <row r="675">
      <c r="A675" s="180"/>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c r="BF675" s="31"/>
      <c r="BG675" s="31"/>
      <c r="BH675" s="31"/>
      <c r="BI675" s="31"/>
      <c r="BJ675" s="31"/>
      <c r="BK675" s="31"/>
      <c r="BL675" s="31"/>
      <c r="BM675" s="31"/>
      <c r="BN675" s="31"/>
      <c r="BO675" s="31"/>
      <c r="BP675" s="31"/>
    </row>
    <row r="676">
      <c r="A676" s="180"/>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c r="BF676" s="31"/>
      <c r="BG676" s="31"/>
      <c r="BH676" s="31"/>
      <c r="BI676" s="31"/>
      <c r="BJ676" s="31"/>
      <c r="BK676" s="31"/>
      <c r="BL676" s="31"/>
      <c r="BM676" s="31"/>
      <c r="BN676" s="31"/>
      <c r="BO676" s="31"/>
      <c r="BP676" s="31"/>
    </row>
    <row r="677">
      <c r="A677" s="180"/>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c r="BK677" s="31"/>
      <c r="BL677" s="31"/>
      <c r="BM677" s="31"/>
      <c r="BN677" s="31"/>
      <c r="BO677" s="31"/>
      <c r="BP677" s="31"/>
    </row>
    <row r="678">
      <c r="A678" s="180"/>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c r="BF678" s="31"/>
      <c r="BG678" s="31"/>
      <c r="BH678" s="31"/>
      <c r="BI678" s="31"/>
      <c r="BJ678" s="31"/>
      <c r="BK678" s="31"/>
      <c r="BL678" s="31"/>
      <c r="BM678" s="31"/>
      <c r="BN678" s="31"/>
      <c r="BO678" s="31"/>
      <c r="BP678" s="31"/>
    </row>
    <row r="679">
      <c r="A679" s="180"/>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c r="BF679" s="31"/>
      <c r="BG679" s="31"/>
      <c r="BH679" s="31"/>
      <c r="BI679" s="31"/>
      <c r="BJ679" s="31"/>
      <c r="BK679" s="31"/>
      <c r="BL679" s="31"/>
      <c r="BM679" s="31"/>
      <c r="BN679" s="31"/>
      <c r="BO679" s="31"/>
      <c r="BP679" s="31"/>
    </row>
    <row r="680">
      <c r="A680" s="180"/>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c r="BF680" s="31"/>
      <c r="BG680" s="31"/>
      <c r="BH680" s="31"/>
      <c r="BI680" s="31"/>
      <c r="BJ680" s="31"/>
      <c r="BK680" s="31"/>
      <c r="BL680" s="31"/>
      <c r="BM680" s="31"/>
      <c r="BN680" s="31"/>
      <c r="BO680" s="31"/>
      <c r="BP680" s="31"/>
    </row>
    <row r="681">
      <c r="A681" s="180"/>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c r="BF681" s="31"/>
      <c r="BG681" s="31"/>
      <c r="BH681" s="31"/>
      <c r="BI681" s="31"/>
      <c r="BJ681" s="31"/>
      <c r="BK681" s="31"/>
      <c r="BL681" s="31"/>
      <c r="BM681" s="31"/>
      <c r="BN681" s="31"/>
      <c r="BO681" s="31"/>
      <c r="BP681" s="31"/>
    </row>
    <row r="682">
      <c r="A682" s="180"/>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c r="BF682" s="31"/>
      <c r="BG682" s="31"/>
      <c r="BH682" s="31"/>
      <c r="BI682" s="31"/>
      <c r="BJ682" s="31"/>
      <c r="BK682" s="31"/>
      <c r="BL682" s="31"/>
      <c r="BM682" s="31"/>
      <c r="BN682" s="31"/>
      <c r="BO682" s="31"/>
      <c r="BP682" s="31"/>
    </row>
    <row r="683">
      <c r="A683" s="180"/>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c r="BF683" s="31"/>
      <c r="BG683" s="31"/>
      <c r="BH683" s="31"/>
      <c r="BI683" s="31"/>
      <c r="BJ683" s="31"/>
      <c r="BK683" s="31"/>
      <c r="BL683" s="31"/>
      <c r="BM683" s="31"/>
      <c r="BN683" s="31"/>
      <c r="BO683" s="31"/>
      <c r="BP683" s="31"/>
    </row>
    <row r="684">
      <c r="A684" s="180"/>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c r="BF684" s="31"/>
      <c r="BG684" s="31"/>
      <c r="BH684" s="31"/>
      <c r="BI684" s="31"/>
      <c r="BJ684" s="31"/>
      <c r="BK684" s="31"/>
      <c r="BL684" s="31"/>
      <c r="BM684" s="31"/>
      <c r="BN684" s="31"/>
      <c r="BO684" s="31"/>
      <c r="BP684" s="31"/>
    </row>
    <row r="685">
      <c r="A685" s="180"/>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c r="BF685" s="31"/>
      <c r="BG685" s="31"/>
      <c r="BH685" s="31"/>
      <c r="BI685" s="31"/>
      <c r="BJ685" s="31"/>
      <c r="BK685" s="31"/>
      <c r="BL685" s="31"/>
      <c r="BM685" s="31"/>
      <c r="BN685" s="31"/>
      <c r="BO685" s="31"/>
      <c r="BP685" s="31"/>
    </row>
    <row r="686">
      <c r="A686" s="180"/>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c r="BF686" s="31"/>
      <c r="BG686" s="31"/>
      <c r="BH686" s="31"/>
      <c r="BI686" s="31"/>
      <c r="BJ686" s="31"/>
      <c r="BK686" s="31"/>
      <c r="BL686" s="31"/>
      <c r="BM686" s="31"/>
      <c r="BN686" s="31"/>
      <c r="BO686" s="31"/>
      <c r="BP686" s="31"/>
    </row>
    <row r="687">
      <c r="A687" s="180"/>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c r="BF687" s="31"/>
      <c r="BG687" s="31"/>
      <c r="BH687" s="31"/>
      <c r="BI687" s="31"/>
      <c r="BJ687" s="31"/>
      <c r="BK687" s="31"/>
      <c r="BL687" s="31"/>
      <c r="BM687" s="31"/>
      <c r="BN687" s="31"/>
      <c r="BO687" s="31"/>
      <c r="BP687" s="31"/>
    </row>
    <row r="688">
      <c r="A688" s="180"/>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c r="BF688" s="31"/>
      <c r="BG688" s="31"/>
      <c r="BH688" s="31"/>
      <c r="BI688" s="31"/>
      <c r="BJ688" s="31"/>
      <c r="BK688" s="31"/>
      <c r="BL688" s="31"/>
      <c r="BM688" s="31"/>
      <c r="BN688" s="31"/>
      <c r="BO688" s="31"/>
      <c r="BP688" s="31"/>
    </row>
    <row r="689">
      <c r="A689" s="180"/>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c r="BF689" s="31"/>
      <c r="BG689" s="31"/>
      <c r="BH689" s="31"/>
      <c r="BI689" s="31"/>
      <c r="BJ689" s="31"/>
      <c r="BK689" s="31"/>
      <c r="BL689" s="31"/>
      <c r="BM689" s="31"/>
      <c r="BN689" s="31"/>
      <c r="BO689" s="31"/>
      <c r="BP689" s="31"/>
    </row>
    <row r="690">
      <c r="A690" s="180"/>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c r="BF690" s="31"/>
      <c r="BG690" s="31"/>
      <c r="BH690" s="31"/>
      <c r="BI690" s="31"/>
      <c r="BJ690" s="31"/>
      <c r="BK690" s="31"/>
      <c r="BL690" s="31"/>
      <c r="BM690" s="31"/>
      <c r="BN690" s="31"/>
      <c r="BO690" s="31"/>
      <c r="BP690" s="31"/>
    </row>
    <row r="691">
      <c r="A691" s="180"/>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c r="BF691" s="31"/>
      <c r="BG691" s="31"/>
      <c r="BH691" s="31"/>
      <c r="BI691" s="31"/>
      <c r="BJ691" s="31"/>
      <c r="BK691" s="31"/>
      <c r="BL691" s="31"/>
      <c r="BM691" s="31"/>
      <c r="BN691" s="31"/>
      <c r="BO691" s="31"/>
      <c r="BP691" s="31"/>
    </row>
    <row r="692">
      <c r="A692" s="180"/>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c r="BF692" s="31"/>
      <c r="BG692" s="31"/>
      <c r="BH692" s="31"/>
      <c r="BI692" s="31"/>
      <c r="BJ692" s="31"/>
      <c r="BK692" s="31"/>
      <c r="BL692" s="31"/>
      <c r="BM692" s="31"/>
      <c r="BN692" s="31"/>
      <c r="BO692" s="31"/>
      <c r="BP692" s="31"/>
    </row>
    <row r="693">
      <c r="A693" s="180"/>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c r="BF693" s="31"/>
      <c r="BG693" s="31"/>
      <c r="BH693" s="31"/>
      <c r="BI693" s="31"/>
      <c r="BJ693" s="31"/>
      <c r="BK693" s="31"/>
      <c r="BL693" s="31"/>
      <c r="BM693" s="31"/>
      <c r="BN693" s="31"/>
      <c r="BO693" s="31"/>
      <c r="BP693" s="31"/>
    </row>
    <row r="694">
      <c r="A694" s="180"/>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c r="BF694" s="31"/>
      <c r="BG694" s="31"/>
      <c r="BH694" s="31"/>
      <c r="BI694" s="31"/>
      <c r="BJ694" s="31"/>
      <c r="BK694" s="31"/>
      <c r="BL694" s="31"/>
      <c r="BM694" s="31"/>
      <c r="BN694" s="31"/>
      <c r="BO694" s="31"/>
      <c r="BP694" s="31"/>
    </row>
    <row r="695">
      <c r="A695" s="180"/>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c r="BF695" s="31"/>
      <c r="BG695" s="31"/>
      <c r="BH695" s="31"/>
      <c r="BI695" s="31"/>
      <c r="BJ695" s="31"/>
      <c r="BK695" s="31"/>
      <c r="BL695" s="31"/>
      <c r="BM695" s="31"/>
      <c r="BN695" s="31"/>
      <c r="BO695" s="31"/>
      <c r="BP695" s="31"/>
    </row>
    <row r="696">
      <c r="A696" s="180"/>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c r="BF696" s="31"/>
      <c r="BG696" s="31"/>
      <c r="BH696" s="31"/>
      <c r="BI696" s="31"/>
      <c r="BJ696" s="31"/>
      <c r="BK696" s="31"/>
      <c r="BL696" s="31"/>
      <c r="BM696" s="31"/>
      <c r="BN696" s="31"/>
      <c r="BO696" s="31"/>
      <c r="BP696" s="31"/>
    </row>
    <row r="697">
      <c r="A697" s="180"/>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c r="BF697" s="31"/>
      <c r="BG697" s="31"/>
      <c r="BH697" s="31"/>
      <c r="BI697" s="31"/>
      <c r="BJ697" s="31"/>
      <c r="BK697" s="31"/>
      <c r="BL697" s="31"/>
      <c r="BM697" s="31"/>
      <c r="BN697" s="31"/>
      <c r="BO697" s="31"/>
      <c r="BP697" s="31"/>
    </row>
    <row r="698">
      <c r="A698" s="180"/>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c r="BF698" s="31"/>
      <c r="BG698" s="31"/>
      <c r="BH698" s="31"/>
      <c r="BI698" s="31"/>
      <c r="BJ698" s="31"/>
      <c r="BK698" s="31"/>
      <c r="BL698" s="31"/>
      <c r="BM698" s="31"/>
      <c r="BN698" s="31"/>
      <c r="BO698" s="31"/>
      <c r="BP698" s="31"/>
    </row>
    <row r="699">
      <c r="A699" s="180"/>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c r="BF699" s="31"/>
      <c r="BG699" s="31"/>
      <c r="BH699" s="31"/>
      <c r="BI699" s="31"/>
      <c r="BJ699" s="31"/>
      <c r="BK699" s="31"/>
      <c r="BL699" s="31"/>
      <c r="BM699" s="31"/>
      <c r="BN699" s="31"/>
      <c r="BO699" s="31"/>
      <c r="BP699" s="31"/>
    </row>
    <row r="700">
      <c r="A700" s="180"/>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c r="BF700" s="31"/>
      <c r="BG700" s="31"/>
      <c r="BH700" s="31"/>
      <c r="BI700" s="31"/>
      <c r="BJ700" s="31"/>
      <c r="BK700" s="31"/>
      <c r="BL700" s="31"/>
      <c r="BM700" s="31"/>
      <c r="BN700" s="31"/>
      <c r="BO700" s="31"/>
      <c r="BP700" s="31"/>
    </row>
    <row r="701">
      <c r="A701" s="180"/>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c r="BF701" s="31"/>
      <c r="BG701" s="31"/>
      <c r="BH701" s="31"/>
      <c r="BI701" s="31"/>
      <c r="BJ701" s="31"/>
      <c r="BK701" s="31"/>
      <c r="BL701" s="31"/>
      <c r="BM701" s="31"/>
      <c r="BN701" s="31"/>
      <c r="BO701" s="31"/>
      <c r="BP701" s="31"/>
    </row>
    <row r="702">
      <c r="A702" s="180"/>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c r="BF702" s="31"/>
      <c r="BG702" s="31"/>
      <c r="BH702" s="31"/>
      <c r="BI702" s="31"/>
      <c r="BJ702" s="31"/>
      <c r="BK702" s="31"/>
      <c r="BL702" s="31"/>
      <c r="BM702" s="31"/>
      <c r="BN702" s="31"/>
      <c r="BO702" s="31"/>
      <c r="BP702" s="31"/>
    </row>
    <row r="703">
      <c r="A703" s="180"/>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c r="BF703" s="31"/>
      <c r="BG703" s="31"/>
      <c r="BH703" s="31"/>
      <c r="BI703" s="31"/>
      <c r="BJ703" s="31"/>
      <c r="BK703" s="31"/>
      <c r="BL703" s="31"/>
      <c r="BM703" s="31"/>
      <c r="BN703" s="31"/>
      <c r="BO703" s="31"/>
      <c r="BP703" s="31"/>
    </row>
    <row r="704">
      <c r="A704" s="180"/>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c r="BF704" s="31"/>
      <c r="BG704" s="31"/>
      <c r="BH704" s="31"/>
      <c r="BI704" s="31"/>
      <c r="BJ704" s="31"/>
      <c r="BK704" s="31"/>
      <c r="BL704" s="31"/>
      <c r="BM704" s="31"/>
      <c r="BN704" s="31"/>
      <c r="BO704" s="31"/>
      <c r="BP704" s="31"/>
    </row>
    <row r="705">
      <c r="A705" s="180"/>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c r="BF705" s="31"/>
      <c r="BG705" s="31"/>
      <c r="BH705" s="31"/>
      <c r="BI705" s="31"/>
      <c r="BJ705" s="31"/>
      <c r="BK705" s="31"/>
      <c r="BL705" s="31"/>
      <c r="BM705" s="31"/>
      <c r="BN705" s="31"/>
      <c r="BO705" s="31"/>
      <c r="BP705" s="31"/>
    </row>
    <row r="706">
      <c r="A706" s="180"/>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c r="BF706" s="31"/>
      <c r="BG706" s="31"/>
      <c r="BH706" s="31"/>
      <c r="BI706" s="31"/>
      <c r="BJ706" s="31"/>
      <c r="BK706" s="31"/>
      <c r="BL706" s="31"/>
      <c r="BM706" s="31"/>
      <c r="BN706" s="31"/>
      <c r="BO706" s="31"/>
      <c r="BP706" s="31"/>
    </row>
    <row r="707">
      <c r="A707" s="180"/>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c r="BF707" s="31"/>
      <c r="BG707" s="31"/>
      <c r="BH707" s="31"/>
      <c r="BI707" s="31"/>
      <c r="BJ707" s="31"/>
      <c r="BK707" s="31"/>
      <c r="BL707" s="31"/>
      <c r="BM707" s="31"/>
      <c r="BN707" s="31"/>
      <c r="BO707" s="31"/>
      <c r="BP707" s="31"/>
    </row>
    <row r="708">
      <c r="A708" s="180"/>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c r="BF708" s="31"/>
      <c r="BG708" s="31"/>
      <c r="BH708" s="31"/>
      <c r="BI708" s="31"/>
      <c r="BJ708" s="31"/>
      <c r="BK708" s="31"/>
      <c r="BL708" s="31"/>
      <c r="BM708" s="31"/>
      <c r="BN708" s="31"/>
      <c r="BO708" s="31"/>
      <c r="BP708" s="31"/>
    </row>
    <row r="709">
      <c r="A709" s="180"/>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c r="BF709" s="31"/>
      <c r="BG709" s="31"/>
      <c r="BH709" s="31"/>
      <c r="BI709" s="31"/>
      <c r="BJ709" s="31"/>
      <c r="BK709" s="31"/>
      <c r="BL709" s="31"/>
      <c r="BM709" s="31"/>
      <c r="BN709" s="31"/>
      <c r="BO709" s="31"/>
      <c r="BP709" s="31"/>
    </row>
    <row r="710">
      <c r="A710" s="180"/>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c r="BF710" s="31"/>
      <c r="BG710" s="31"/>
      <c r="BH710" s="31"/>
      <c r="BI710" s="31"/>
      <c r="BJ710" s="31"/>
      <c r="BK710" s="31"/>
      <c r="BL710" s="31"/>
      <c r="BM710" s="31"/>
      <c r="BN710" s="31"/>
      <c r="BO710" s="31"/>
      <c r="BP710" s="31"/>
    </row>
    <row r="711">
      <c r="A711" s="180"/>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c r="BF711" s="31"/>
      <c r="BG711" s="31"/>
      <c r="BH711" s="31"/>
      <c r="BI711" s="31"/>
      <c r="BJ711" s="31"/>
      <c r="BK711" s="31"/>
      <c r="BL711" s="31"/>
      <c r="BM711" s="31"/>
      <c r="BN711" s="31"/>
      <c r="BO711" s="31"/>
      <c r="BP711" s="31"/>
    </row>
    <row r="712">
      <c r="A712" s="180"/>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c r="BF712" s="31"/>
      <c r="BG712" s="31"/>
      <c r="BH712" s="31"/>
      <c r="BI712" s="31"/>
      <c r="BJ712" s="31"/>
      <c r="BK712" s="31"/>
      <c r="BL712" s="31"/>
      <c r="BM712" s="31"/>
      <c r="BN712" s="31"/>
      <c r="BO712" s="31"/>
      <c r="BP712" s="31"/>
    </row>
    <row r="713">
      <c r="A713" s="180"/>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c r="BF713" s="31"/>
      <c r="BG713" s="31"/>
      <c r="BH713" s="31"/>
      <c r="BI713" s="31"/>
      <c r="BJ713" s="31"/>
      <c r="BK713" s="31"/>
      <c r="BL713" s="31"/>
      <c r="BM713" s="31"/>
      <c r="BN713" s="31"/>
      <c r="BO713" s="31"/>
      <c r="BP713" s="31"/>
    </row>
    <row r="714">
      <c r="A714" s="180"/>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31"/>
      <c r="BI714" s="31"/>
      <c r="BJ714" s="31"/>
      <c r="BK714" s="31"/>
      <c r="BL714" s="31"/>
      <c r="BM714" s="31"/>
      <c r="BN714" s="31"/>
      <c r="BO714" s="31"/>
      <c r="BP714" s="31"/>
    </row>
    <row r="715">
      <c r="A715" s="180"/>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c r="BF715" s="31"/>
      <c r="BG715" s="31"/>
      <c r="BH715" s="31"/>
      <c r="BI715" s="31"/>
      <c r="BJ715" s="31"/>
      <c r="BK715" s="31"/>
      <c r="BL715" s="31"/>
      <c r="BM715" s="31"/>
      <c r="BN715" s="31"/>
      <c r="BO715" s="31"/>
      <c r="BP715" s="31"/>
    </row>
    <row r="716">
      <c r="A716" s="180"/>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c r="BF716" s="31"/>
      <c r="BG716" s="31"/>
      <c r="BH716" s="31"/>
      <c r="BI716" s="31"/>
      <c r="BJ716" s="31"/>
      <c r="BK716" s="31"/>
      <c r="BL716" s="31"/>
      <c r="BM716" s="31"/>
      <c r="BN716" s="31"/>
      <c r="BO716" s="31"/>
      <c r="BP716" s="31"/>
    </row>
    <row r="717">
      <c r="A717" s="180"/>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c r="BF717" s="31"/>
      <c r="BG717" s="31"/>
      <c r="BH717" s="31"/>
      <c r="BI717" s="31"/>
      <c r="BJ717" s="31"/>
      <c r="BK717" s="31"/>
      <c r="BL717" s="31"/>
      <c r="BM717" s="31"/>
      <c r="BN717" s="31"/>
      <c r="BO717" s="31"/>
      <c r="BP717" s="31"/>
    </row>
    <row r="718">
      <c r="A718" s="180"/>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c r="BF718" s="31"/>
      <c r="BG718" s="31"/>
      <c r="BH718" s="31"/>
      <c r="BI718" s="31"/>
      <c r="BJ718" s="31"/>
      <c r="BK718" s="31"/>
      <c r="BL718" s="31"/>
      <c r="BM718" s="31"/>
      <c r="BN718" s="31"/>
      <c r="BO718" s="31"/>
      <c r="BP718" s="31"/>
    </row>
    <row r="719">
      <c r="A719" s="180"/>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c r="BF719" s="31"/>
      <c r="BG719" s="31"/>
      <c r="BH719" s="31"/>
      <c r="BI719" s="31"/>
      <c r="BJ719" s="31"/>
      <c r="BK719" s="31"/>
      <c r="BL719" s="31"/>
      <c r="BM719" s="31"/>
      <c r="BN719" s="31"/>
      <c r="BO719" s="31"/>
      <c r="BP719" s="31"/>
    </row>
    <row r="720">
      <c r="A720" s="180"/>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c r="BF720" s="31"/>
      <c r="BG720" s="31"/>
      <c r="BH720" s="31"/>
      <c r="BI720" s="31"/>
      <c r="BJ720" s="31"/>
      <c r="BK720" s="31"/>
      <c r="BL720" s="31"/>
      <c r="BM720" s="31"/>
      <c r="BN720" s="31"/>
      <c r="BO720" s="31"/>
      <c r="BP720" s="31"/>
    </row>
    <row r="721">
      <c r="A721" s="180"/>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c r="BF721" s="31"/>
      <c r="BG721" s="31"/>
      <c r="BH721" s="31"/>
      <c r="BI721" s="31"/>
      <c r="BJ721" s="31"/>
      <c r="BK721" s="31"/>
      <c r="BL721" s="31"/>
      <c r="BM721" s="31"/>
      <c r="BN721" s="31"/>
      <c r="BO721" s="31"/>
      <c r="BP721" s="31"/>
    </row>
    <row r="722">
      <c r="A722" s="180"/>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c r="BF722" s="31"/>
      <c r="BG722" s="31"/>
      <c r="BH722" s="31"/>
      <c r="BI722" s="31"/>
      <c r="BJ722" s="31"/>
      <c r="BK722" s="31"/>
      <c r="BL722" s="31"/>
      <c r="BM722" s="31"/>
      <c r="BN722" s="31"/>
      <c r="BO722" s="31"/>
      <c r="BP722" s="31"/>
    </row>
    <row r="723">
      <c r="A723" s="180"/>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c r="BF723" s="31"/>
      <c r="BG723" s="31"/>
      <c r="BH723" s="31"/>
      <c r="BI723" s="31"/>
      <c r="BJ723" s="31"/>
      <c r="BK723" s="31"/>
      <c r="BL723" s="31"/>
      <c r="BM723" s="31"/>
      <c r="BN723" s="31"/>
      <c r="BO723" s="31"/>
      <c r="BP723" s="31"/>
    </row>
    <row r="724">
      <c r="A724" s="180"/>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c r="BF724" s="31"/>
      <c r="BG724" s="31"/>
      <c r="BH724" s="31"/>
      <c r="BI724" s="31"/>
      <c r="BJ724" s="31"/>
      <c r="BK724" s="31"/>
      <c r="BL724" s="31"/>
      <c r="BM724" s="31"/>
      <c r="BN724" s="31"/>
      <c r="BO724" s="31"/>
      <c r="BP724" s="31"/>
    </row>
    <row r="725">
      <c r="A725" s="180"/>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c r="BF725" s="31"/>
      <c r="BG725" s="31"/>
      <c r="BH725" s="31"/>
      <c r="BI725" s="31"/>
      <c r="BJ725" s="31"/>
      <c r="BK725" s="31"/>
      <c r="BL725" s="31"/>
      <c r="BM725" s="31"/>
      <c r="BN725" s="31"/>
      <c r="BO725" s="31"/>
      <c r="BP725" s="31"/>
    </row>
    <row r="726">
      <c r="A726" s="180"/>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c r="BF726" s="31"/>
      <c r="BG726" s="31"/>
      <c r="BH726" s="31"/>
      <c r="BI726" s="31"/>
      <c r="BJ726" s="31"/>
      <c r="BK726" s="31"/>
      <c r="BL726" s="31"/>
      <c r="BM726" s="31"/>
      <c r="BN726" s="31"/>
      <c r="BO726" s="31"/>
      <c r="BP726" s="31"/>
    </row>
    <row r="727">
      <c r="A727" s="180"/>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31"/>
      <c r="BI727" s="31"/>
      <c r="BJ727" s="31"/>
      <c r="BK727" s="31"/>
      <c r="BL727" s="31"/>
      <c r="BM727" s="31"/>
      <c r="BN727" s="31"/>
      <c r="BO727" s="31"/>
      <c r="BP727" s="31"/>
    </row>
    <row r="728">
      <c r="A728" s="180"/>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c r="BF728" s="31"/>
      <c r="BG728" s="31"/>
      <c r="BH728" s="31"/>
      <c r="BI728" s="31"/>
      <c r="BJ728" s="31"/>
      <c r="BK728" s="31"/>
      <c r="BL728" s="31"/>
      <c r="BM728" s="31"/>
      <c r="BN728" s="31"/>
      <c r="BO728" s="31"/>
      <c r="BP728" s="31"/>
    </row>
    <row r="729">
      <c r="A729" s="180"/>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c r="BF729" s="31"/>
      <c r="BG729" s="31"/>
      <c r="BH729" s="31"/>
      <c r="BI729" s="31"/>
      <c r="BJ729" s="31"/>
      <c r="BK729" s="31"/>
      <c r="BL729" s="31"/>
      <c r="BM729" s="31"/>
      <c r="BN729" s="31"/>
      <c r="BO729" s="31"/>
      <c r="BP729" s="31"/>
    </row>
    <row r="730">
      <c r="A730" s="180"/>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c r="BF730" s="31"/>
      <c r="BG730" s="31"/>
      <c r="BH730" s="31"/>
      <c r="BI730" s="31"/>
      <c r="BJ730" s="31"/>
      <c r="BK730" s="31"/>
      <c r="BL730" s="31"/>
      <c r="BM730" s="31"/>
      <c r="BN730" s="31"/>
      <c r="BO730" s="31"/>
      <c r="BP730" s="31"/>
    </row>
    <row r="731">
      <c r="A731" s="180"/>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c r="BF731" s="31"/>
      <c r="BG731" s="31"/>
      <c r="BH731" s="31"/>
      <c r="BI731" s="31"/>
      <c r="BJ731" s="31"/>
      <c r="BK731" s="31"/>
      <c r="BL731" s="31"/>
      <c r="BM731" s="31"/>
      <c r="BN731" s="31"/>
      <c r="BO731" s="31"/>
      <c r="BP731" s="31"/>
    </row>
    <row r="732">
      <c r="A732" s="180"/>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c r="BF732" s="31"/>
      <c r="BG732" s="31"/>
      <c r="BH732" s="31"/>
      <c r="BI732" s="31"/>
      <c r="BJ732" s="31"/>
      <c r="BK732" s="31"/>
      <c r="BL732" s="31"/>
      <c r="BM732" s="31"/>
      <c r="BN732" s="31"/>
      <c r="BO732" s="31"/>
      <c r="BP732" s="31"/>
    </row>
    <row r="733">
      <c r="A733" s="180"/>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c r="BF733" s="31"/>
      <c r="BG733" s="31"/>
      <c r="BH733" s="31"/>
      <c r="BI733" s="31"/>
      <c r="BJ733" s="31"/>
      <c r="BK733" s="31"/>
      <c r="BL733" s="31"/>
      <c r="BM733" s="31"/>
      <c r="BN733" s="31"/>
      <c r="BO733" s="31"/>
      <c r="BP733" s="31"/>
    </row>
    <row r="734">
      <c r="A734" s="180"/>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c r="BF734" s="31"/>
      <c r="BG734" s="31"/>
      <c r="BH734" s="31"/>
      <c r="BI734" s="31"/>
      <c r="BJ734" s="31"/>
      <c r="BK734" s="31"/>
      <c r="BL734" s="31"/>
      <c r="BM734" s="31"/>
      <c r="BN734" s="31"/>
      <c r="BO734" s="31"/>
      <c r="BP734" s="31"/>
    </row>
    <row r="735">
      <c r="A735" s="180"/>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c r="BF735" s="31"/>
      <c r="BG735" s="31"/>
      <c r="BH735" s="31"/>
      <c r="BI735" s="31"/>
      <c r="BJ735" s="31"/>
      <c r="BK735" s="31"/>
      <c r="BL735" s="31"/>
      <c r="BM735" s="31"/>
      <c r="BN735" s="31"/>
      <c r="BO735" s="31"/>
      <c r="BP735" s="31"/>
    </row>
    <row r="736">
      <c r="A736" s="180"/>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c r="BF736" s="31"/>
      <c r="BG736" s="31"/>
      <c r="BH736" s="31"/>
      <c r="BI736" s="31"/>
      <c r="BJ736" s="31"/>
      <c r="BK736" s="31"/>
      <c r="BL736" s="31"/>
      <c r="BM736" s="31"/>
      <c r="BN736" s="31"/>
      <c r="BO736" s="31"/>
      <c r="BP736" s="31"/>
    </row>
    <row r="737">
      <c r="A737" s="180"/>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c r="BF737" s="31"/>
      <c r="BG737" s="31"/>
      <c r="BH737" s="31"/>
      <c r="BI737" s="31"/>
      <c r="BJ737" s="31"/>
      <c r="BK737" s="31"/>
      <c r="BL737" s="31"/>
      <c r="BM737" s="31"/>
      <c r="BN737" s="31"/>
      <c r="BO737" s="31"/>
      <c r="BP737" s="31"/>
    </row>
    <row r="738">
      <c r="A738" s="180"/>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c r="BF738" s="31"/>
      <c r="BG738" s="31"/>
      <c r="BH738" s="31"/>
      <c r="BI738" s="31"/>
      <c r="BJ738" s="31"/>
      <c r="BK738" s="31"/>
      <c r="BL738" s="31"/>
      <c r="BM738" s="31"/>
      <c r="BN738" s="31"/>
      <c r="BO738" s="31"/>
      <c r="BP738" s="31"/>
    </row>
    <row r="739">
      <c r="A739" s="180"/>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c r="BF739" s="31"/>
      <c r="BG739" s="31"/>
      <c r="BH739" s="31"/>
      <c r="BI739" s="31"/>
      <c r="BJ739" s="31"/>
      <c r="BK739" s="31"/>
      <c r="BL739" s="31"/>
      <c r="BM739" s="31"/>
      <c r="BN739" s="31"/>
      <c r="BO739" s="31"/>
      <c r="BP739" s="31"/>
    </row>
    <row r="740">
      <c r="A740" s="180"/>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c r="BF740" s="31"/>
      <c r="BG740" s="31"/>
      <c r="BH740" s="31"/>
      <c r="BI740" s="31"/>
      <c r="BJ740" s="31"/>
      <c r="BK740" s="31"/>
      <c r="BL740" s="31"/>
      <c r="BM740" s="31"/>
      <c r="BN740" s="31"/>
      <c r="BO740" s="31"/>
      <c r="BP740" s="31"/>
    </row>
    <row r="741">
      <c r="A741" s="180"/>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c r="BF741" s="31"/>
      <c r="BG741" s="31"/>
      <c r="BH741" s="31"/>
      <c r="BI741" s="31"/>
      <c r="BJ741" s="31"/>
      <c r="BK741" s="31"/>
      <c r="BL741" s="31"/>
      <c r="BM741" s="31"/>
      <c r="BN741" s="31"/>
      <c r="BO741" s="31"/>
      <c r="BP741" s="31"/>
    </row>
    <row r="742">
      <c r="A742" s="180"/>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c r="BF742" s="31"/>
      <c r="BG742" s="31"/>
      <c r="BH742" s="31"/>
      <c r="BI742" s="31"/>
      <c r="BJ742" s="31"/>
      <c r="BK742" s="31"/>
      <c r="BL742" s="31"/>
      <c r="BM742" s="31"/>
      <c r="BN742" s="31"/>
      <c r="BO742" s="31"/>
      <c r="BP742" s="31"/>
    </row>
    <row r="743">
      <c r="A743" s="180"/>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c r="BF743" s="31"/>
      <c r="BG743" s="31"/>
      <c r="BH743" s="31"/>
      <c r="BI743" s="31"/>
      <c r="BJ743" s="31"/>
      <c r="BK743" s="31"/>
      <c r="BL743" s="31"/>
      <c r="BM743" s="31"/>
      <c r="BN743" s="31"/>
      <c r="BO743" s="31"/>
      <c r="BP743" s="31"/>
    </row>
    <row r="744">
      <c r="A744" s="180"/>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c r="BF744" s="31"/>
      <c r="BG744" s="31"/>
      <c r="BH744" s="31"/>
      <c r="BI744" s="31"/>
      <c r="BJ744" s="31"/>
      <c r="BK744" s="31"/>
      <c r="BL744" s="31"/>
      <c r="BM744" s="31"/>
      <c r="BN744" s="31"/>
      <c r="BO744" s="31"/>
      <c r="BP744" s="31"/>
    </row>
    <row r="745">
      <c r="A745" s="180"/>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c r="BF745" s="31"/>
      <c r="BG745" s="31"/>
      <c r="BH745" s="31"/>
      <c r="BI745" s="31"/>
      <c r="BJ745" s="31"/>
      <c r="BK745" s="31"/>
      <c r="BL745" s="31"/>
      <c r="BM745" s="31"/>
      <c r="BN745" s="31"/>
      <c r="BO745" s="31"/>
      <c r="BP745" s="31"/>
    </row>
    <row r="746">
      <c r="A746" s="180"/>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c r="BF746" s="31"/>
      <c r="BG746" s="31"/>
      <c r="BH746" s="31"/>
      <c r="BI746" s="31"/>
      <c r="BJ746" s="31"/>
      <c r="BK746" s="31"/>
      <c r="BL746" s="31"/>
      <c r="BM746" s="31"/>
      <c r="BN746" s="31"/>
      <c r="BO746" s="31"/>
      <c r="BP746" s="31"/>
    </row>
    <row r="747">
      <c r="A747" s="180"/>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c r="BF747" s="31"/>
      <c r="BG747" s="31"/>
      <c r="BH747" s="31"/>
      <c r="BI747" s="31"/>
      <c r="BJ747" s="31"/>
      <c r="BK747" s="31"/>
      <c r="BL747" s="31"/>
      <c r="BM747" s="31"/>
      <c r="BN747" s="31"/>
      <c r="BO747" s="31"/>
      <c r="BP747" s="31"/>
    </row>
    <row r="748">
      <c r="A748" s="180"/>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c r="BF748" s="31"/>
      <c r="BG748" s="31"/>
      <c r="BH748" s="31"/>
      <c r="BI748" s="31"/>
      <c r="BJ748" s="31"/>
      <c r="BK748" s="31"/>
      <c r="BL748" s="31"/>
      <c r="BM748" s="31"/>
      <c r="BN748" s="31"/>
      <c r="BO748" s="31"/>
      <c r="BP748" s="31"/>
    </row>
    <row r="749">
      <c r="A749" s="180"/>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c r="BF749" s="31"/>
      <c r="BG749" s="31"/>
      <c r="BH749" s="31"/>
      <c r="BI749" s="31"/>
      <c r="BJ749" s="31"/>
      <c r="BK749" s="31"/>
      <c r="BL749" s="31"/>
      <c r="BM749" s="31"/>
      <c r="BN749" s="31"/>
      <c r="BO749" s="31"/>
      <c r="BP749" s="31"/>
    </row>
    <row r="750">
      <c r="A750" s="180"/>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c r="BF750" s="31"/>
      <c r="BG750" s="31"/>
      <c r="BH750" s="31"/>
      <c r="BI750" s="31"/>
      <c r="BJ750" s="31"/>
      <c r="BK750" s="31"/>
      <c r="BL750" s="31"/>
      <c r="BM750" s="31"/>
      <c r="BN750" s="31"/>
      <c r="BO750" s="31"/>
      <c r="BP750" s="31"/>
    </row>
    <row r="751">
      <c r="A751" s="180"/>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c r="BF751" s="31"/>
      <c r="BG751" s="31"/>
      <c r="BH751" s="31"/>
      <c r="BI751" s="31"/>
      <c r="BJ751" s="31"/>
      <c r="BK751" s="31"/>
      <c r="BL751" s="31"/>
      <c r="BM751" s="31"/>
      <c r="BN751" s="31"/>
      <c r="BO751" s="31"/>
      <c r="BP751" s="31"/>
    </row>
    <row r="752">
      <c r="A752" s="180"/>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c r="BF752" s="31"/>
      <c r="BG752" s="31"/>
      <c r="BH752" s="31"/>
      <c r="BI752" s="31"/>
      <c r="BJ752" s="31"/>
      <c r="BK752" s="31"/>
      <c r="BL752" s="31"/>
      <c r="BM752" s="31"/>
      <c r="BN752" s="31"/>
      <c r="BO752" s="31"/>
      <c r="BP752" s="31"/>
    </row>
    <row r="753">
      <c r="A753" s="180"/>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31"/>
      <c r="BI753" s="31"/>
      <c r="BJ753" s="31"/>
      <c r="BK753" s="31"/>
      <c r="BL753" s="31"/>
      <c r="BM753" s="31"/>
      <c r="BN753" s="31"/>
      <c r="BO753" s="31"/>
      <c r="BP753" s="31"/>
    </row>
    <row r="754">
      <c r="A754" s="180"/>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31"/>
      <c r="BI754" s="31"/>
      <c r="BJ754" s="31"/>
      <c r="BK754" s="31"/>
      <c r="BL754" s="31"/>
      <c r="BM754" s="31"/>
      <c r="BN754" s="31"/>
      <c r="BO754" s="31"/>
      <c r="BP754" s="31"/>
    </row>
    <row r="755">
      <c r="A755" s="180"/>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31"/>
      <c r="BI755" s="31"/>
      <c r="BJ755" s="31"/>
      <c r="BK755" s="31"/>
      <c r="BL755" s="31"/>
      <c r="BM755" s="31"/>
      <c r="BN755" s="31"/>
      <c r="BO755" s="31"/>
      <c r="BP755" s="31"/>
    </row>
    <row r="756">
      <c r="A756" s="180"/>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31"/>
      <c r="BI756" s="31"/>
      <c r="BJ756" s="31"/>
      <c r="BK756" s="31"/>
      <c r="BL756" s="31"/>
      <c r="BM756" s="31"/>
      <c r="BN756" s="31"/>
      <c r="BO756" s="31"/>
      <c r="BP756" s="31"/>
    </row>
    <row r="757">
      <c r="A757" s="180"/>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31"/>
      <c r="BI757" s="31"/>
      <c r="BJ757" s="31"/>
      <c r="BK757" s="31"/>
      <c r="BL757" s="31"/>
      <c r="BM757" s="31"/>
      <c r="BN757" s="31"/>
      <c r="BO757" s="31"/>
      <c r="BP757" s="31"/>
    </row>
    <row r="758">
      <c r="A758" s="180"/>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31"/>
      <c r="BI758" s="31"/>
      <c r="BJ758" s="31"/>
      <c r="BK758" s="31"/>
      <c r="BL758" s="31"/>
      <c r="BM758" s="31"/>
      <c r="BN758" s="31"/>
      <c r="BO758" s="31"/>
      <c r="BP758" s="31"/>
    </row>
    <row r="759">
      <c r="A759" s="180"/>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31"/>
      <c r="BI759" s="31"/>
      <c r="BJ759" s="31"/>
      <c r="BK759" s="31"/>
      <c r="BL759" s="31"/>
      <c r="BM759" s="31"/>
      <c r="BN759" s="31"/>
      <c r="BO759" s="31"/>
      <c r="BP759" s="31"/>
    </row>
    <row r="760">
      <c r="A760" s="180"/>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31"/>
      <c r="BI760" s="31"/>
      <c r="BJ760" s="31"/>
      <c r="BK760" s="31"/>
      <c r="BL760" s="31"/>
      <c r="BM760" s="31"/>
      <c r="BN760" s="31"/>
      <c r="BO760" s="31"/>
      <c r="BP760" s="31"/>
    </row>
    <row r="761">
      <c r="A761" s="180"/>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31"/>
      <c r="BI761" s="31"/>
      <c r="BJ761" s="31"/>
      <c r="BK761" s="31"/>
      <c r="BL761" s="31"/>
      <c r="BM761" s="31"/>
      <c r="BN761" s="31"/>
      <c r="BO761" s="31"/>
      <c r="BP761" s="31"/>
    </row>
    <row r="762">
      <c r="A762" s="180"/>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31"/>
      <c r="BI762" s="31"/>
      <c r="BJ762" s="31"/>
      <c r="BK762" s="31"/>
      <c r="BL762" s="31"/>
      <c r="BM762" s="31"/>
      <c r="BN762" s="31"/>
      <c r="BO762" s="31"/>
      <c r="BP762" s="31"/>
    </row>
    <row r="763">
      <c r="A763" s="180"/>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1"/>
      <c r="BI763" s="31"/>
      <c r="BJ763" s="31"/>
      <c r="BK763" s="31"/>
      <c r="BL763" s="31"/>
      <c r="BM763" s="31"/>
      <c r="BN763" s="31"/>
      <c r="BO763" s="31"/>
      <c r="BP763" s="31"/>
    </row>
    <row r="764">
      <c r="A764" s="180"/>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31"/>
      <c r="BI764" s="31"/>
      <c r="BJ764" s="31"/>
      <c r="BK764" s="31"/>
      <c r="BL764" s="31"/>
      <c r="BM764" s="31"/>
      <c r="BN764" s="31"/>
      <c r="BO764" s="31"/>
      <c r="BP764" s="31"/>
    </row>
    <row r="765">
      <c r="A765" s="180"/>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31"/>
      <c r="BI765" s="31"/>
      <c r="BJ765" s="31"/>
      <c r="BK765" s="31"/>
      <c r="BL765" s="31"/>
      <c r="BM765" s="31"/>
      <c r="BN765" s="31"/>
      <c r="BO765" s="31"/>
      <c r="BP765" s="31"/>
    </row>
    <row r="766">
      <c r="A766" s="180"/>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31"/>
      <c r="BI766" s="31"/>
      <c r="BJ766" s="31"/>
      <c r="BK766" s="31"/>
      <c r="BL766" s="31"/>
      <c r="BM766" s="31"/>
      <c r="BN766" s="31"/>
      <c r="BO766" s="31"/>
      <c r="BP766" s="31"/>
    </row>
    <row r="767">
      <c r="A767" s="180"/>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31"/>
      <c r="BI767" s="31"/>
      <c r="BJ767" s="31"/>
      <c r="BK767" s="31"/>
      <c r="BL767" s="31"/>
      <c r="BM767" s="31"/>
      <c r="BN767" s="31"/>
      <c r="BO767" s="31"/>
      <c r="BP767" s="31"/>
    </row>
    <row r="768">
      <c r="A768" s="180"/>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31"/>
      <c r="BI768" s="31"/>
      <c r="BJ768" s="31"/>
      <c r="BK768" s="31"/>
      <c r="BL768" s="31"/>
      <c r="BM768" s="31"/>
      <c r="BN768" s="31"/>
      <c r="BO768" s="31"/>
      <c r="BP768" s="31"/>
    </row>
    <row r="769">
      <c r="A769" s="180"/>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c r="BF769" s="31"/>
      <c r="BG769" s="31"/>
      <c r="BH769" s="31"/>
      <c r="BI769" s="31"/>
      <c r="BJ769" s="31"/>
      <c r="BK769" s="31"/>
      <c r="BL769" s="31"/>
      <c r="BM769" s="31"/>
      <c r="BN769" s="31"/>
      <c r="BO769" s="31"/>
      <c r="BP769" s="31"/>
    </row>
    <row r="770">
      <c r="A770" s="180"/>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c r="AS770" s="31"/>
      <c r="AT770" s="31"/>
      <c r="AU770" s="31"/>
      <c r="AV770" s="31"/>
      <c r="AW770" s="31"/>
      <c r="AX770" s="31"/>
      <c r="AY770" s="31"/>
      <c r="AZ770" s="31"/>
      <c r="BA770" s="31"/>
      <c r="BB770" s="31"/>
      <c r="BC770" s="31"/>
      <c r="BD770" s="31"/>
      <c r="BE770" s="31"/>
      <c r="BF770" s="31"/>
      <c r="BG770" s="31"/>
      <c r="BH770" s="31"/>
      <c r="BI770" s="31"/>
      <c r="BJ770" s="31"/>
      <c r="BK770" s="31"/>
      <c r="BL770" s="31"/>
      <c r="BM770" s="31"/>
      <c r="BN770" s="31"/>
      <c r="BO770" s="31"/>
      <c r="BP770" s="31"/>
    </row>
    <row r="771">
      <c r="A771" s="180"/>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c r="AS771" s="31"/>
      <c r="AT771" s="31"/>
      <c r="AU771" s="31"/>
      <c r="AV771" s="31"/>
      <c r="AW771" s="31"/>
      <c r="AX771" s="31"/>
      <c r="AY771" s="31"/>
      <c r="AZ771" s="31"/>
      <c r="BA771" s="31"/>
      <c r="BB771" s="31"/>
      <c r="BC771" s="31"/>
      <c r="BD771" s="31"/>
      <c r="BE771" s="31"/>
      <c r="BF771" s="31"/>
      <c r="BG771" s="31"/>
      <c r="BH771" s="31"/>
      <c r="BI771" s="31"/>
      <c r="BJ771" s="31"/>
      <c r="BK771" s="31"/>
      <c r="BL771" s="31"/>
      <c r="BM771" s="31"/>
      <c r="BN771" s="31"/>
      <c r="BO771" s="31"/>
      <c r="BP771" s="31"/>
    </row>
    <row r="772">
      <c r="A772" s="180"/>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c r="AS772" s="31"/>
      <c r="AT772" s="31"/>
      <c r="AU772" s="31"/>
      <c r="AV772" s="31"/>
      <c r="AW772" s="31"/>
      <c r="AX772" s="31"/>
      <c r="AY772" s="31"/>
      <c r="AZ772" s="31"/>
      <c r="BA772" s="31"/>
      <c r="BB772" s="31"/>
      <c r="BC772" s="31"/>
      <c r="BD772" s="31"/>
      <c r="BE772" s="31"/>
      <c r="BF772" s="31"/>
      <c r="BG772" s="31"/>
      <c r="BH772" s="31"/>
      <c r="BI772" s="31"/>
      <c r="BJ772" s="31"/>
      <c r="BK772" s="31"/>
      <c r="BL772" s="31"/>
      <c r="BM772" s="31"/>
      <c r="BN772" s="31"/>
      <c r="BO772" s="31"/>
      <c r="BP772" s="31"/>
    </row>
    <row r="773">
      <c r="A773" s="180"/>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c r="AS773" s="31"/>
      <c r="AT773" s="31"/>
      <c r="AU773" s="31"/>
      <c r="AV773" s="31"/>
      <c r="AW773" s="31"/>
      <c r="AX773" s="31"/>
      <c r="AY773" s="31"/>
      <c r="AZ773" s="31"/>
      <c r="BA773" s="31"/>
      <c r="BB773" s="31"/>
      <c r="BC773" s="31"/>
      <c r="BD773" s="31"/>
      <c r="BE773" s="31"/>
      <c r="BF773" s="31"/>
      <c r="BG773" s="31"/>
      <c r="BH773" s="31"/>
      <c r="BI773" s="31"/>
      <c r="BJ773" s="31"/>
      <c r="BK773" s="31"/>
      <c r="BL773" s="31"/>
      <c r="BM773" s="31"/>
      <c r="BN773" s="31"/>
      <c r="BO773" s="31"/>
      <c r="BP773" s="31"/>
    </row>
    <row r="774">
      <c r="A774" s="180"/>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c r="AS774" s="31"/>
      <c r="AT774" s="31"/>
      <c r="AU774" s="31"/>
      <c r="AV774" s="31"/>
      <c r="AW774" s="31"/>
      <c r="AX774" s="31"/>
      <c r="AY774" s="31"/>
      <c r="AZ774" s="31"/>
      <c r="BA774" s="31"/>
      <c r="BB774" s="31"/>
      <c r="BC774" s="31"/>
      <c r="BD774" s="31"/>
      <c r="BE774" s="31"/>
      <c r="BF774" s="31"/>
      <c r="BG774" s="31"/>
      <c r="BH774" s="31"/>
      <c r="BI774" s="31"/>
      <c r="BJ774" s="31"/>
      <c r="BK774" s="31"/>
      <c r="BL774" s="31"/>
      <c r="BM774" s="31"/>
      <c r="BN774" s="31"/>
      <c r="BO774" s="31"/>
      <c r="BP774" s="31"/>
    </row>
    <row r="775">
      <c r="A775" s="180"/>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c r="AS775" s="31"/>
      <c r="AT775" s="31"/>
      <c r="AU775" s="31"/>
      <c r="AV775" s="31"/>
      <c r="AW775" s="31"/>
      <c r="AX775" s="31"/>
      <c r="AY775" s="31"/>
      <c r="AZ775" s="31"/>
      <c r="BA775" s="31"/>
      <c r="BB775" s="31"/>
      <c r="BC775" s="31"/>
      <c r="BD775" s="31"/>
      <c r="BE775" s="31"/>
      <c r="BF775" s="31"/>
      <c r="BG775" s="31"/>
      <c r="BH775" s="31"/>
      <c r="BI775" s="31"/>
      <c r="BJ775" s="31"/>
      <c r="BK775" s="31"/>
      <c r="BL775" s="31"/>
      <c r="BM775" s="31"/>
      <c r="BN775" s="31"/>
      <c r="BO775" s="31"/>
      <c r="BP775" s="31"/>
    </row>
    <row r="776">
      <c r="A776" s="180"/>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c r="AS776" s="31"/>
      <c r="AT776" s="31"/>
      <c r="AU776" s="31"/>
      <c r="AV776" s="31"/>
      <c r="AW776" s="31"/>
      <c r="AX776" s="31"/>
      <c r="AY776" s="31"/>
      <c r="AZ776" s="31"/>
      <c r="BA776" s="31"/>
      <c r="BB776" s="31"/>
      <c r="BC776" s="31"/>
      <c r="BD776" s="31"/>
      <c r="BE776" s="31"/>
      <c r="BF776" s="31"/>
      <c r="BG776" s="31"/>
      <c r="BH776" s="31"/>
      <c r="BI776" s="31"/>
      <c r="BJ776" s="31"/>
      <c r="BK776" s="31"/>
      <c r="BL776" s="31"/>
      <c r="BM776" s="31"/>
      <c r="BN776" s="31"/>
      <c r="BO776" s="31"/>
      <c r="BP776" s="31"/>
    </row>
    <row r="777">
      <c r="A777" s="180"/>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c r="AS777" s="31"/>
      <c r="AT777" s="31"/>
      <c r="AU777" s="31"/>
      <c r="AV777" s="31"/>
      <c r="AW777" s="31"/>
      <c r="AX777" s="31"/>
      <c r="AY777" s="31"/>
      <c r="AZ777" s="31"/>
      <c r="BA777" s="31"/>
      <c r="BB777" s="31"/>
      <c r="BC777" s="31"/>
      <c r="BD777" s="31"/>
      <c r="BE777" s="31"/>
      <c r="BF777" s="31"/>
      <c r="BG777" s="31"/>
      <c r="BH777" s="31"/>
      <c r="BI777" s="31"/>
      <c r="BJ777" s="31"/>
      <c r="BK777" s="31"/>
      <c r="BL777" s="31"/>
      <c r="BM777" s="31"/>
      <c r="BN777" s="31"/>
      <c r="BO777" s="31"/>
      <c r="BP777" s="31"/>
    </row>
    <row r="778">
      <c r="A778" s="180"/>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c r="AS778" s="31"/>
      <c r="AT778" s="31"/>
      <c r="AU778" s="31"/>
      <c r="AV778" s="31"/>
      <c r="AW778" s="31"/>
      <c r="AX778" s="31"/>
      <c r="AY778" s="31"/>
      <c r="AZ778" s="31"/>
      <c r="BA778" s="31"/>
      <c r="BB778" s="31"/>
      <c r="BC778" s="31"/>
      <c r="BD778" s="31"/>
      <c r="BE778" s="31"/>
      <c r="BF778" s="31"/>
      <c r="BG778" s="31"/>
      <c r="BH778" s="31"/>
      <c r="BI778" s="31"/>
      <c r="BJ778" s="31"/>
      <c r="BK778" s="31"/>
      <c r="BL778" s="31"/>
      <c r="BM778" s="31"/>
      <c r="BN778" s="31"/>
      <c r="BO778" s="31"/>
      <c r="BP778" s="31"/>
    </row>
    <row r="779">
      <c r="A779" s="180"/>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c r="AS779" s="31"/>
      <c r="AT779" s="31"/>
      <c r="AU779" s="31"/>
      <c r="AV779" s="31"/>
      <c r="AW779" s="31"/>
      <c r="AX779" s="31"/>
      <c r="AY779" s="31"/>
      <c r="AZ779" s="31"/>
      <c r="BA779" s="31"/>
      <c r="BB779" s="31"/>
      <c r="BC779" s="31"/>
      <c r="BD779" s="31"/>
      <c r="BE779" s="31"/>
      <c r="BF779" s="31"/>
      <c r="BG779" s="31"/>
      <c r="BH779" s="31"/>
      <c r="BI779" s="31"/>
      <c r="BJ779" s="31"/>
      <c r="BK779" s="31"/>
      <c r="BL779" s="31"/>
      <c r="BM779" s="31"/>
      <c r="BN779" s="31"/>
      <c r="BO779" s="31"/>
      <c r="BP779" s="31"/>
    </row>
    <row r="780">
      <c r="A780" s="180"/>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c r="AS780" s="31"/>
      <c r="AT780" s="31"/>
      <c r="AU780" s="31"/>
      <c r="AV780" s="31"/>
      <c r="AW780" s="31"/>
      <c r="AX780" s="31"/>
      <c r="AY780" s="31"/>
      <c r="AZ780" s="31"/>
      <c r="BA780" s="31"/>
      <c r="BB780" s="31"/>
      <c r="BC780" s="31"/>
      <c r="BD780" s="31"/>
      <c r="BE780" s="31"/>
      <c r="BF780" s="31"/>
      <c r="BG780" s="31"/>
      <c r="BH780" s="31"/>
      <c r="BI780" s="31"/>
      <c r="BJ780" s="31"/>
      <c r="BK780" s="31"/>
      <c r="BL780" s="31"/>
      <c r="BM780" s="31"/>
      <c r="BN780" s="31"/>
      <c r="BO780" s="31"/>
      <c r="BP780" s="31"/>
    </row>
    <row r="781">
      <c r="A781" s="180"/>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c r="AS781" s="31"/>
      <c r="AT781" s="31"/>
      <c r="AU781" s="31"/>
      <c r="AV781" s="31"/>
      <c r="AW781" s="31"/>
      <c r="AX781" s="31"/>
      <c r="AY781" s="31"/>
      <c r="AZ781" s="31"/>
      <c r="BA781" s="31"/>
      <c r="BB781" s="31"/>
      <c r="BC781" s="31"/>
      <c r="BD781" s="31"/>
      <c r="BE781" s="31"/>
      <c r="BF781" s="31"/>
      <c r="BG781" s="31"/>
      <c r="BH781" s="31"/>
      <c r="BI781" s="31"/>
      <c r="BJ781" s="31"/>
      <c r="BK781" s="31"/>
      <c r="BL781" s="31"/>
      <c r="BM781" s="31"/>
      <c r="BN781" s="31"/>
      <c r="BO781" s="31"/>
      <c r="BP781" s="31"/>
    </row>
    <row r="782">
      <c r="A782" s="180"/>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c r="AS782" s="31"/>
      <c r="AT782" s="31"/>
      <c r="AU782" s="31"/>
      <c r="AV782" s="31"/>
      <c r="AW782" s="31"/>
      <c r="AX782" s="31"/>
      <c r="AY782" s="31"/>
      <c r="AZ782" s="31"/>
      <c r="BA782" s="31"/>
      <c r="BB782" s="31"/>
      <c r="BC782" s="31"/>
      <c r="BD782" s="31"/>
      <c r="BE782" s="31"/>
      <c r="BF782" s="31"/>
      <c r="BG782" s="31"/>
      <c r="BH782" s="31"/>
      <c r="BI782" s="31"/>
      <c r="BJ782" s="31"/>
      <c r="BK782" s="31"/>
      <c r="BL782" s="31"/>
      <c r="BM782" s="31"/>
      <c r="BN782" s="31"/>
      <c r="BO782" s="31"/>
      <c r="BP782" s="31"/>
    </row>
    <row r="783">
      <c r="A783" s="180"/>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c r="AS783" s="31"/>
      <c r="AT783" s="31"/>
      <c r="AU783" s="31"/>
      <c r="AV783" s="31"/>
      <c r="AW783" s="31"/>
      <c r="AX783" s="31"/>
      <c r="AY783" s="31"/>
      <c r="AZ783" s="31"/>
      <c r="BA783" s="31"/>
      <c r="BB783" s="31"/>
      <c r="BC783" s="31"/>
      <c r="BD783" s="31"/>
      <c r="BE783" s="31"/>
      <c r="BF783" s="31"/>
      <c r="BG783" s="31"/>
      <c r="BH783" s="31"/>
      <c r="BI783" s="31"/>
      <c r="BJ783" s="31"/>
      <c r="BK783" s="31"/>
      <c r="BL783" s="31"/>
      <c r="BM783" s="31"/>
      <c r="BN783" s="31"/>
      <c r="BO783" s="31"/>
      <c r="BP783" s="31"/>
    </row>
    <row r="784">
      <c r="A784" s="180"/>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c r="AS784" s="31"/>
      <c r="AT784" s="31"/>
      <c r="AU784" s="31"/>
      <c r="AV784" s="31"/>
      <c r="AW784" s="31"/>
      <c r="AX784" s="31"/>
      <c r="AY784" s="31"/>
      <c r="AZ784" s="31"/>
      <c r="BA784" s="31"/>
      <c r="BB784" s="31"/>
      <c r="BC784" s="31"/>
      <c r="BD784" s="31"/>
      <c r="BE784" s="31"/>
      <c r="BF784" s="31"/>
      <c r="BG784" s="31"/>
      <c r="BH784" s="31"/>
      <c r="BI784" s="31"/>
      <c r="BJ784" s="31"/>
      <c r="BK784" s="31"/>
      <c r="BL784" s="31"/>
      <c r="BM784" s="31"/>
      <c r="BN784" s="31"/>
      <c r="BO784" s="31"/>
      <c r="BP784" s="31"/>
    </row>
    <row r="785">
      <c r="A785" s="180"/>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c r="AS785" s="31"/>
      <c r="AT785" s="31"/>
      <c r="AU785" s="31"/>
      <c r="AV785" s="31"/>
      <c r="AW785" s="31"/>
      <c r="AX785" s="31"/>
      <c r="AY785" s="31"/>
      <c r="AZ785" s="31"/>
      <c r="BA785" s="31"/>
      <c r="BB785" s="31"/>
      <c r="BC785" s="31"/>
      <c r="BD785" s="31"/>
      <c r="BE785" s="31"/>
      <c r="BF785" s="31"/>
      <c r="BG785" s="31"/>
      <c r="BH785" s="31"/>
      <c r="BI785" s="31"/>
      <c r="BJ785" s="31"/>
      <c r="BK785" s="31"/>
      <c r="BL785" s="31"/>
      <c r="BM785" s="31"/>
      <c r="BN785" s="31"/>
      <c r="BO785" s="31"/>
      <c r="BP785" s="31"/>
    </row>
    <row r="786">
      <c r="A786" s="180"/>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c r="AS786" s="31"/>
      <c r="AT786" s="31"/>
      <c r="AU786" s="31"/>
      <c r="AV786" s="31"/>
      <c r="AW786" s="31"/>
      <c r="AX786" s="31"/>
      <c r="AY786" s="31"/>
      <c r="AZ786" s="31"/>
      <c r="BA786" s="31"/>
      <c r="BB786" s="31"/>
      <c r="BC786" s="31"/>
      <c r="BD786" s="31"/>
      <c r="BE786" s="31"/>
      <c r="BF786" s="31"/>
      <c r="BG786" s="31"/>
      <c r="BH786" s="31"/>
      <c r="BI786" s="31"/>
      <c r="BJ786" s="31"/>
      <c r="BK786" s="31"/>
      <c r="BL786" s="31"/>
      <c r="BM786" s="31"/>
      <c r="BN786" s="31"/>
      <c r="BO786" s="31"/>
      <c r="BP786" s="31"/>
    </row>
    <row r="787">
      <c r="A787" s="180"/>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c r="AS787" s="31"/>
      <c r="AT787" s="31"/>
      <c r="AU787" s="31"/>
      <c r="AV787" s="31"/>
      <c r="AW787" s="31"/>
      <c r="AX787" s="31"/>
      <c r="AY787" s="31"/>
      <c r="AZ787" s="31"/>
      <c r="BA787" s="31"/>
      <c r="BB787" s="31"/>
      <c r="BC787" s="31"/>
      <c r="BD787" s="31"/>
      <c r="BE787" s="31"/>
      <c r="BF787" s="31"/>
      <c r="BG787" s="31"/>
      <c r="BH787" s="31"/>
      <c r="BI787" s="31"/>
      <c r="BJ787" s="31"/>
      <c r="BK787" s="31"/>
      <c r="BL787" s="31"/>
      <c r="BM787" s="31"/>
      <c r="BN787" s="31"/>
      <c r="BO787" s="31"/>
      <c r="BP787" s="31"/>
    </row>
    <row r="788">
      <c r="A788" s="180"/>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c r="AS788" s="31"/>
      <c r="AT788" s="31"/>
      <c r="AU788" s="31"/>
      <c r="AV788" s="31"/>
      <c r="AW788" s="31"/>
      <c r="AX788" s="31"/>
      <c r="AY788" s="31"/>
      <c r="AZ788" s="31"/>
      <c r="BA788" s="31"/>
      <c r="BB788" s="31"/>
      <c r="BC788" s="31"/>
      <c r="BD788" s="31"/>
      <c r="BE788" s="31"/>
      <c r="BF788" s="31"/>
      <c r="BG788" s="31"/>
      <c r="BH788" s="31"/>
      <c r="BI788" s="31"/>
      <c r="BJ788" s="31"/>
      <c r="BK788" s="31"/>
      <c r="BL788" s="31"/>
      <c r="BM788" s="31"/>
      <c r="BN788" s="31"/>
      <c r="BO788" s="31"/>
      <c r="BP788" s="31"/>
    </row>
    <row r="789">
      <c r="A789" s="180"/>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c r="AS789" s="31"/>
      <c r="AT789" s="31"/>
      <c r="AU789" s="31"/>
      <c r="AV789" s="31"/>
      <c r="AW789" s="31"/>
      <c r="AX789" s="31"/>
      <c r="AY789" s="31"/>
      <c r="AZ789" s="31"/>
      <c r="BA789" s="31"/>
      <c r="BB789" s="31"/>
      <c r="BC789" s="31"/>
      <c r="BD789" s="31"/>
      <c r="BE789" s="31"/>
      <c r="BF789" s="31"/>
      <c r="BG789" s="31"/>
      <c r="BH789" s="31"/>
      <c r="BI789" s="31"/>
      <c r="BJ789" s="31"/>
      <c r="BK789" s="31"/>
      <c r="BL789" s="31"/>
      <c r="BM789" s="31"/>
      <c r="BN789" s="31"/>
      <c r="BO789" s="31"/>
      <c r="BP789" s="31"/>
    </row>
    <row r="790">
      <c r="A790" s="180"/>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c r="AS790" s="31"/>
      <c r="AT790" s="31"/>
      <c r="AU790" s="31"/>
      <c r="AV790" s="31"/>
      <c r="AW790" s="31"/>
      <c r="AX790" s="31"/>
      <c r="AY790" s="31"/>
      <c r="AZ790" s="31"/>
      <c r="BA790" s="31"/>
      <c r="BB790" s="31"/>
      <c r="BC790" s="31"/>
      <c r="BD790" s="31"/>
      <c r="BE790" s="31"/>
      <c r="BF790" s="31"/>
      <c r="BG790" s="31"/>
      <c r="BH790" s="31"/>
      <c r="BI790" s="31"/>
      <c r="BJ790" s="31"/>
      <c r="BK790" s="31"/>
      <c r="BL790" s="31"/>
      <c r="BM790" s="31"/>
      <c r="BN790" s="31"/>
      <c r="BO790" s="31"/>
      <c r="BP790" s="31"/>
    </row>
    <row r="791">
      <c r="A791" s="180"/>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c r="AS791" s="31"/>
      <c r="AT791" s="31"/>
      <c r="AU791" s="31"/>
      <c r="AV791" s="31"/>
      <c r="AW791" s="31"/>
      <c r="AX791" s="31"/>
      <c r="AY791" s="31"/>
      <c r="AZ791" s="31"/>
      <c r="BA791" s="31"/>
      <c r="BB791" s="31"/>
      <c r="BC791" s="31"/>
      <c r="BD791" s="31"/>
      <c r="BE791" s="31"/>
      <c r="BF791" s="31"/>
      <c r="BG791" s="31"/>
      <c r="BH791" s="31"/>
      <c r="BI791" s="31"/>
      <c r="BJ791" s="31"/>
      <c r="BK791" s="31"/>
      <c r="BL791" s="31"/>
      <c r="BM791" s="31"/>
      <c r="BN791" s="31"/>
      <c r="BO791" s="31"/>
      <c r="BP791" s="31"/>
    </row>
    <row r="792">
      <c r="A792" s="180"/>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c r="AS792" s="31"/>
      <c r="AT792" s="31"/>
      <c r="AU792" s="31"/>
      <c r="AV792" s="31"/>
      <c r="AW792" s="31"/>
      <c r="AX792" s="31"/>
      <c r="AY792" s="31"/>
      <c r="AZ792" s="31"/>
      <c r="BA792" s="31"/>
      <c r="BB792" s="31"/>
      <c r="BC792" s="31"/>
      <c r="BD792" s="31"/>
      <c r="BE792" s="31"/>
      <c r="BF792" s="31"/>
      <c r="BG792" s="31"/>
      <c r="BH792" s="31"/>
      <c r="BI792" s="31"/>
      <c r="BJ792" s="31"/>
      <c r="BK792" s="31"/>
      <c r="BL792" s="31"/>
      <c r="BM792" s="31"/>
      <c r="BN792" s="31"/>
      <c r="BO792" s="31"/>
      <c r="BP792" s="31"/>
    </row>
    <row r="793">
      <c r="A793" s="180"/>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c r="AS793" s="31"/>
      <c r="AT793" s="31"/>
      <c r="AU793" s="31"/>
      <c r="AV793" s="31"/>
      <c r="AW793" s="31"/>
      <c r="AX793" s="31"/>
      <c r="AY793" s="31"/>
      <c r="AZ793" s="31"/>
      <c r="BA793" s="31"/>
      <c r="BB793" s="31"/>
      <c r="BC793" s="31"/>
      <c r="BD793" s="31"/>
      <c r="BE793" s="31"/>
      <c r="BF793" s="31"/>
      <c r="BG793" s="31"/>
      <c r="BH793" s="31"/>
      <c r="BI793" s="31"/>
      <c r="BJ793" s="31"/>
      <c r="BK793" s="31"/>
      <c r="BL793" s="31"/>
      <c r="BM793" s="31"/>
      <c r="BN793" s="31"/>
      <c r="BO793" s="31"/>
      <c r="BP793" s="31"/>
    </row>
    <row r="794">
      <c r="A794" s="180"/>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c r="AS794" s="31"/>
      <c r="AT794" s="31"/>
      <c r="AU794" s="31"/>
      <c r="AV794" s="31"/>
      <c r="AW794" s="31"/>
      <c r="AX794" s="31"/>
      <c r="AY794" s="31"/>
      <c r="AZ794" s="31"/>
      <c r="BA794" s="31"/>
      <c r="BB794" s="31"/>
      <c r="BC794" s="31"/>
      <c r="BD794" s="31"/>
      <c r="BE794" s="31"/>
      <c r="BF794" s="31"/>
      <c r="BG794" s="31"/>
      <c r="BH794" s="31"/>
      <c r="BI794" s="31"/>
      <c r="BJ794" s="31"/>
      <c r="BK794" s="31"/>
      <c r="BL794" s="31"/>
      <c r="BM794" s="31"/>
      <c r="BN794" s="31"/>
      <c r="BO794" s="31"/>
      <c r="BP794" s="31"/>
    </row>
    <row r="795">
      <c r="A795" s="180"/>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c r="AS795" s="31"/>
      <c r="AT795" s="31"/>
      <c r="AU795" s="31"/>
      <c r="AV795" s="31"/>
      <c r="AW795" s="31"/>
      <c r="AX795" s="31"/>
      <c r="AY795" s="31"/>
      <c r="AZ795" s="31"/>
      <c r="BA795" s="31"/>
      <c r="BB795" s="31"/>
      <c r="BC795" s="31"/>
      <c r="BD795" s="31"/>
      <c r="BE795" s="31"/>
      <c r="BF795" s="31"/>
      <c r="BG795" s="31"/>
      <c r="BH795" s="31"/>
      <c r="BI795" s="31"/>
      <c r="BJ795" s="31"/>
      <c r="BK795" s="31"/>
      <c r="BL795" s="31"/>
      <c r="BM795" s="31"/>
      <c r="BN795" s="31"/>
      <c r="BO795" s="31"/>
      <c r="BP795" s="31"/>
    </row>
    <row r="796">
      <c r="A796" s="180"/>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c r="AS796" s="31"/>
      <c r="AT796" s="31"/>
      <c r="AU796" s="31"/>
      <c r="AV796" s="31"/>
      <c r="AW796" s="31"/>
      <c r="AX796" s="31"/>
      <c r="AY796" s="31"/>
      <c r="AZ796" s="31"/>
      <c r="BA796" s="31"/>
      <c r="BB796" s="31"/>
      <c r="BC796" s="31"/>
      <c r="BD796" s="31"/>
      <c r="BE796" s="31"/>
      <c r="BF796" s="31"/>
      <c r="BG796" s="31"/>
      <c r="BH796" s="31"/>
      <c r="BI796" s="31"/>
      <c r="BJ796" s="31"/>
      <c r="BK796" s="31"/>
      <c r="BL796" s="31"/>
      <c r="BM796" s="31"/>
      <c r="BN796" s="31"/>
      <c r="BO796" s="31"/>
      <c r="BP796" s="31"/>
    </row>
    <row r="797">
      <c r="A797" s="180"/>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c r="AS797" s="31"/>
      <c r="AT797" s="31"/>
      <c r="AU797" s="31"/>
      <c r="AV797" s="31"/>
      <c r="AW797" s="31"/>
      <c r="AX797" s="31"/>
      <c r="AY797" s="31"/>
      <c r="AZ797" s="31"/>
      <c r="BA797" s="31"/>
      <c r="BB797" s="31"/>
      <c r="BC797" s="31"/>
      <c r="BD797" s="31"/>
      <c r="BE797" s="31"/>
      <c r="BF797" s="31"/>
      <c r="BG797" s="31"/>
      <c r="BH797" s="31"/>
      <c r="BI797" s="31"/>
      <c r="BJ797" s="31"/>
      <c r="BK797" s="31"/>
      <c r="BL797" s="31"/>
      <c r="BM797" s="31"/>
      <c r="BN797" s="31"/>
      <c r="BO797" s="31"/>
      <c r="BP797" s="31"/>
    </row>
    <row r="798">
      <c r="A798" s="180"/>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c r="AS798" s="31"/>
      <c r="AT798" s="31"/>
      <c r="AU798" s="31"/>
      <c r="AV798" s="31"/>
      <c r="AW798" s="31"/>
      <c r="AX798" s="31"/>
      <c r="AY798" s="31"/>
      <c r="AZ798" s="31"/>
      <c r="BA798" s="31"/>
      <c r="BB798" s="31"/>
      <c r="BC798" s="31"/>
      <c r="BD798" s="31"/>
      <c r="BE798" s="31"/>
      <c r="BF798" s="31"/>
      <c r="BG798" s="31"/>
      <c r="BH798" s="31"/>
      <c r="BI798" s="31"/>
      <c r="BJ798" s="31"/>
      <c r="BK798" s="31"/>
      <c r="BL798" s="31"/>
      <c r="BM798" s="31"/>
      <c r="BN798" s="31"/>
      <c r="BO798" s="31"/>
      <c r="BP798" s="31"/>
    </row>
    <row r="799">
      <c r="A799" s="180"/>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c r="AS799" s="31"/>
      <c r="AT799" s="31"/>
      <c r="AU799" s="31"/>
      <c r="AV799" s="31"/>
      <c r="AW799" s="31"/>
      <c r="AX799" s="31"/>
      <c r="AY799" s="31"/>
      <c r="AZ799" s="31"/>
      <c r="BA799" s="31"/>
      <c r="BB799" s="31"/>
      <c r="BC799" s="31"/>
      <c r="BD799" s="31"/>
      <c r="BE799" s="31"/>
      <c r="BF799" s="31"/>
      <c r="BG799" s="31"/>
      <c r="BH799" s="31"/>
      <c r="BI799" s="31"/>
      <c r="BJ799" s="31"/>
      <c r="BK799" s="31"/>
      <c r="BL799" s="31"/>
      <c r="BM799" s="31"/>
      <c r="BN799" s="31"/>
      <c r="BO799" s="31"/>
      <c r="BP799" s="31"/>
    </row>
    <row r="800">
      <c r="A800" s="180"/>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c r="AS800" s="31"/>
      <c r="AT800" s="31"/>
      <c r="AU800" s="31"/>
      <c r="AV800" s="31"/>
      <c r="AW800" s="31"/>
      <c r="AX800" s="31"/>
      <c r="AY800" s="31"/>
      <c r="AZ800" s="31"/>
      <c r="BA800" s="31"/>
      <c r="BB800" s="31"/>
      <c r="BC800" s="31"/>
      <c r="BD800" s="31"/>
      <c r="BE800" s="31"/>
      <c r="BF800" s="31"/>
      <c r="BG800" s="31"/>
      <c r="BH800" s="31"/>
      <c r="BI800" s="31"/>
      <c r="BJ800" s="31"/>
      <c r="BK800" s="31"/>
      <c r="BL800" s="31"/>
      <c r="BM800" s="31"/>
      <c r="BN800" s="31"/>
      <c r="BO800" s="31"/>
      <c r="BP800" s="31"/>
    </row>
    <row r="801">
      <c r="A801" s="180"/>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c r="AS801" s="31"/>
      <c r="AT801" s="31"/>
      <c r="AU801" s="31"/>
      <c r="AV801" s="31"/>
      <c r="AW801" s="31"/>
      <c r="AX801" s="31"/>
      <c r="AY801" s="31"/>
      <c r="AZ801" s="31"/>
      <c r="BA801" s="31"/>
      <c r="BB801" s="31"/>
      <c r="BC801" s="31"/>
      <c r="BD801" s="31"/>
      <c r="BE801" s="31"/>
      <c r="BF801" s="31"/>
      <c r="BG801" s="31"/>
      <c r="BH801" s="31"/>
      <c r="BI801" s="31"/>
      <c r="BJ801" s="31"/>
      <c r="BK801" s="31"/>
      <c r="BL801" s="31"/>
      <c r="BM801" s="31"/>
      <c r="BN801" s="31"/>
      <c r="BO801" s="31"/>
      <c r="BP801" s="31"/>
    </row>
    <row r="802">
      <c r="A802" s="180"/>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c r="AS802" s="31"/>
      <c r="AT802" s="31"/>
      <c r="AU802" s="31"/>
      <c r="AV802" s="31"/>
      <c r="AW802" s="31"/>
      <c r="AX802" s="31"/>
      <c r="AY802" s="31"/>
      <c r="AZ802" s="31"/>
      <c r="BA802" s="31"/>
      <c r="BB802" s="31"/>
      <c r="BC802" s="31"/>
      <c r="BD802" s="31"/>
      <c r="BE802" s="31"/>
      <c r="BF802" s="31"/>
      <c r="BG802" s="31"/>
      <c r="BH802" s="31"/>
      <c r="BI802" s="31"/>
      <c r="BJ802" s="31"/>
      <c r="BK802" s="31"/>
      <c r="BL802" s="31"/>
      <c r="BM802" s="31"/>
      <c r="BN802" s="31"/>
      <c r="BO802" s="31"/>
      <c r="BP802" s="31"/>
    </row>
    <row r="803">
      <c r="A803" s="180"/>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c r="AS803" s="31"/>
      <c r="AT803" s="31"/>
      <c r="AU803" s="31"/>
      <c r="AV803" s="31"/>
      <c r="AW803" s="31"/>
      <c r="AX803" s="31"/>
      <c r="AY803" s="31"/>
      <c r="AZ803" s="31"/>
      <c r="BA803" s="31"/>
      <c r="BB803" s="31"/>
      <c r="BC803" s="31"/>
      <c r="BD803" s="31"/>
      <c r="BE803" s="31"/>
      <c r="BF803" s="31"/>
      <c r="BG803" s="31"/>
      <c r="BH803" s="31"/>
      <c r="BI803" s="31"/>
      <c r="BJ803" s="31"/>
      <c r="BK803" s="31"/>
      <c r="BL803" s="31"/>
      <c r="BM803" s="31"/>
      <c r="BN803" s="31"/>
      <c r="BO803" s="31"/>
      <c r="BP803" s="31"/>
    </row>
    <row r="804">
      <c r="A804" s="180"/>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c r="AS804" s="31"/>
      <c r="AT804" s="31"/>
      <c r="AU804" s="31"/>
      <c r="AV804" s="31"/>
      <c r="AW804" s="31"/>
      <c r="AX804" s="31"/>
      <c r="AY804" s="31"/>
      <c r="AZ804" s="31"/>
      <c r="BA804" s="31"/>
      <c r="BB804" s="31"/>
      <c r="BC804" s="31"/>
      <c r="BD804" s="31"/>
      <c r="BE804" s="31"/>
      <c r="BF804" s="31"/>
      <c r="BG804" s="31"/>
      <c r="BH804" s="31"/>
      <c r="BI804" s="31"/>
      <c r="BJ804" s="31"/>
      <c r="BK804" s="31"/>
      <c r="BL804" s="31"/>
      <c r="BM804" s="31"/>
      <c r="BN804" s="31"/>
      <c r="BO804" s="31"/>
      <c r="BP804" s="31"/>
    </row>
    <row r="805">
      <c r="A805" s="180"/>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c r="AT805" s="31"/>
      <c r="AU805" s="31"/>
      <c r="AV805" s="31"/>
      <c r="AW805" s="31"/>
      <c r="AX805" s="31"/>
      <c r="AY805" s="31"/>
      <c r="AZ805" s="31"/>
      <c r="BA805" s="31"/>
      <c r="BB805" s="31"/>
      <c r="BC805" s="31"/>
      <c r="BD805" s="31"/>
      <c r="BE805" s="31"/>
      <c r="BF805" s="31"/>
      <c r="BG805" s="31"/>
      <c r="BH805" s="31"/>
      <c r="BI805" s="31"/>
      <c r="BJ805" s="31"/>
      <c r="BK805" s="31"/>
      <c r="BL805" s="31"/>
      <c r="BM805" s="31"/>
      <c r="BN805" s="31"/>
      <c r="BO805" s="31"/>
      <c r="BP805" s="31"/>
    </row>
    <row r="806">
      <c r="A806" s="180"/>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c r="AS806" s="31"/>
      <c r="AT806" s="31"/>
      <c r="AU806" s="31"/>
      <c r="AV806" s="31"/>
      <c r="AW806" s="31"/>
      <c r="AX806" s="31"/>
      <c r="AY806" s="31"/>
      <c r="AZ806" s="31"/>
      <c r="BA806" s="31"/>
      <c r="BB806" s="31"/>
      <c r="BC806" s="31"/>
      <c r="BD806" s="31"/>
      <c r="BE806" s="31"/>
      <c r="BF806" s="31"/>
      <c r="BG806" s="31"/>
      <c r="BH806" s="31"/>
      <c r="BI806" s="31"/>
      <c r="BJ806" s="31"/>
      <c r="BK806" s="31"/>
      <c r="BL806" s="31"/>
      <c r="BM806" s="31"/>
      <c r="BN806" s="31"/>
      <c r="BO806" s="31"/>
      <c r="BP806" s="31"/>
    </row>
    <row r="807">
      <c r="A807" s="180"/>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c r="AS807" s="31"/>
      <c r="AT807" s="31"/>
      <c r="AU807" s="31"/>
      <c r="AV807" s="31"/>
      <c r="AW807" s="31"/>
      <c r="AX807" s="31"/>
      <c r="AY807" s="31"/>
      <c r="AZ807" s="31"/>
      <c r="BA807" s="31"/>
      <c r="BB807" s="31"/>
      <c r="BC807" s="31"/>
      <c r="BD807" s="31"/>
      <c r="BE807" s="31"/>
      <c r="BF807" s="31"/>
      <c r="BG807" s="31"/>
      <c r="BH807" s="31"/>
      <c r="BI807" s="31"/>
      <c r="BJ807" s="31"/>
      <c r="BK807" s="31"/>
      <c r="BL807" s="31"/>
      <c r="BM807" s="31"/>
      <c r="BN807" s="31"/>
      <c r="BO807" s="31"/>
      <c r="BP807" s="31"/>
    </row>
    <row r="808">
      <c r="A808" s="180"/>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c r="AS808" s="31"/>
      <c r="AT808" s="31"/>
      <c r="AU808" s="31"/>
      <c r="AV808" s="31"/>
      <c r="AW808" s="31"/>
      <c r="AX808" s="31"/>
      <c r="AY808" s="31"/>
      <c r="AZ808" s="31"/>
      <c r="BA808" s="31"/>
      <c r="BB808" s="31"/>
      <c r="BC808" s="31"/>
      <c r="BD808" s="31"/>
      <c r="BE808" s="31"/>
      <c r="BF808" s="31"/>
      <c r="BG808" s="31"/>
      <c r="BH808" s="31"/>
      <c r="BI808" s="31"/>
      <c r="BJ808" s="31"/>
      <c r="BK808" s="31"/>
      <c r="BL808" s="31"/>
      <c r="BM808" s="31"/>
      <c r="BN808" s="31"/>
      <c r="BO808" s="31"/>
      <c r="BP808" s="31"/>
    </row>
    <row r="809">
      <c r="A809" s="180"/>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c r="AS809" s="31"/>
      <c r="AT809" s="31"/>
      <c r="AU809" s="31"/>
      <c r="AV809" s="31"/>
      <c r="AW809" s="31"/>
      <c r="AX809" s="31"/>
      <c r="AY809" s="31"/>
      <c r="AZ809" s="31"/>
      <c r="BA809" s="31"/>
      <c r="BB809" s="31"/>
      <c r="BC809" s="31"/>
      <c r="BD809" s="31"/>
      <c r="BE809" s="31"/>
      <c r="BF809" s="31"/>
      <c r="BG809" s="31"/>
      <c r="BH809" s="31"/>
      <c r="BI809" s="31"/>
      <c r="BJ809" s="31"/>
      <c r="BK809" s="31"/>
      <c r="BL809" s="31"/>
      <c r="BM809" s="31"/>
      <c r="BN809" s="31"/>
      <c r="BO809" s="31"/>
      <c r="BP809" s="31"/>
    </row>
    <row r="810">
      <c r="A810" s="180"/>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c r="AS810" s="31"/>
      <c r="AT810" s="31"/>
      <c r="AU810" s="31"/>
      <c r="AV810" s="31"/>
      <c r="AW810" s="31"/>
      <c r="AX810" s="31"/>
      <c r="AY810" s="31"/>
      <c r="AZ810" s="31"/>
      <c r="BA810" s="31"/>
      <c r="BB810" s="31"/>
      <c r="BC810" s="31"/>
      <c r="BD810" s="31"/>
      <c r="BE810" s="31"/>
      <c r="BF810" s="31"/>
      <c r="BG810" s="31"/>
      <c r="BH810" s="31"/>
      <c r="BI810" s="31"/>
      <c r="BJ810" s="31"/>
      <c r="BK810" s="31"/>
      <c r="BL810" s="31"/>
      <c r="BM810" s="31"/>
      <c r="BN810" s="31"/>
      <c r="BO810" s="31"/>
      <c r="BP810" s="31"/>
    </row>
    <row r="811">
      <c r="A811" s="180"/>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c r="AS811" s="31"/>
      <c r="AT811" s="31"/>
      <c r="AU811" s="31"/>
      <c r="AV811" s="31"/>
      <c r="AW811" s="31"/>
      <c r="AX811" s="31"/>
      <c r="AY811" s="31"/>
      <c r="AZ811" s="31"/>
      <c r="BA811" s="31"/>
      <c r="BB811" s="31"/>
      <c r="BC811" s="31"/>
      <c r="BD811" s="31"/>
      <c r="BE811" s="31"/>
      <c r="BF811" s="31"/>
      <c r="BG811" s="31"/>
      <c r="BH811" s="31"/>
      <c r="BI811" s="31"/>
      <c r="BJ811" s="31"/>
      <c r="BK811" s="31"/>
      <c r="BL811" s="31"/>
      <c r="BM811" s="31"/>
      <c r="BN811" s="31"/>
      <c r="BO811" s="31"/>
      <c r="BP811" s="31"/>
    </row>
    <row r="812">
      <c r="A812" s="180"/>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c r="AS812" s="31"/>
      <c r="AT812" s="31"/>
      <c r="AU812" s="31"/>
      <c r="AV812" s="31"/>
      <c r="AW812" s="31"/>
      <c r="AX812" s="31"/>
      <c r="AY812" s="31"/>
      <c r="AZ812" s="31"/>
      <c r="BA812" s="31"/>
      <c r="BB812" s="31"/>
      <c r="BC812" s="31"/>
      <c r="BD812" s="31"/>
      <c r="BE812" s="31"/>
      <c r="BF812" s="31"/>
      <c r="BG812" s="31"/>
      <c r="BH812" s="31"/>
      <c r="BI812" s="31"/>
      <c r="BJ812" s="31"/>
      <c r="BK812" s="31"/>
      <c r="BL812" s="31"/>
      <c r="BM812" s="31"/>
      <c r="BN812" s="31"/>
      <c r="BO812" s="31"/>
      <c r="BP812" s="31"/>
    </row>
    <row r="813">
      <c r="A813" s="180"/>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c r="AT813" s="31"/>
      <c r="AU813" s="31"/>
      <c r="AV813" s="31"/>
      <c r="AW813" s="31"/>
      <c r="AX813" s="31"/>
      <c r="AY813" s="31"/>
      <c r="AZ813" s="31"/>
      <c r="BA813" s="31"/>
      <c r="BB813" s="31"/>
      <c r="BC813" s="31"/>
      <c r="BD813" s="31"/>
      <c r="BE813" s="31"/>
      <c r="BF813" s="31"/>
      <c r="BG813" s="31"/>
      <c r="BH813" s="31"/>
      <c r="BI813" s="31"/>
      <c r="BJ813" s="31"/>
      <c r="BK813" s="31"/>
      <c r="BL813" s="31"/>
      <c r="BM813" s="31"/>
      <c r="BN813" s="31"/>
      <c r="BO813" s="31"/>
      <c r="BP813" s="31"/>
    </row>
    <row r="814">
      <c r="A814" s="180"/>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c r="AS814" s="31"/>
      <c r="AT814" s="31"/>
      <c r="AU814" s="31"/>
      <c r="AV814" s="31"/>
      <c r="AW814" s="31"/>
      <c r="AX814" s="31"/>
      <c r="AY814" s="31"/>
      <c r="AZ814" s="31"/>
      <c r="BA814" s="31"/>
      <c r="BB814" s="31"/>
      <c r="BC814" s="31"/>
      <c r="BD814" s="31"/>
      <c r="BE814" s="31"/>
      <c r="BF814" s="31"/>
      <c r="BG814" s="31"/>
      <c r="BH814" s="31"/>
      <c r="BI814" s="31"/>
      <c r="BJ814" s="31"/>
      <c r="BK814" s="31"/>
      <c r="BL814" s="31"/>
      <c r="BM814" s="31"/>
      <c r="BN814" s="31"/>
      <c r="BO814" s="31"/>
      <c r="BP814" s="31"/>
    </row>
    <row r="815">
      <c r="A815" s="180"/>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c r="AS815" s="31"/>
      <c r="AT815" s="31"/>
      <c r="AU815" s="31"/>
      <c r="AV815" s="31"/>
      <c r="AW815" s="31"/>
      <c r="AX815" s="31"/>
      <c r="AY815" s="31"/>
      <c r="AZ815" s="31"/>
      <c r="BA815" s="31"/>
      <c r="BB815" s="31"/>
      <c r="BC815" s="31"/>
      <c r="BD815" s="31"/>
      <c r="BE815" s="31"/>
      <c r="BF815" s="31"/>
      <c r="BG815" s="31"/>
      <c r="BH815" s="31"/>
      <c r="BI815" s="31"/>
      <c r="BJ815" s="31"/>
      <c r="BK815" s="31"/>
      <c r="BL815" s="31"/>
      <c r="BM815" s="31"/>
      <c r="BN815" s="31"/>
      <c r="BO815" s="31"/>
      <c r="BP815" s="31"/>
    </row>
    <row r="816">
      <c r="A816" s="180"/>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c r="AS816" s="31"/>
      <c r="AT816" s="31"/>
      <c r="AU816" s="31"/>
      <c r="AV816" s="31"/>
      <c r="AW816" s="31"/>
      <c r="AX816" s="31"/>
      <c r="AY816" s="31"/>
      <c r="AZ816" s="31"/>
      <c r="BA816" s="31"/>
      <c r="BB816" s="31"/>
      <c r="BC816" s="31"/>
      <c r="BD816" s="31"/>
      <c r="BE816" s="31"/>
      <c r="BF816" s="31"/>
      <c r="BG816" s="31"/>
      <c r="BH816" s="31"/>
      <c r="BI816" s="31"/>
      <c r="BJ816" s="31"/>
      <c r="BK816" s="31"/>
      <c r="BL816" s="31"/>
      <c r="BM816" s="31"/>
      <c r="BN816" s="31"/>
      <c r="BO816" s="31"/>
      <c r="BP816" s="31"/>
    </row>
    <row r="817">
      <c r="A817" s="180"/>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c r="AS817" s="31"/>
      <c r="AT817" s="31"/>
      <c r="AU817" s="31"/>
      <c r="AV817" s="31"/>
      <c r="AW817" s="31"/>
      <c r="AX817" s="31"/>
      <c r="AY817" s="31"/>
      <c r="AZ817" s="31"/>
      <c r="BA817" s="31"/>
      <c r="BB817" s="31"/>
      <c r="BC817" s="31"/>
      <c r="BD817" s="31"/>
      <c r="BE817" s="31"/>
      <c r="BF817" s="31"/>
      <c r="BG817" s="31"/>
      <c r="BH817" s="31"/>
      <c r="BI817" s="31"/>
      <c r="BJ817" s="31"/>
      <c r="BK817" s="31"/>
      <c r="BL817" s="31"/>
      <c r="BM817" s="31"/>
      <c r="BN817" s="31"/>
      <c r="BO817" s="31"/>
      <c r="BP817" s="31"/>
    </row>
    <row r="818">
      <c r="A818" s="180"/>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c r="AS818" s="31"/>
      <c r="AT818" s="31"/>
      <c r="AU818" s="31"/>
      <c r="AV818" s="31"/>
      <c r="AW818" s="31"/>
      <c r="AX818" s="31"/>
      <c r="AY818" s="31"/>
      <c r="AZ818" s="31"/>
      <c r="BA818" s="31"/>
      <c r="BB818" s="31"/>
      <c r="BC818" s="31"/>
      <c r="BD818" s="31"/>
      <c r="BE818" s="31"/>
      <c r="BF818" s="31"/>
      <c r="BG818" s="31"/>
      <c r="BH818" s="31"/>
      <c r="BI818" s="31"/>
      <c r="BJ818" s="31"/>
      <c r="BK818" s="31"/>
      <c r="BL818" s="31"/>
      <c r="BM818" s="31"/>
      <c r="BN818" s="31"/>
      <c r="BO818" s="31"/>
      <c r="BP818" s="31"/>
    </row>
    <row r="819">
      <c r="A819" s="180"/>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c r="AS819" s="31"/>
      <c r="AT819" s="31"/>
      <c r="AU819" s="31"/>
      <c r="AV819" s="31"/>
      <c r="AW819" s="31"/>
      <c r="AX819" s="31"/>
      <c r="AY819" s="31"/>
      <c r="AZ819" s="31"/>
      <c r="BA819" s="31"/>
      <c r="BB819" s="31"/>
      <c r="BC819" s="31"/>
      <c r="BD819" s="31"/>
      <c r="BE819" s="31"/>
      <c r="BF819" s="31"/>
      <c r="BG819" s="31"/>
      <c r="BH819" s="31"/>
      <c r="BI819" s="31"/>
      <c r="BJ819" s="31"/>
      <c r="BK819" s="31"/>
      <c r="BL819" s="31"/>
      <c r="BM819" s="31"/>
      <c r="BN819" s="31"/>
      <c r="BO819" s="31"/>
      <c r="BP819" s="31"/>
    </row>
    <row r="820">
      <c r="A820" s="180"/>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c r="AS820" s="31"/>
      <c r="AT820" s="31"/>
      <c r="AU820" s="31"/>
      <c r="AV820" s="31"/>
      <c r="AW820" s="31"/>
      <c r="AX820" s="31"/>
      <c r="AY820" s="31"/>
      <c r="AZ820" s="31"/>
      <c r="BA820" s="31"/>
      <c r="BB820" s="31"/>
      <c r="BC820" s="31"/>
      <c r="BD820" s="31"/>
      <c r="BE820" s="31"/>
      <c r="BF820" s="31"/>
      <c r="BG820" s="31"/>
      <c r="BH820" s="31"/>
      <c r="BI820" s="31"/>
      <c r="BJ820" s="31"/>
      <c r="BK820" s="31"/>
      <c r="BL820" s="31"/>
      <c r="BM820" s="31"/>
      <c r="BN820" s="31"/>
      <c r="BO820" s="31"/>
      <c r="BP820" s="31"/>
    </row>
    <row r="821">
      <c r="A821" s="180"/>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c r="AT821" s="31"/>
      <c r="AU821" s="31"/>
      <c r="AV821" s="31"/>
      <c r="AW821" s="31"/>
      <c r="AX821" s="31"/>
      <c r="AY821" s="31"/>
      <c r="AZ821" s="31"/>
      <c r="BA821" s="31"/>
      <c r="BB821" s="31"/>
      <c r="BC821" s="31"/>
      <c r="BD821" s="31"/>
      <c r="BE821" s="31"/>
      <c r="BF821" s="31"/>
      <c r="BG821" s="31"/>
      <c r="BH821" s="31"/>
      <c r="BI821" s="31"/>
      <c r="BJ821" s="31"/>
      <c r="BK821" s="31"/>
      <c r="BL821" s="31"/>
      <c r="BM821" s="31"/>
      <c r="BN821" s="31"/>
      <c r="BO821" s="31"/>
      <c r="BP821" s="31"/>
    </row>
    <row r="822">
      <c r="A822" s="180"/>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1"/>
      <c r="BI822" s="31"/>
      <c r="BJ822" s="31"/>
      <c r="BK822" s="31"/>
      <c r="BL822" s="31"/>
      <c r="BM822" s="31"/>
      <c r="BN822" s="31"/>
      <c r="BO822" s="31"/>
      <c r="BP822" s="31"/>
    </row>
    <row r="823">
      <c r="A823" s="180"/>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c r="AS823" s="31"/>
      <c r="AT823" s="31"/>
      <c r="AU823" s="31"/>
      <c r="AV823" s="31"/>
      <c r="AW823" s="31"/>
      <c r="AX823" s="31"/>
      <c r="AY823" s="31"/>
      <c r="AZ823" s="31"/>
      <c r="BA823" s="31"/>
      <c r="BB823" s="31"/>
      <c r="BC823" s="31"/>
      <c r="BD823" s="31"/>
      <c r="BE823" s="31"/>
      <c r="BF823" s="31"/>
      <c r="BG823" s="31"/>
      <c r="BH823" s="31"/>
      <c r="BI823" s="31"/>
      <c r="BJ823" s="31"/>
      <c r="BK823" s="31"/>
      <c r="BL823" s="31"/>
      <c r="BM823" s="31"/>
      <c r="BN823" s="31"/>
      <c r="BO823" s="31"/>
      <c r="BP823" s="31"/>
    </row>
    <row r="824">
      <c r="A824" s="180"/>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c r="AS824" s="31"/>
      <c r="AT824" s="31"/>
      <c r="AU824" s="31"/>
      <c r="AV824" s="31"/>
      <c r="AW824" s="31"/>
      <c r="AX824" s="31"/>
      <c r="AY824" s="31"/>
      <c r="AZ824" s="31"/>
      <c r="BA824" s="31"/>
      <c r="BB824" s="31"/>
      <c r="BC824" s="31"/>
      <c r="BD824" s="31"/>
      <c r="BE824" s="31"/>
      <c r="BF824" s="31"/>
      <c r="BG824" s="31"/>
      <c r="BH824" s="31"/>
      <c r="BI824" s="31"/>
      <c r="BJ824" s="31"/>
      <c r="BK824" s="31"/>
      <c r="BL824" s="31"/>
      <c r="BM824" s="31"/>
      <c r="BN824" s="31"/>
      <c r="BO824" s="31"/>
      <c r="BP824" s="31"/>
    </row>
    <row r="825">
      <c r="A825" s="180"/>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c r="BF825" s="31"/>
      <c r="BG825" s="31"/>
      <c r="BH825" s="31"/>
      <c r="BI825" s="31"/>
      <c r="BJ825" s="31"/>
      <c r="BK825" s="31"/>
      <c r="BL825" s="31"/>
      <c r="BM825" s="31"/>
      <c r="BN825" s="31"/>
      <c r="BO825" s="31"/>
      <c r="BP825" s="31"/>
    </row>
    <row r="826">
      <c r="A826" s="180"/>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c r="AS826" s="31"/>
      <c r="AT826" s="31"/>
      <c r="AU826" s="31"/>
      <c r="AV826" s="31"/>
      <c r="AW826" s="31"/>
      <c r="AX826" s="31"/>
      <c r="AY826" s="31"/>
      <c r="AZ826" s="31"/>
      <c r="BA826" s="31"/>
      <c r="BB826" s="31"/>
      <c r="BC826" s="31"/>
      <c r="BD826" s="31"/>
      <c r="BE826" s="31"/>
      <c r="BF826" s="31"/>
      <c r="BG826" s="31"/>
      <c r="BH826" s="31"/>
      <c r="BI826" s="31"/>
      <c r="BJ826" s="31"/>
      <c r="BK826" s="31"/>
      <c r="BL826" s="31"/>
      <c r="BM826" s="31"/>
      <c r="BN826" s="31"/>
      <c r="BO826" s="31"/>
      <c r="BP826" s="31"/>
    </row>
    <row r="827">
      <c r="A827" s="180"/>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c r="AS827" s="31"/>
      <c r="AT827" s="31"/>
      <c r="AU827" s="31"/>
      <c r="AV827" s="31"/>
      <c r="AW827" s="31"/>
      <c r="AX827" s="31"/>
      <c r="AY827" s="31"/>
      <c r="AZ827" s="31"/>
      <c r="BA827" s="31"/>
      <c r="BB827" s="31"/>
      <c r="BC827" s="31"/>
      <c r="BD827" s="31"/>
      <c r="BE827" s="31"/>
      <c r="BF827" s="31"/>
      <c r="BG827" s="31"/>
      <c r="BH827" s="31"/>
      <c r="BI827" s="31"/>
      <c r="BJ827" s="31"/>
      <c r="BK827" s="31"/>
      <c r="BL827" s="31"/>
      <c r="BM827" s="31"/>
      <c r="BN827" s="31"/>
      <c r="BO827" s="31"/>
      <c r="BP827" s="31"/>
    </row>
    <row r="828">
      <c r="A828" s="180"/>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c r="AS828" s="31"/>
      <c r="AT828" s="31"/>
      <c r="AU828" s="31"/>
      <c r="AV828" s="31"/>
      <c r="AW828" s="31"/>
      <c r="AX828" s="31"/>
      <c r="AY828" s="31"/>
      <c r="AZ828" s="31"/>
      <c r="BA828" s="31"/>
      <c r="BB828" s="31"/>
      <c r="BC828" s="31"/>
      <c r="BD828" s="31"/>
      <c r="BE828" s="31"/>
      <c r="BF828" s="31"/>
      <c r="BG828" s="31"/>
      <c r="BH828" s="31"/>
      <c r="BI828" s="31"/>
      <c r="BJ828" s="31"/>
      <c r="BK828" s="31"/>
      <c r="BL828" s="31"/>
      <c r="BM828" s="31"/>
      <c r="BN828" s="31"/>
      <c r="BO828" s="31"/>
      <c r="BP828" s="31"/>
    </row>
    <row r="829">
      <c r="A829" s="180"/>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c r="AS829" s="31"/>
      <c r="AT829" s="31"/>
      <c r="AU829" s="31"/>
      <c r="AV829" s="31"/>
      <c r="AW829" s="31"/>
      <c r="AX829" s="31"/>
      <c r="AY829" s="31"/>
      <c r="AZ829" s="31"/>
      <c r="BA829" s="31"/>
      <c r="BB829" s="31"/>
      <c r="BC829" s="31"/>
      <c r="BD829" s="31"/>
      <c r="BE829" s="31"/>
      <c r="BF829" s="31"/>
      <c r="BG829" s="31"/>
      <c r="BH829" s="31"/>
      <c r="BI829" s="31"/>
      <c r="BJ829" s="31"/>
      <c r="BK829" s="31"/>
      <c r="BL829" s="31"/>
      <c r="BM829" s="31"/>
      <c r="BN829" s="31"/>
      <c r="BO829" s="31"/>
      <c r="BP829" s="31"/>
    </row>
    <row r="830">
      <c r="A830" s="180"/>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c r="AS830" s="31"/>
      <c r="AT830" s="31"/>
      <c r="AU830" s="31"/>
      <c r="AV830" s="31"/>
      <c r="AW830" s="31"/>
      <c r="AX830" s="31"/>
      <c r="AY830" s="31"/>
      <c r="AZ830" s="31"/>
      <c r="BA830" s="31"/>
      <c r="BB830" s="31"/>
      <c r="BC830" s="31"/>
      <c r="BD830" s="31"/>
      <c r="BE830" s="31"/>
      <c r="BF830" s="31"/>
      <c r="BG830" s="31"/>
      <c r="BH830" s="31"/>
      <c r="BI830" s="31"/>
      <c r="BJ830" s="31"/>
      <c r="BK830" s="31"/>
      <c r="BL830" s="31"/>
      <c r="BM830" s="31"/>
      <c r="BN830" s="31"/>
      <c r="BO830" s="31"/>
      <c r="BP830" s="31"/>
    </row>
    <row r="831">
      <c r="A831" s="180"/>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c r="AS831" s="31"/>
      <c r="AT831" s="31"/>
      <c r="AU831" s="31"/>
      <c r="AV831" s="31"/>
      <c r="AW831" s="31"/>
      <c r="AX831" s="31"/>
      <c r="AY831" s="31"/>
      <c r="AZ831" s="31"/>
      <c r="BA831" s="31"/>
      <c r="BB831" s="31"/>
      <c r="BC831" s="31"/>
      <c r="BD831" s="31"/>
      <c r="BE831" s="31"/>
      <c r="BF831" s="31"/>
      <c r="BG831" s="31"/>
      <c r="BH831" s="31"/>
      <c r="BI831" s="31"/>
      <c r="BJ831" s="31"/>
      <c r="BK831" s="31"/>
      <c r="BL831" s="31"/>
      <c r="BM831" s="31"/>
      <c r="BN831" s="31"/>
      <c r="BO831" s="31"/>
      <c r="BP831" s="31"/>
    </row>
    <row r="832">
      <c r="A832" s="180"/>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c r="AS832" s="31"/>
      <c r="AT832" s="31"/>
      <c r="AU832" s="31"/>
      <c r="AV832" s="31"/>
      <c r="AW832" s="31"/>
      <c r="AX832" s="31"/>
      <c r="AY832" s="31"/>
      <c r="AZ832" s="31"/>
      <c r="BA832" s="31"/>
      <c r="BB832" s="31"/>
      <c r="BC832" s="31"/>
      <c r="BD832" s="31"/>
      <c r="BE832" s="31"/>
      <c r="BF832" s="31"/>
      <c r="BG832" s="31"/>
      <c r="BH832" s="31"/>
      <c r="BI832" s="31"/>
      <c r="BJ832" s="31"/>
      <c r="BK832" s="31"/>
      <c r="BL832" s="31"/>
      <c r="BM832" s="31"/>
      <c r="BN832" s="31"/>
      <c r="BO832" s="31"/>
      <c r="BP832" s="31"/>
    </row>
    <row r="833">
      <c r="A833" s="180"/>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1"/>
      <c r="BI833" s="31"/>
      <c r="BJ833" s="31"/>
      <c r="BK833" s="31"/>
      <c r="BL833" s="31"/>
      <c r="BM833" s="31"/>
      <c r="BN833" s="31"/>
      <c r="BO833" s="31"/>
      <c r="BP833" s="31"/>
    </row>
    <row r="834">
      <c r="A834" s="180"/>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c r="AQ834" s="31"/>
      <c r="AR834" s="31"/>
      <c r="AS834" s="31"/>
      <c r="AT834" s="31"/>
      <c r="AU834" s="31"/>
      <c r="AV834" s="31"/>
      <c r="AW834" s="31"/>
      <c r="AX834" s="31"/>
      <c r="AY834" s="31"/>
      <c r="AZ834" s="31"/>
      <c r="BA834" s="31"/>
      <c r="BB834" s="31"/>
      <c r="BC834" s="31"/>
      <c r="BD834" s="31"/>
      <c r="BE834" s="31"/>
      <c r="BF834" s="31"/>
      <c r="BG834" s="31"/>
      <c r="BH834" s="31"/>
      <c r="BI834" s="31"/>
      <c r="BJ834" s="31"/>
      <c r="BK834" s="31"/>
      <c r="BL834" s="31"/>
      <c r="BM834" s="31"/>
      <c r="BN834" s="31"/>
      <c r="BO834" s="31"/>
      <c r="BP834" s="31"/>
    </row>
    <row r="835">
      <c r="A835" s="180"/>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c r="AQ835" s="31"/>
      <c r="AR835" s="31"/>
      <c r="AS835" s="31"/>
      <c r="AT835" s="31"/>
      <c r="AU835" s="31"/>
      <c r="AV835" s="31"/>
      <c r="AW835" s="31"/>
      <c r="AX835" s="31"/>
      <c r="AY835" s="31"/>
      <c r="AZ835" s="31"/>
      <c r="BA835" s="31"/>
      <c r="BB835" s="31"/>
      <c r="BC835" s="31"/>
      <c r="BD835" s="31"/>
      <c r="BE835" s="31"/>
      <c r="BF835" s="31"/>
      <c r="BG835" s="31"/>
      <c r="BH835" s="31"/>
      <c r="BI835" s="31"/>
      <c r="BJ835" s="31"/>
      <c r="BK835" s="31"/>
      <c r="BL835" s="31"/>
      <c r="BM835" s="31"/>
      <c r="BN835" s="31"/>
      <c r="BO835" s="31"/>
      <c r="BP835" s="31"/>
    </row>
    <row r="836">
      <c r="A836" s="180"/>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c r="AQ836" s="31"/>
      <c r="AR836" s="31"/>
      <c r="AS836" s="31"/>
      <c r="AT836" s="31"/>
      <c r="AU836" s="31"/>
      <c r="AV836" s="31"/>
      <c r="AW836" s="31"/>
      <c r="AX836" s="31"/>
      <c r="AY836" s="31"/>
      <c r="AZ836" s="31"/>
      <c r="BA836" s="31"/>
      <c r="BB836" s="31"/>
      <c r="BC836" s="31"/>
      <c r="BD836" s="31"/>
      <c r="BE836" s="31"/>
      <c r="BF836" s="31"/>
      <c r="BG836" s="31"/>
      <c r="BH836" s="31"/>
      <c r="BI836" s="31"/>
      <c r="BJ836" s="31"/>
      <c r="BK836" s="31"/>
      <c r="BL836" s="31"/>
      <c r="BM836" s="31"/>
      <c r="BN836" s="31"/>
      <c r="BO836" s="31"/>
      <c r="BP836" s="31"/>
    </row>
    <row r="837">
      <c r="A837" s="180"/>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c r="AQ837" s="31"/>
      <c r="AR837" s="31"/>
      <c r="AS837" s="31"/>
      <c r="AT837" s="31"/>
      <c r="AU837" s="31"/>
      <c r="AV837" s="31"/>
      <c r="AW837" s="31"/>
      <c r="AX837" s="31"/>
      <c r="AY837" s="31"/>
      <c r="AZ837" s="31"/>
      <c r="BA837" s="31"/>
      <c r="BB837" s="31"/>
      <c r="BC837" s="31"/>
      <c r="BD837" s="31"/>
      <c r="BE837" s="31"/>
      <c r="BF837" s="31"/>
      <c r="BG837" s="31"/>
      <c r="BH837" s="31"/>
      <c r="BI837" s="31"/>
      <c r="BJ837" s="31"/>
      <c r="BK837" s="31"/>
      <c r="BL837" s="31"/>
      <c r="BM837" s="31"/>
      <c r="BN837" s="31"/>
      <c r="BO837" s="31"/>
      <c r="BP837" s="31"/>
    </row>
    <row r="838">
      <c r="A838" s="180"/>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c r="AQ838" s="31"/>
      <c r="AR838" s="31"/>
      <c r="AS838" s="31"/>
      <c r="AT838" s="31"/>
      <c r="AU838" s="31"/>
      <c r="AV838" s="31"/>
      <c r="AW838" s="31"/>
      <c r="AX838" s="31"/>
      <c r="AY838" s="31"/>
      <c r="AZ838" s="31"/>
      <c r="BA838" s="31"/>
      <c r="BB838" s="31"/>
      <c r="BC838" s="31"/>
      <c r="BD838" s="31"/>
      <c r="BE838" s="31"/>
      <c r="BF838" s="31"/>
      <c r="BG838" s="31"/>
      <c r="BH838" s="31"/>
      <c r="BI838" s="31"/>
      <c r="BJ838" s="31"/>
      <c r="BK838" s="31"/>
      <c r="BL838" s="31"/>
      <c r="BM838" s="31"/>
      <c r="BN838" s="31"/>
      <c r="BO838" s="31"/>
      <c r="BP838" s="31"/>
    </row>
    <row r="839">
      <c r="A839" s="180"/>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c r="AQ839" s="31"/>
      <c r="AR839" s="31"/>
      <c r="AS839" s="31"/>
      <c r="AT839" s="31"/>
      <c r="AU839" s="31"/>
      <c r="AV839" s="31"/>
      <c r="AW839" s="31"/>
      <c r="AX839" s="31"/>
      <c r="AY839" s="31"/>
      <c r="AZ839" s="31"/>
      <c r="BA839" s="31"/>
      <c r="BB839" s="31"/>
      <c r="BC839" s="31"/>
      <c r="BD839" s="31"/>
      <c r="BE839" s="31"/>
      <c r="BF839" s="31"/>
      <c r="BG839" s="31"/>
      <c r="BH839" s="31"/>
      <c r="BI839" s="31"/>
      <c r="BJ839" s="31"/>
      <c r="BK839" s="31"/>
      <c r="BL839" s="31"/>
      <c r="BM839" s="31"/>
      <c r="BN839" s="31"/>
      <c r="BO839" s="31"/>
      <c r="BP839" s="31"/>
    </row>
    <row r="840">
      <c r="A840" s="180"/>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c r="AQ840" s="31"/>
      <c r="AR840" s="31"/>
      <c r="AS840" s="31"/>
      <c r="AT840" s="31"/>
      <c r="AU840" s="31"/>
      <c r="AV840" s="31"/>
      <c r="AW840" s="31"/>
      <c r="AX840" s="31"/>
      <c r="AY840" s="31"/>
      <c r="AZ840" s="31"/>
      <c r="BA840" s="31"/>
      <c r="BB840" s="31"/>
      <c r="BC840" s="31"/>
      <c r="BD840" s="31"/>
      <c r="BE840" s="31"/>
      <c r="BF840" s="31"/>
      <c r="BG840" s="31"/>
      <c r="BH840" s="31"/>
      <c r="BI840" s="31"/>
      <c r="BJ840" s="31"/>
      <c r="BK840" s="31"/>
      <c r="BL840" s="31"/>
      <c r="BM840" s="31"/>
      <c r="BN840" s="31"/>
      <c r="BO840" s="31"/>
      <c r="BP840" s="31"/>
    </row>
    <row r="841">
      <c r="A841" s="180"/>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c r="AQ841" s="31"/>
      <c r="AR841" s="31"/>
      <c r="AS841" s="31"/>
      <c r="AT841" s="31"/>
      <c r="AU841" s="31"/>
      <c r="AV841" s="31"/>
      <c r="AW841" s="31"/>
      <c r="AX841" s="31"/>
      <c r="AY841" s="31"/>
      <c r="AZ841" s="31"/>
      <c r="BA841" s="31"/>
      <c r="BB841" s="31"/>
      <c r="BC841" s="31"/>
      <c r="BD841" s="31"/>
      <c r="BE841" s="31"/>
      <c r="BF841" s="31"/>
      <c r="BG841" s="31"/>
      <c r="BH841" s="31"/>
      <c r="BI841" s="31"/>
      <c r="BJ841" s="31"/>
      <c r="BK841" s="31"/>
      <c r="BL841" s="31"/>
      <c r="BM841" s="31"/>
      <c r="BN841" s="31"/>
      <c r="BO841" s="31"/>
      <c r="BP841" s="31"/>
    </row>
    <row r="842">
      <c r="A842" s="180"/>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c r="AQ842" s="31"/>
      <c r="AR842" s="31"/>
      <c r="AS842" s="31"/>
      <c r="AT842" s="31"/>
      <c r="AU842" s="31"/>
      <c r="AV842" s="31"/>
      <c r="AW842" s="31"/>
      <c r="AX842" s="31"/>
      <c r="AY842" s="31"/>
      <c r="AZ842" s="31"/>
      <c r="BA842" s="31"/>
      <c r="BB842" s="31"/>
      <c r="BC842" s="31"/>
      <c r="BD842" s="31"/>
      <c r="BE842" s="31"/>
      <c r="BF842" s="31"/>
      <c r="BG842" s="31"/>
      <c r="BH842" s="31"/>
      <c r="BI842" s="31"/>
      <c r="BJ842" s="31"/>
      <c r="BK842" s="31"/>
      <c r="BL842" s="31"/>
      <c r="BM842" s="31"/>
      <c r="BN842" s="31"/>
      <c r="BO842" s="31"/>
      <c r="BP842" s="31"/>
    </row>
    <row r="843">
      <c r="A843" s="180"/>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c r="AQ843" s="31"/>
      <c r="AR843" s="31"/>
      <c r="AS843" s="31"/>
      <c r="AT843" s="31"/>
      <c r="AU843" s="31"/>
      <c r="AV843" s="31"/>
      <c r="AW843" s="31"/>
      <c r="AX843" s="31"/>
      <c r="AY843" s="31"/>
      <c r="AZ843" s="31"/>
      <c r="BA843" s="31"/>
      <c r="BB843" s="31"/>
      <c r="BC843" s="31"/>
      <c r="BD843" s="31"/>
      <c r="BE843" s="31"/>
      <c r="BF843" s="31"/>
      <c r="BG843" s="31"/>
      <c r="BH843" s="31"/>
      <c r="BI843" s="31"/>
      <c r="BJ843" s="31"/>
      <c r="BK843" s="31"/>
      <c r="BL843" s="31"/>
      <c r="BM843" s="31"/>
      <c r="BN843" s="31"/>
      <c r="BO843" s="31"/>
      <c r="BP843" s="31"/>
    </row>
    <row r="844">
      <c r="A844" s="180"/>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c r="AQ844" s="31"/>
      <c r="AR844" s="31"/>
      <c r="AS844" s="31"/>
      <c r="AT844" s="31"/>
      <c r="AU844" s="31"/>
      <c r="AV844" s="31"/>
      <c r="AW844" s="31"/>
      <c r="AX844" s="31"/>
      <c r="AY844" s="31"/>
      <c r="AZ844" s="31"/>
      <c r="BA844" s="31"/>
      <c r="BB844" s="31"/>
      <c r="BC844" s="31"/>
      <c r="BD844" s="31"/>
      <c r="BE844" s="31"/>
      <c r="BF844" s="31"/>
      <c r="BG844" s="31"/>
      <c r="BH844" s="31"/>
      <c r="BI844" s="31"/>
      <c r="BJ844" s="31"/>
      <c r="BK844" s="31"/>
      <c r="BL844" s="31"/>
      <c r="BM844" s="31"/>
      <c r="BN844" s="31"/>
      <c r="BO844" s="31"/>
      <c r="BP844" s="31"/>
    </row>
    <row r="845">
      <c r="A845" s="180"/>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c r="AQ845" s="31"/>
      <c r="AR845" s="31"/>
      <c r="AS845" s="31"/>
      <c r="AT845" s="31"/>
      <c r="AU845" s="31"/>
      <c r="AV845" s="31"/>
      <c r="AW845" s="31"/>
      <c r="AX845" s="31"/>
      <c r="AY845" s="31"/>
      <c r="AZ845" s="31"/>
      <c r="BA845" s="31"/>
      <c r="BB845" s="31"/>
      <c r="BC845" s="31"/>
      <c r="BD845" s="31"/>
      <c r="BE845" s="31"/>
      <c r="BF845" s="31"/>
      <c r="BG845" s="31"/>
      <c r="BH845" s="31"/>
      <c r="BI845" s="31"/>
      <c r="BJ845" s="31"/>
      <c r="BK845" s="31"/>
      <c r="BL845" s="31"/>
      <c r="BM845" s="31"/>
      <c r="BN845" s="31"/>
      <c r="BO845" s="31"/>
      <c r="BP845" s="31"/>
    </row>
    <row r="846">
      <c r="A846" s="180"/>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c r="AQ846" s="31"/>
      <c r="AR846" s="31"/>
      <c r="AS846" s="31"/>
      <c r="AT846" s="31"/>
      <c r="AU846" s="31"/>
      <c r="AV846" s="31"/>
      <c r="AW846" s="31"/>
      <c r="AX846" s="31"/>
      <c r="AY846" s="31"/>
      <c r="AZ846" s="31"/>
      <c r="BA846" s="31"/>
      <c r="BB846" s="31"/>
      <c r="BC846" s="31"/>
      <c r="BD846" s="31"/>
      <c r="BE846" s="31"/>
      <c r="BF846" s="31"/>
      <c r="BG846" s="31"/>
      <c r="BH846" s="31"/>
      <c r="BI846" s="31"/>
      <c r="BJ846" s="31"/>
      <c r="BK846" s="31"/>
      <c r="BL846" s="31"/>
      <c r="BM846" s="31"/>
      <c r="BN846" s="31"/>
      <c r="BO846" s="31"/>
      <c r="BP846" s="31"/>
    </row>
    <row r="847">
      <c r="A847" s="180"/>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c r="AQ847" s="31"/>
      <c r="AR847" s="31"/>
      <c r="AS847" s="31"/>
      <c r="AT847" s="31"/>
      <c r="AU847" s="31"/>
      <c r="AV847" s="31"/>
      <c r="AW847" s="31"/>
      <c r="AX847" s="31"/>
      <c r="AY847" s="31"/>
      <c r="AZ847" s="31"/>
      <c r="BA847" s="31"/>
      <c r="BB847" s="31"/>
      <c r="BC847" s="31"/>
      <c r="BD847" s="31"/>
      <c r="BE847" s="31"/>
      <c r="BF847" s="31"/>
      <c r="BG847" s="31"/>
      <c r="BH847" s="31"/>
      <c r="BI847" s="31"/>
      <c r="BJ847" s="31"/>
      <c r="BK847" s="31"/>
      <c r="BL847" s="31"/>
      <c r="BM847" s="31"/>
      <c r="BN847" s="31"/>
      <c r="BO847" s="31"/>
      <c r="BP847" s="31"/>
    </row>
    <row r="848">
      <c r="A848" s="180"/>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c r="AQ848" s="31"/>
      <c r="AR848" s="31"/>
      <c r="AS848" s="31"/>
      <c r="AT848" s="31"/>
      <c r="AU848" s="31"/>
      <c r="AV848" s="31"/>
      <c r="AW848" s="31"/>
      <c r="AX848" s="31"/>
      <c r="AY848" s="31"/>
      <c r="AZ848" s="31"/>
      <c r="BA848" s="31"/>
      <c r="BB848" s="31"/>
      <c r="BC848" s="31"/>
      <c r="BD848" s="31"/>
      <c r="BE848" s="31"/>
      <c r="BF848" s="31"/>
      <c r="BG848" s="31"/>
      <c r="BH848" s="31"/>
      <c r="BI848" s="31"/>
      <c r="BJ848" s="31"/>
      <c r="BK848" s="31"/>
      <c r="BL848" s="31"/>
      <c r="BM848" s="31"/>
      <c r="BN848" s="31"/>
      <c r="BO848" s="31"/>
      <c r="BP848" s="31"/>
    </row>
    <row r="849">
      <c r="A849" s="180"/>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c r="AQ849" s="31"/>
      <c r="AR849" s="31"/>
      <c r="AS849" s="31"/>
      <c r="AT849" s="31"/>
      <c r="AU849" s="31"/>
      <c r="AV849" s="31"/>
      <c r="AW849" s="31"/>
      <c r="AX849" s="31"/>
      <c r="AY849" s="31"/>
      <c r="AZ849" s="31"/>
      <c r="BA849" s="31"/>
      <c r="BB849" s="31"/>
      <c r="BC849" s="31"/>
      <c r="BD849" s="31"/>
      <c r="BE849" s="31"/>
      <c r="BF849" s="31"/>
      <c r="BG849" s="31"/>
      <c r="BH849" s="31"/>
      <c r="BI849" s="31"/>
      <c r="BJ849" s="31"/>
      <c r="BK849" s="31"/>
      <c r="BL849" s="31"/>
      <c r="BM849" s="31"/>
      <c r="BN849" s="31"/>
      <c r="BO849" s="31"/>
      <c r="BP849" s="31"/>
    </row>
    <row r="850">
      <c r="A850" s="180"/>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c r="AQ850" s="31"/>
      <c r="AR850" s="31"/>
      <c r="AS850" s="31"/>
      <c r="AT850" s="31"/>
      <c r="AU850" s="31"/>
      <c r="AV850" s="31"/>
      <c r="AW850" s="31"/>
      <c r="AX850" s="31"/>
      <c r="AY850" s="31"/>
      <c r="AZ850" s="31"/>
      <c r="BA850" s="31"/>
      <c r="BB850" s="31"/>
      <c r="BC850" s="31"/>
      <c r="BD850" s="31"/>
      <c r="BE850" s="31"/>
      <c r="BF850" s="31"/>
      <c r="BG850" s="31"/>
      <c r="BH850" s="31"/>
      <c r="BI850" s="31"/>
      <c r="BJ850" s="31"/>
      <c r="BK850" s="31"/>
      <c r="BL850" s="31"/>
      <c r="BM850" s="31"/>
      <c r="BN850" s="31"/>
      <c r="BO850" s="31"/>
      <c r="BP850" s="31"/>
    </row>
    <row r="851">
      <c r="A851" s="180"/>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c r="AQ851" s="31"/>
      <c r="AR851" s="31"/>
      <c r="AS851" s="31"/>
      <c r="AT851" s="31"/>
      <c r="AU851" s="31"/>
      <c r="AV851" s="31"/>
      <c r="AW851" s="31"/>
      <c r="AX851" s="31"/>
      <c r="AY851" s="31"/>
      <c r="AZ851" s="31"/>
      <c r="BA851" s="31"/>
      <c r="BB851" s="31"/>
      <c r="BC851" s="31"/>
      <c r="BD851" s="31"/>
      <c r="BE851" s="31"/>
      <c r="BF851" s="31"/>
      <c r="BG851" s="31"/>
      <c r="BH851" s="31"/>
      <c r="BI851" s="31"/>
      <c r="BJ851" s="31"/>
      <c r="BK851" s="31"/>
      <c r="BL851" s="31"/>
      <c r="BM851" s="31"/>
      <c r="BN851" s="31"/>
      <c r="BO851" s="31"/>
      <c r="BP851" s="31"/>
    </row>
    <row r="852">
      <c r="A852" s="180"/>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c r="AQ852" s="31"/>
      <c r="AR852" s="31"/>
      <c r="AS852" s="31"/>
      <c r="AT852" s="31"/>
      <c r="AU852" s="31"/>
      <c r="AV852" s="31"/>
      <c r="AW852" s="31"/>
      <c r="AX852" s="31"/>
      <c r="AY852" s="31"/>
      <c r="AZ852" s="31"/>
      <c r="BA852" s="31"/>
      <c r="BB852" s="31"/>
      <c r="BC852" s="31"/>
      <c r="BD852" s="31"/>
      <c r="BE852" s="31"/>
      <c r="BF852" s="31"/>
      <c r="BG852" s="31"/>
      <c r="BH852" s="31"/>
      <c r="BI852" s="31"/>
      <c r="BJ852" s="31"/>
      <c r="BK852" s="31"/>
      <c r="BL852" s="31"/>
      <c r="BM852" s="31"/>
      <c r="BN852" s="31"/>
      <c r="BO852" s="31"/>
      <c r="BP852" s="31"/>
    </row>
    <row r="853">
      <c r="A853" s="180"/>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c r="AQ853" s="31"/>
      <c r="AR853" s="31"/>
      <c r="AS853" s="31"/>
      <c r="AT853" s="31"/>
      <c r="AU853" s="31"/>
      <c r="AV853" s="31"/>
      <c r="AW853" s="31"/>
      <c r="AX853" s="31"/>
      <c r="AY853" s="31"/>
      <c r="AZ853" s="31"/>
      <c r="BA853" s="31"/>
      <c r="BB853" s="31"/>
      <c r="BC853" s="31"/>
      <c r="BD853" s="31"/>
      <c r="BE853" s="31"/>
      <c r="BF853" s="31"/>
      <c r="BG853" s="31"/>
      <c r="BH853" s="31"/>
      <c r="BI853" s="31"/>
      <c r="BJ853" s="31"/>
      <c r="BK853" s="31"/>
      <c r="BL853" s="31"/>
      <c r="BM853" s="31"/>
      <c r="BN853" s="31"/>
      <c r="BO853" s="31"/>
      <c r="BP853" s="31"/>
    </row>
    <row r="854">
      <c r="A854" s="180"/>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c r="AQ854" s="31"/>
      <c r="AR854" s="31"/>
      <c r="AS854" s="31"/>
      <c r="AT854" s="31"/>
      <c r="AU854" s="31"/>
      <c r="AV854" s="31"/>
      <c r="AW854" s="31"/>
      <c r="AX854" s="31"/>
      <c r="AY854" s="31"/>
      <c r="AZ854" s="31"/>
      <c r="BA854" s="31"/>
      <c r="BB854" s="31"/>
      <c r="BC854" s="31"/>
      <c r="BD854" s="31"/>
      <c r="BE854" s="31"/>
      <c r="BF854" s="31"/>
      <c r="BG854" s="31"/>
      <c r="BH854" s="31"/>
      <c r="BI854" s="31"/>
      <c r="BJ854" s="31"/>
      <c r="BK854" s="31"/>
      <c r="BL854" s="31"/>
      <c r="BM854" s="31"/>
      <c r="BN854" s="31"/>
      <c r="BO854" s="31"/>
      <c r="BP854" s="31"/>
    </row>
    <row r="855">
      <c r="A855" s="180"/>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c r="AQ855" s="31"/>
      <c r="AR855" s="31"/>
      <c r="AS855" s="31"/>
      <c r="AT855" s="31"/>
      <c r="AU855" s="31"/>
      <c r="AV855" s="31"/>
      <c r="AW855" s="31"/>
      <c r="AX855" s="31"/>
      <c r="AY855" s="31"/>
      <c r="AZ855" s="31"/>
      <c r="BA855" s="31"/>
      <c r="BB855" s="31"/>
      <c r="BC855" s="31"/>
      <c r="BD855" s="31"/>
      <c r="BE855" s="31"/>
      <c r="BF855" s="31"/>
      <c r="BG855" s="31"/>
      <c r="BH855" s="31"/>
      <c r="BI855" s="31"/>
      <c r="BJ855" s="31"/>
      <c r="BK855" s="31"/>
      <c r="BL855" s="31"/>
      <c r="BM855" s="31"/>
      <c r="BN855" s="31"/>
      <c r="BO855" s="31"/>
      <c r="BP855" s="31"/>
    </row>
    <row r="856">
      <c r="A856" s="180"/>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c r="AQ856" s="31"/>
      <c r="AR856" s="31"/>
      <c r="AS856" s="31"/>
      <c r="AT856" s="31"/>
      <c r="AU856" s="31"/>
      <c r="AV856" s="31"/>
      <c r="AW856" s="31"/>
      <c r="AX856" s="31"/>
      <c r="AY856" s="31"/>
      <c r="AZ856" s="31"/>
      <c r="BA856" s="31"/>
      <c r="BB856" s="31"/>
      <c r="BC856" s="31"/>
      <c r="BD856" s="31"/>
      <c r="BE856" s="31"/>
      <c r="BF856" s="31"/>
      <c r="BG856" s="31"/>
      <c r="BH856" s="31"/>
      <c r="BI856" s="31"/>
      <c r="BJ856" s="31"/>
      <c r="BK856" s="31"/>
      <c r="BL856" s="31"/>
      <c r="BM856" s="31"/>
      <c r="BN856" s="31"/>
      <c r="BO856" s="31"/>
      <c r="BP856" s="31"/>
    </row>
    <row r="857">
      <c r="A857" s="180"/>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c r="AQ857" s="31"/>
      <c r="AR857" s="31"/>
      <c r="AS857" s="31"/>
      <c r="AT857" s="31"/>
      <c r="AU857" s="31"/>
      <c r="AV857" s="31"/>
      <c r="AW857" s="31"/>
      <c r="AX857" s="31"/>
      <c r="AY857" s="31"/>
      <c r="AZ857" s="31"/>
      <c r="BA857" s="31"/>
      <c r="BB857" s="31"/>
      <c r="BC857" s="31"/>
      <c r="BD857" s="31"/>
      <c r="BE857" s="31"/>
      <c r="BF857" s="31"/>
      <c r="BG857" s="31"/>
      <c r="BH857" s="31"/>
      <c r="BI857" s="31"/>
      <c r="BJ857" s="31"/>
      <c r="BK857" s="31"/>
      <c r="BL857" s="31"/>
      <c r="BM857" s="31"/>
      <c r="BN857" s="31"/>
      <c r="BO857" s="31"/>
      <c r="BP857" s="31"/>
    </row>
    <row r="858">
      <c r="A858" s="180"/>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c r="AQ858" s="31"/>
      <c r="AR858" s="31"/>
      <c r="AS858" s="31"/>
      <c r="AT858" s="31"/>
      <c r="AU858" s="31"/>
      <c r="AV858" s="31"/>
      <c r="AW858" s="31"/>
      <c r="AX858" s="31"/>
      <c r="AY858" s="31"/>
      <c r="AZ858" s="31"/>
      <c r="BA858" s="31"/>
      <c r="BB858" s="31"/>
      <c r="BC858" s="31"/>
      <c r="BD858" s="31"/>
      <c r="BE858" s="31"/>
      <c r="BF858" s="31"/>
      <c r="BG858" s="31"/>
      <c r="BH858" s="31"/>
      <c r="BI858" s="31"/>
      <c r="BJ858" s="31"/>
      <c r="BK858" s="31"/>
      <c r="BL858" s="31"/>
      <c r="BM858" s="31"/>
      <c r="BN858" s="31"/>
      <c r="BO858" s="31"/>
      <c r="BP858" s="31"/>
    </row>
    <row r="859">
      <c r="A859" s="180"/>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c r="AQ859" s="31"/>
      <c r="AR859" s="31"/>
      <c r="AS859" s="31"/>
      <c r="AT859" s="31"/>
      <c r="AU859" s="31"/>
      <c r="AV859" s="31"/>
      <c r="AW859" s="31"/>
      <c r="AX859" s="31"/>
      <c r="AY859" s="31"/>
      <c r="AZ859" s="31"/>
      <c r="BA859" s="31"/>
      <c r="BB859" s="31"/>
      <c r="BC859" s="31"/>
      <c r="BD859" s="31"/>
      <c r="BE859" s="31"/>
      <c r="BF859" s="31"/>
      <c r="BG859" s="31"/>
      <c r="BH859" s="31"/>
      <c r="BI859" s="31"/>
      <c r="BJ859" s="31"/>
      <c r="BK859" s="31"/>
      <c r="BL859" s="31"/>
      <c r="BM859" s="31"/>
      <c r="BN859" s="31"/>
      <c r="BO859" s="31"/>
      <c r="BP859" s="31"/>
    </row>
    <row r="860">
      <c r="A860" s="180"/>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c r="AQ860" s="31"/>
      <c r="AR860" s="31"/>
      <c r="AS860" s="31"/>
      <c r="AT860" s="31"/>
      <c r="AU860" s="31"/>
      <c r="AV860" s="31"/>
      <c r="AW860" s="31"/>
      <c r="AX860" s="31"/>
      <c r="AY860" s="31"/>
      <c r="AZ860" s="31"/>
      <c r="BA860" s="31"/>
      <c r="BB860" s="31"/>
      <c r="BC860" s="31"/>
      <c r="BD860" s="31"/>
      <c r="BE860" s="31"/>
      <c r="BF860" s="31"/>
      <c r="BG860" s="31"/>
      <c r="BH860" s="31"/>
      <c r="BI860" s="31"/>
      <c r="BJ860" s="31"/>
      <c r="BK860" s="31"/>
      <c r="BL860" s="31"/>
      <c r="BM860" s="31"/>
      <c r="BN860" s="31"/>
      <c r="BO860" s="31"/>
      <c r="BP860" s="31"/>
    </row>
    <row r="861">
      <c r="A861" s="180"/>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c r="AQ861" s="31"/>
      <c r="AR861" s="31"/>
      <c r="AS861" s="31"/>
      <c r="AT861" s="31"/>
      <c r="AU861" s="31"/>
      <c r="AV861" s="31"/>
      <c r="AW861" s="31"/>
      <c r="AX861" s="31"/>
      <c r="AY861" s="31"/>
      <c r="AZ861" s="31"/>
      <c r="BA861" s="31"/>
      <c r="BB861" s="31"/>
      <c r="BC861" s="31"/>
      <c r="BD861" s="31"/>
      <c r="BE861" s="31"/>
      <c r="BF861" s="31"/>
      <c r="BG861" s="31"/>
      <c r="BH861" s="31"/>
      <c r="BI861" s="31"/>
      <c r="BJ861" s="31"/>
      <c r="BK861" s="31"/>
      <c r="BL861" s="31"/>
      <c r="BM861" s="31"/>
      <c r="BN861" s="31"/>
      <c r="BO861" s="31"/>
      <c r="BP861" s="31"/>
    </row>
    <row r="862">
      <c r="A862" s="180"/>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c r="AQ862" s="31"/>
      <c r="AR862" s="31"/>
      <c r="AS862" s="31"/>
      <c r="AT862" s="31"/>
      <c r="AU862" s="31"/>
      <c r="AV862" s="31"/>
      <c r="AW862" s="31"/>
      <c r="AX862" s="31"/>
      <c r="AY862" s="31"/>
      <c r="AZ862" s="31"/>
      <c r="BA862" s="31"/>
      <c r="BB862" s="31"/>
      <c r="BC862" s="31"/>
      <c r="BD862" s="31"/>
      <c r="BE862" s="31"/>
      <c r="BF862" s="31"/>
      <c r="BG862" s="31"/>
      <c r="BH862" s="31"/>
      <c r="BI862" s="31"/>
      <c r="BJ862" s="31"/>
      <c r="BK862" s="31"/>
      <c r="BL862" s="31"/>
      <c r="BM862" s="31"/>
      <c r="BN862" s="31"/>
      <c r="BO862" s="31"/>
      <c r="BP862" s="31"/>
    </row>
    <row r="863">
      <c r="A863" s="180"/>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c r="AQ863" s="31"/>
      <c r="AR863" s="31"/>
      <c r="AS863" s="31"/>
      <c r="AT863" s="31"/>
      <c r="AU863" s="31"/>
      <c r="AV863" s="31"/>
      <c r="AW863" s="31"/>
      <c r="AX863" s="31"/>
      <c r="AY863" s="31"/>
      <c r="AZ863" s="31"/>
      <c r="BA863" s="31"/>
      <c r="BB863" s="31"/>
      <c r="BC863" s="31"/>
      <c r="BD863" s="31"/>
      <c r="BE863" s="31"/>
      <c r="BF863" s="31"/>
      <c r="BG863" s="31"/>
      <c r="BH863" s="31"/>
      <c r="BI863" s="31"/>
      <c r="BJ863" s="31"/>
      <c r="BK863" s="31"/>
      <c r="BL863" s="31"/>
      <c r="BM863" s="31"/>
      <c r="BN863" s="31"/>
      <c r="BO863" s="31"/>
      <c r="BP863" s="31"/>
    </row>
    <row r="864">
      <c r="A864" s="180"/>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c r="AQ864" s="31"/>
      <c r="AR864" s="31"/>
      <c r="AS864" s="31"/>
      <c r="AT864" s="31"/>
      <c r="AU864" s="31"/>
      <c r="AV864" s="31"/>
      <c r="AW864" s="31"/>
      <c r="AX864" s="31"/>
      <c r="AY864" s="31"/>
      <c r="AZ864" s="31"/>
      <c r="BA864" s="31"/>
      <c r="BB864" s="31"/>
      <c r="BC864" s="31"/>
      <c r="BD864" s="31"/>
      <c r="BE864" s="31"/>
      <c r="BF864" s="31"/>
      <c r="BG864" s="31"/>
      <c r="BH864" s="31"/>
      <c r="BI864" s="31"/>
      <c r="BJ864" s="31"/>
      <c r="BK864" s="31"/>
      <c r="BL864" s="31"/>
      <c r="BM864" s="31"/>
      <c r="BN864" s="31"/>
      <c r="BO864" s="31"/>
      <c r="BP864" s="31"/>
    </row>
    <row r="865">
      <c r="A865" s="180"/>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c r="AQ865" s="31"/>
      <c r="AR865" s="31"/>
      <c r="AS865" s="31"/>
      <c r="AT865" s="31"/>
      <c r="AU865" s="31"/>
      <c r="AV865" s="31"/>
      <c r="AW865" s="31"/>
      <c r="AX865" s="31"/>
      <c r="AY865" s="31"/>
      <c r="AZ865" s="31"/>
      <c r="BA865" s="31"/>
      <c r="BB865" s="31"/>
      <c r="BC865" s="31"/>
      <c r="BD865" s="31"/>
      <c r="BE865" s="31"/>
      <c r="BF865" s="31"/>
      <c r="BG865" s="31"/>
      <c r="BH865" s="31"/>
      <c r="BI865" s="31"/>
      <c r="BJ865" s="31"/>
      <c r="BK865" s="31"/>
      <c r="BL865" s="31"/>
      <c r="BM865" s="31"/>
      <c r="BN865" s="31"/>
      <c r="BO865" s="31"/>
      <c r="BP865" s="31"/>
    </row>
    <row r="866">
      <c r="A866" s="180"/>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c r="AQ866" s="31"/>
      <c r="AR866" s="31"/>
      <c r="AS866" s="31"/>
      <c r="AT866" s="31"/>
      <c r="AU866" s="31"/>
      <c r="AV866" s="31"/>
      <c r="AW866" s="31"/>
      <c r="AX866" s="31"/>
      <c r="AY866" s="31"/>
      <c r="AZ866" s="31"/>
      <c r="BA866" s="31"/>
      <c r="BB866" s="31"/>
      <c r="BC866" s="31"/>
      <c r="BD866" s="31"/>
      <c r="BE866" s="31"/>
      <c r="BF866" s="31"/>
      <c r="BG866" s="31"/>
      <c r="BH866" s="31"/>
      <c r="BI866" s="31"/>
      <c r="BJ866" s="31"/>
      <c r="BK866" s="31"/>
      <c r="BL866" s="31"/>
      <c r="BM866" s="31"/>
      <c r="BN866" s="31"/>
      <c r="BO866" s="31"/>
      <c r="BP866" s="31"/>
    </row>
    <row r="867">
      <c r="A867" s="180"/>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c r="AQ867" s="31"/>
      <c r="AR867" s="31"/>
      <c r="AS867" s="31"/>
      <c r="AT867" s="31"/>
      <c r="AU867" s="31"/>
      <c r="AV867" s="31"/>
      <c r="AW867" s="31"/>
      <c r="AX867" s="31"/>
      <c r="AY867" s="31"/>
      <c r="AZ867" s="31"/>
      <c r="BA867" s="31"/>
      <c r="BB867" s="31"/>
      <c r="BC867" s="31"/>
      <c r="BD867" s="31"/>
      <c r="BE867" s="31"/>
      <c r="BF867" s="31"/>
      <c r="BG867" s="31"/>
      <c r="BH867" s="31"/>
      <c r="BI867" s="31"/>
      <c r="BJ867" s="31"/>
      <c r="BK867" s="31"/>
      <c r="BL867" s="31"/>
      <c r="BM867" s="31"/>
      <c r="BN867" s="31"/>
      <c r="BO867" s="31"/>
      <c r="BP867" s="31"/>
    </row>
    <row r="868">
      <c r="A868" s="180"/>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c r="AQ868" s="31"/>
      <c r="AR868" s="31"/>
      <c r="AS868" s="31"/>
      <c r="AT868" s="31"/>
      <c r="AU868" s="31"/>
      <c r="AV868" s="31"/>
      <c r="AW868" s="31"/>
      <c r="AX868" s="31"/>
      <c r="AY868" s="31"/>
      <c r="AZ868" s="31"/>
      <c r="BA868" s="31"/>
      <c r="BB868" s="31"/>
      <c r="BC868" s="31"/>
      <c r="BD868" s="31"/>
      <c r="BE868" s="31"/>
      <c r="BF868" s="31"/>
      <c r="BG868" s="31"/>
      <c r="BH868" s="31"/>
      <c r="BI868" s="31"/>
      <c r="BJ868" s="31"/>
      <c r="BK868" s="31"/>
      <c r="BL868" s="31"/>
      <c r="BM868" s="31"/>
      <c r="BN868" s="31"/>
      <c r="BO868" s="31"/>
      <c r="BP868" s="31"/>
    </row>
    <row r="869">
      <c r="A869" s="180"/>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c r="AQ869" s="31"/>
      <c r="AR869" s="31"/>
      <c r="AS869" s="31"/>
      <c r="AT869" s="31"/>
      <c r="AU869" s="31"/>
      <c r="AV869" s="31"/>
      <c r="AW869" s="31"/>
      <c r="AX869" s="31"/>
      <c r="AY869" s="31"/>
      <c r="AZ869" s="31"/>
      <c r="BA869" s="31"/>
      <c r="BB869" s="31"/>
      <c r="BC869" s="31"/>
      <c r="BD869" s="31"/>
      <c r="BE869" s="31"/>
      <c r="BF869" s="31"/>
      <c r="BG869" s="31"/>
      <c r="BH869" s="31"/>
      <c r="BI869" s="31"/>
      <c r="BJ869" s="31"/>
      <c r="BK869" s="31"/>
      <c r="BL869" s="31"/>
      <c r="BM869" s="31"/>
      <c r="BN869" s="31"/>
      <c r="BO869" s="31"/>
      <c r="BP869" s="31"/>
    </row>
    <row r="870">
      <c r="A870" s="180"/>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c r="AQ870" s="31"/>
      <c r="AR870" s="31"/>
      <c r="AS870" s="31"/>
      <c r="AT870" s="31"/>
      <c r="AU870" s="31"/>
      <c r="AV870" s="31"/>
      <c r="AW870" s="31"/>
      <c r="AX870" s="31"/>
      <c r="AY870" s="31"/>
      <c r="AZ870" s="31"/>
      <c r="BA870" s="31"/>
      <c r="BB870" s="31"/>
      <c r="BC870" s="31"/>
      <c r="BD870" s="31"/>
      <c r="BE870" s="31"/>
      <c r="BF870" s="31"/>
      <c r="BG870" s="31"/>
      <c r="BH870" s="31"/>
      <c r="BI870" s="31"/>
      <c r="BJ870" s="31"/>
      <c r="BK870" s="31"/>
      <c r="BL870" s="31"/>
      <c r="BM870" s="31"/>
      <c r="BN870" s="31"/>
      <c r="BO870" s="31"/>
      <c r="BP870" s="31"/>
    </row>
    <row r="871">
      <c r="A871" s="180"/>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c r="AQ871" s="31"/>
      <c r="AR871" s="31"/>
      <c r="AS871" s="31"/>
      <c r="AT871" s="31"/>
      <c r="AU871" s="31"/>
      <c r="AV871" s="31"/>
      <c r="AW871" s="31"/>
      <c r="AX871" s="31"/>
      <c r="AY871" s="31"/>
      <c r="AZ871" s="31"/>
      <c r="BA871" s="31"/>
      <c r="BB871" s="31"/>
      <c r="BC871" s="31"/>
      <c r="BD871" s="31"/>
      <c r="BE871" s="31"/>
      <c r="BF871" s="31"/>
      <c r="BG871" s="31"/>
      <c r="BH871" s="31"/>
      <c r="BI871" s="31"/>
      <c r="BJ871" s="31"/>
      <c r="BK871" s="31"/>
      <c r="BL871" s="31"/>
      <c r="BM871" s="31"/>
      <c r="BN871" s="31"/>
      <c r="BO871" s="31"/>
      <c r="BP871" s="31"/>
    </row>
    <row r="872">
      <c r="A872" s="180"/>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c r="AQ872" s="31"/>
      <c r="AR872" s="31"/>
      <c r="AS872" s="31"/>
      <c r="AT872" s="31"/>
      <c r="AU872" s="31"/>
      <c r="AV872" s="31"/>
      <c r="AW872" s="31"/>
      <c r="AX872" s="31"/>
      <c r="AY872" s="31"/>
      <c r="AZ872" s="31"/>
      <c r="BA872" s="31"/>
      <c r="BB872" s="31"/>
      <c r="BC872" s="31"/>
      <c r="BD872" s="31"/>
      <c r="BE872" s="31"/>
      <c r="BF872" s="31"/>
      <c r="BG872" s="31"/>
      <c r="BH872" s="31"/>
      <c r="BI872" s="31"/>
      <c r="BJ872" s="31"/>
      <c r="BK872" s="31"/>
      <c r="BL872" s="31"/>
      <c r="BM872" s="31"/>
      <c r="BN872" s="31"/>
      <c r="BO872" s="31"/>
      <c r="BP872" s="31"/>
    </row>
    <row r="873">
      <c r="A873" s="180"/>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c r="AS873" s="31"/>
      <c r="AT873" s="31"/>
      <c r="AU873" s="31"/>
      <c r="AV873" s="31"/>
      <c r="AW873" s="31"/>
      <c r="AX873" s="31"/>
      <c r="AY873" s="31"/>
      <c r="AZ873" s="31"/>
      <c r="BA873" s="31"/>
      <c r="BB873" s="31"/>
      <c r="BC873" s="31"/>
      <c r="BD873" s="31"/>
      <c r="BE873" s="31"/>
      <c r="BF873" s="31"/>
      <c r="BG873" s="31"/>
      <c r="BH873" s="31"/>
      <c r="BI873" s="31"/>
      <c r="BJ873" s="31"/>
      <c r="BK873" s="31"/>
      <c r="BL873" s="31"/>
      <c r="BM873" s="31"/>
      <c r="BN873" s="31"/>
      <c r="BO873" s="31"/>
      <c r="BP873" s="31"/>
    </row>
    <row r="874">
      <c r="A874" s="180"/>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c r="AQ874" s="31"/>
      <c r="AR874" s="31"/>
      <c r="AS874" s="31"/>
      <c r="AT874" s="31"/>
      <c r="AU874" s="31"/>
      <c r="AV874" s="31"/>
      <c r="AW874" s="31"/>
      <c r="AX874" s="31"/>
      <c r="AY874" s="31"/>
      <c r="AZ874" s="31"/>
      <c r="BA874" s="31"/>
      <c r="BB874" s="31"/>
      <c r="BC874" s="31"/>
      <c r="BD874" s="31"/>
      <c r="BE874" s="31"/>
      <c r="BF874" s="31"/>
      <c r="BG874" s="31"/>
      <c r="BH874" s="31"/>
      <c r="BI874" s="31"/>
      <c r="BJ874" s="31"/>
      <c r="BK874" s="31"/>
      <c r="BL874" s="31"/>
      <c r="BM874" s="31"/>
      <c r="BN874" s="31"/>
      <c r="BO874" s="31"/>
      <c r="BP874" s="31"/>
    </row>
    <row r="875">
      <c r="A875" s="180"/>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c r="AQ875" s="31"/>
      <c r="AR875" s="31"/>
      <c r="AS875" s="31"/>
      <c r="AT875" s="31"/>
      <c r="AU875" s="31"/>
      <c r="AV875" s="31"/>
      <c r="AW875" s="31"/>
      <c r="AX875" s="31"/>
      <c r="AY875" s="31"/>
      <c r="AZ875" s="31"/>
      <c r="BA875" s="31"/>
      <c r="BB875" s="31"/>
      <c r="BC875" s="31"/>
      <c r="BD875" s="31"/>
      <c r="BE875" s="31"/>
      <c r="BF875" s="31"/>
      <c r="BG875" s="31"/>
      <c r="BH875" s="31"/>
      <c r="BI875" s="31"/>
      <c r="BJ875" s="31"/>
      <c r="BK875" s="31"/>
      <c r="BL875" s="31"/>
      <c r="BM875" s="31"/>
      <c r="BN875" s="31"/>
      <c r="BO875" s="31"/>
      <c r="BP875" s="31"/>
    </row>
    <row r="876">
      <c r="A876" s="180"/>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c r="AQ876" s="31"/>
      <c r="AR876" s="31"/>
      <c r="AS876" s="31"/>
      <c r="AT876" s="31"/>
      <c r="AU876" s="31"/>
      <c r="AV876" s="31"/>
      <c r="AW876" s="31"/>
      <c r="AX876" s="31"/>
      <c r="AY876" s="31"/>
      <c r="AZ876" s="31"/>
      <c r="BA876" s="31"/>
      <c r="BB876" s="31"/>
      <c r="BC876" s="31"/>
      <c r="BD876" s="31"/>
      <c r="BE876" s="31"/>
      <c r="BF876" s="31"/>
      <c r="BG876" s="31"/>
      <c r="BH876" s="31"/>
      <c r="BI876" s="31"/>
      <c r="BJ876" s="31"/>
      <c r="BK876" s="31"/>
      <c r="BL876" s="31"/>
      <c r="BM876" s="31"/>
      <c r="BN876" s="31"/>
      <c r="BO876" s="31"/>
      <c r="BP876" s="31"/>
    </row>
    <row r="877">
      <c r="A877" s="180"/>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c r="AQ877" s="31"/>
      <c r="AR877" s="31"/>
      <c r="AS877" s="31"/>
      <c r="AT877" s="31"/>
      <c r="AU877" s="31"/>
      <c r="AV877" s="31"/>
      <c r="AW877" s="31"/>
      <c r="AX877" s="31"/>
      <c r="AY877" s="31"/>
      <c r="AZ877" s="31"/>
      <c r="BA877" s="31"/>
      <c r="BB877" s="31"/>
      <c r="BC877" s="31"/>
      <c r="BD877" s="31"/>
      <c r="BE877" s="31"/>
      <c r="BF877" s="31"/>
      <c r="BG877" s="31"/>
      <c r="BH877" s="31"/>
      <c r="BI877" s="31"/>
      <c r="BJ877" s="31"/>
      <c r="BK877" s="31"/>
      <c r="BL877" s="31"/>
      <c r="BM877" s="31"/>
      <c r="BN877" s="31"/>
      <c r="BO877" s="31"/>
      <c r="BP877" s="31"/>
    </row>
    <row r="878">
      <c r="A878" s="180"/>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c r="AQ878" s="31"/>
      <c r="AR878" s="31"/>
      <c r="AS878" s="31"/>
      <c r="AT878" s="31"/>
      <c r="AU878" s="31"/>
      <c r="AV878" s="31"/>
      <c r="AW878" s="31"/>
      <c r="AX878" s="31"/>
      <c r="AY878" s="31"/>
      <c r="AZ878" s="31"/>
      <c r="BA878" s="31"/>
      <c r="BB878" s="31"/>
      <c r="BC878" s="31"/>
      <c r="BD878" s="31"/>
      <c r="BE878" s="31"/>
      <c r="BF878" s="31"/>
      <c r="BG878" s="31"/>
      <c r="BH878" s="31"/>
      <c r="BI878" s="31"/>
      <c r="BJ878" s="31"/>
      <c r="BK878" s="31"/>
      <c r="BL878" s="31"/>
      <c r="BM878" s="31"/>
      <c r="BN878" s="31"/>
      <c r="BO878" s="31"/>
      <c r="BP878" s="31"/>
    </row>
    <row r="879">
      <c r="A879" s="180"/>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c r="AQ879" s="31"/>
      <c r="AR879" s="31"/>
      <c r="AS879" s="31"/>
      <c r="AT879" s="31"/>
      <c r="AU879" s="31"/>
      <c r="AV879" s="31"/>
      <c r="AW879" s="31"/>
      <c r="AX879" s="31"/>
      <c r="AY879" s="31"/>
      <c r="AZ879" s="31"/>
      <c r="BA879" s="31"/>
      <c r="BB879" s="31"/>
      <c r="BC879" s="31"/>
      <c r="BD879" s="31"/>
      <c r="BE879" s="31"/>
      <c r="BF879" s="31"/>
      <c r="BG879" s="31"/>
      <c r="BH879" s="31"/>
      <c r="BI879" s="31"/>
      <c r="BJ879" s="31"/>
      <c r="BK879" s="31"/>
      <c r="BL879" s="31"/>
      <c r="BM879" s="31"/>
      <c r="BN879" s="31"/>
      <c r="BO879" s="31"/>
      <c r="BP879" s="31"/>
    </row>
    <row r="880">
      <c r="A880" s="180"/>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c r="AQ880" s="31"/>
      <c r="AR880" s="31"/>
      <c r="AS880" s="31"/>
      <c r="AT880" s="31"/>
      <c r="AU880" s="31"/>
      <c r="AV880" s="31"/>
      <c r="AW880" s="31"/>
      <c r="AX880" s="31"/>
      <c r="AY880" s="31"/>
      <c r="AZ880" s="31"/>
      <c r="BA880" s="31"/>
      <c r="BB880" s="31"/>
      <c r="BC880" s="31"/>
      <c r="BD880" s="31"/>
      <c r="BE880" s="31"/>
      <c r="BF880" s="31"/>
      <c r="BG880" s="31"/>
      <c r="BH880" s="31"/>
      <c r="BI880" s="31"/>
      <c r="BJ880" s="31"/>
      <c r="BK880" s="31"/>
      <c r="BL880" s="31"/>
      <c r="BM880" s="31"/>
      <c r="BN880" s="31"/>
      <c r="BO880" s="31"/>
      <c r="BP880" s="31"/>
    </row>
    <row r="881">
      <c r="A881" s="180"/>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c r="AQ881" s="31"/>
      <c r="AR881" s="31"/>
      <c r="AS881" s="31"/>
      <c r="AT881" s="31"/>
      <c r="AU881" s="31"/>
      <c r="AV881" s="31"/>
      <c r="AW881" s="31"/>
      <c r="AX881" s="31"/>
      <c r="AY881" s="31"/>
      <c r="AZ881" s="31"/>
      <c r="BA881" s="31"/>
      <c r="BB881" s="31"/>
      <c r="BC881" s="31"/>
      <c r="BD881" s="31"/>
      <c r="BE881" s="31"/>
      <c r="BF881" s="31"/>
      <c r="BG881" s="31"/>
      <c r="BH881" s="31"/>
      <c r="BI881" s="31"/>
      <c r="BJ881" s="31"/>
      <c r="BK881" s="31"/>
      <c r="BL881" s="31"/>
      <c r="BM881" s="31"/>
      <c r="BN881" s="31"/>
      <c r="BO881" s="31"/>
      <c r="BP881" s="31"/>
    </row>
    <row r="882">
      <c r="A882" s="180"/>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c r="AQ882" s="31"/>
      <c r="AR882" s="31"/>
      <c r="AS882" s="31"/>
      <c r="AT882" s="31"/>
      <c r="AU882" s="31"/>
      <c r="AV882" s="31"/>
      <c r="AW882" s="31"/>
      <c r="AX882" s="31"/>
      <c r="AY882" s="31"/>
      <c r="AZ882" s="31"/>
      <c r="BA882" s="31"/>
      <c r="BB882" s="31"/>
      <c r="BC882" s="31"/>
      <c r="BD882" s="31"/>
      <c r="BE882" s="31"/>
      <c r="BF882" s="31"/>
      <c r="BG882" s="31"/>
      <c r="BH882" s="31"/>
      <c r="BI882" s="31"/>
      <c r="BJ882" s="31"/>
      <c r="BK882" s="31"/>
      <c r="BL882" s="31"/>
      <c r="BM882" s="31"/>
      <c r="BN882" s="31"/>
      <c r="BO882" s="31"/>
      <c r="BP882" s="31"/>
    </row>
    <row r="883">
      <c r="A883" s="180"/>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c r="AQ883" s="31"/>
      <c r="AR883" s="31"/>
      <c r="AS883" s="31"/>
      <c r="AT883" s="31"/>
      <c r="AU883" s="31"/>
      <c r="AV883" s="31"/>
      <c r="AW883" s="31"/>
      <c r="AX883" s="31"/>
      <c r="AY883" s="31"/>
      <c r="AZ883" s="31"/>
      <c r="BA883" s="31"/>
      <c r="BB883" s="31"/>
      <c r="BC883" s="31"/>
      <c r="BD883" s="31"/>
      <c r="BE883" s="31"/>
      <c r="BF883" s="31"/>
      <c r="BG883" s="31"/>
      <c r="BH883" s="31"/>
      <c r="BI883" s="31"/>
      <c r="BJ883" s="31"/>
      <c r="BK883" s="31"/>
      <c r="BL883" s="31"/>
      <c r="BM883" s="31"/>
      <c r="BN883" s="31"/>
      <c r="BO883" s="31"/>
      <c r="BP883" s="31"/>
    </row>
    <row r="884">
      <c r="A884" s="180"/>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c r="AQ884" s="31"/>
      <c r="AR884" s="31"/>
      <c r="AS884" s="31"/>
      <c r="AT884" s="31"/>
      <c r="AU884" s="31"/>
      <c r="AV884" s="31"/>
      <c r="AW884" s="31"/>
      <c r="AX884" s="31"/>
      <c r="AY884" s="31"/>
      <c r="AZ884" s="31"/>
      <c r="BA884" s="31"/>
      <c r="BB884" s="31"/>
      <c r="BC884" s="31"/>
      <c r="BD884" s="31"/>
      <c r="BE884" s="31"/>
      <c r="BF884" s="31"/>
      <c r="BG884" s="31"/>
      <c r="BH884" s="31"/>
      <c r="BI884" s="31"/>
      <c r="BJ884" s="31"/>
      <c r="BK884" s="31"/>
      <c r="BL884" s="31"/>
      <c r="BM884" s="31"/>
      <c r="BN884" s="31"/>
      <c r="BO884" s="31"/>
      <c r="BP884" s="31"/>
    </row>
    <row r="885">
      <c r="A885" s="180"/>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c r="AQ885" s="31"/>
      <c r="AR885" s="31"/>
      <c r="AS885" s="31"/>
      <c r="AT885" s="31"/>
      <c r="AU885" s="31"/>
      <c r="AV885" s="31"/>
      <c r="AW885" s="31"/>
      <c r="AX885" s="31"/>
      <c r="AY885" s="31"/>
      <c r="AZ885" s="31"/>
      <c r="BA885" s="31"/>
      <c r="BB885" s="31"/>
      <c r="BC885" s="31"/>
      <c r="BD885" s="31"/>
      <c r="BE885" s="31"/>
      <c r="BF885" s="31"/>
      <c r="BG885" s="31"/>
      <c r="BH885" s="31"/>
      <c r="BI885" s="31"/>
      <c r="BJ885" s="31"/>
      <c r="BK885" s="31"/>
      <c r="BL885" s="31"/>
      <c r="BM885" s="31"/>
      <c r="BN885" s="31"/>
      <c r="BO885" s="31"/>
      <c r="BP885" s="31"/>
    </row>
    <row r="886">
      <c r="A886" s="180"/>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c r="AQ886" s="31"/>
      <c r="AR886" s="31"/>
      <c r="AS886" s="31"/>
      <c r="AT886" s="31"/>
      <c r="AU886" s="31"/>
      <c r="AV886" s="31"/>
      <c r="AW886" s="31"/>
      <c r="AX886" s="31"/>
      <c r="AY886" s="31"/>
      <c r="AZ886" s="31"/>
      <c r="BA886" s="31"/>
      <c r="BB886" s="31"/>
      <c r="BC886" s="31"/>
      <c r="BD886" s="31"/>
      <c r="BE886" s="31"/>
      <c r="BF886" s="31"/>
      <c r="BG886" s="31"/>
      <c r="BH886" s="31"/>
      <c r="BI886" s="31"/>
      <c r="BJ886" s="31"/>
      <c r="BK886" s="31"/>
      <c r="BL886" s="31"/>
      <c r="BM886" s="31"/>
      <c r="BN886" s="31"/>
      <c r="BO886" s="31"/>
      <c r="BP886" s="31"/>
    </row>
    <row r="887">
      <c r="A887" s="180"/>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c r="AQ887" s="31"/>
      <c r="AR887" s="31"/>
      <c r="AS887" s="31"/>
      <c r="AT887" s="31"/>
      <c r="AU887" s="31"/>
      <c r="AV887" s="31"/>
      <c r="AW887" s="31"/>
      <c r="AX887" s="31"/>
      <c r="AY887" s="31"/>
      <c r="AZ887" s="31"/>
      <c r="BA887" s="31"/>
      <c r="BB887" s="31"/>
      <c r="BC887" s="31"/>
      <c r="BD887" s="31"/>
      <c r="BE887" s="31"/>
      <c r="BF887" s="31"/>
      <c r="BG887" s="31"/>
      <c r="BH887" s="31"/>
      <c r="BI887" s="31"/>
      <c r="BJ887" s="31"/>
      <c r="BK887" s="31"/>
      <c r="BL887" s="31"/>
      <c r="BM887" s="31"/>
      <c r="BN887" s="31"/>
      <c r="BO887" s="31"/>
      <c r="BP887" s="31"/>
    </row>
    <row r="888">
      <c r="A888" s="180"/>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c r="AQ888" s="31"/>
      <c r="AR888" s="31"/>
      <c r="AS888" s="31"/>
      <c r="AT888" s="31"/>
      <c r="AU888" s="31"/>
      <c r="AV888" s="31"/>
      <c r="AW888" s="31"/>
      <c r="AX888" s="31"/>
      <c r="AY888" s="31"/>
      <c r="AZ888" s="31"/>
      <c r="BA888" s="31"/>
      <c r="BB888" s="31"/>
      <c r="BC888" s="31"/>
      <c r="BD888" s="31"/>
      <c r="BE888" s="31"/>
      <c r="BF888" s="31"/>
      <c r="BG888" s="31"/>
      <c r="BH888" s="31"/>
      <c r="BI888" s="31"/>
      <c r="BJ888" s="31"/>
      <c r="BK888" s="31"/>
      <c r="BL888" s="31"/>
      <c r="BM888" s="31"/>
      <c r="BN888" s="31"/>
      <c r="BO888" s="31"/>
      <c r="BP888" s="31"/>
    </row>
    <row r="889">
      <c r="A889" s="180"/>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c r="AQ889" s="31"/>
      <c r="AR889" s="31"/>
      <c r="AS889" s="31"/>
      <c r="AT889" s="31"/>
      <c r="AU889" s="31"/>
      <c r="AV889" s="31"/>
      <c r="AW889" s="31"/>
      <c r="AX889" s="31"/>
      <c r="AY889" s="31"/>
      <c r="AZ889" s="31"/>
      <c r="BA889" s="31"/>
      <c r="BB889" s="31"/>
      <c r="BC889" s="31"/>
      <c r="BD889" s="31"/>
      <c r="BE889" s="31"/>
      <c r="BF889" s="31"/>
      <c r="BG889" s="31"/>
      <c r="BH889" s="31"/>
      <c r="BI889" s="31"/>
      <c r="BJ889" s="31"/>
      <c r="BK889" s="31"/>
      <c r="BL889" s="31"/>
      <c r="BM889" s="31"/>
      <c r="BN889" s="31"/>
      <c r="BO889" s="31"/>
      <c r="BP889" s="31"/>
    </row>
    <row r="890">
      <c r="A890" s="180"/>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c r="AQ890" s="31"/>
      <c r="AR890" s="31"/>
      <c r="AS890" s="31"/>
      <c r="AT890" s="31"/>
      <c r="AU890" s="31"/>
      <c r="AV890" s="31"/>
      <c r="AW890" s="31"/>
      <c r="AX890" s="31"/>
      <c r="AY890" s="31"/>
      <c r="AZ890" s="31"/>
      <c r="BA890" s="31"/>
      <c r="BB890" s="31"/>
      <c r="BC890" s="31"/>
      <c r="BD890" s="31"/>
      <c r="BE890" s="31"/>
      <c r="BF890" s="31"/>
      <c r="BG890" s="31"/>
      <c r="BH890" s="31"/>
      <c r="BI890" s="31"/>
      <c r="BJ890" s="31"/>
      <c r="BK890" s="31"/>
      <c r="BL890" s="31"/>
      <c r="BM890" s="31"/>
      <c r="BN890" s="31"/>
      <c r="BO890" s="31"/>
      <c r="BP890" s="31"/>
    </row>
    <row r="891">
      <c r="A891" s="180"/>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c r="AQ891" s="31"/>
      <c r="AR891" s="31"/>
      <c r="AS891" s="31"/>
      <c r="AT891" s="31"/>
      <c r="AU891" s="31"/>
      <c r="AV891" s="31"/>
      <c r="AW891" s="31"/>
      <c r="AX891" s="31"/>
      <c r="AY891" s="31"/>
      <c r="AZ891" s="31"/>
      <c r="BA891" s="31"/>
      <c r="BB891" s="31"/>
      <c r="BC891" s="31"/>
      <c r="BD891" s="31"/>
      <c r="BE891" s="31"/>
      <c r="BF891" s="31"/>
      <c r="BG891" s="31"/>
      <c r="BH891" s="31"/>
      <c r="BI891" s="31"/>
      <c r="BJ891" s="31"/>
      <c r="BK891" s="31"/>
      <c r="BL891" s="31"/>
      <c r="BM891" s="31"/>
      <c r="BN891" s="31"/>
      <c r="BO891" s="31"/>
      <c r="BP891" s="31"/>
    </row>
    <row r="892">
      <c r="A892" s="180"/>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c r="AQ892" s="31"/>
      <c r="AR892" s="31"/>
      <c r="AS892" s="31"/>
      <c r="AT892" s="31"/>
      <c r="AU892" s="31"/>
      <c r="AV892" s="31"/>
      <c r="AW892" s="31"/>
      <c r="AX892" s="31"/>
      <c r="AY892" s="31"/>
      <c r="AZ892" s="31"/>
      <c r="BA892" s="31"/>
      <c r="BB892" s="31"/>
      <c r="BC892" s="31"/>
      <c r="BD892" s="31"/>
      <c r="BE892" s="31"/>
      <c r="BF892" s="31"/>
      <c r="BG892" s="31"/>
      <c r="BH892" s="31"/>
      <c r="BI892" s="31"/>
      <c r="BJ892" s="31"/>
      <c r="BK892" s="31"/>
      <c r="BL892" s="31"/>
      <c r="BM892" s="31"/>
      <c r="BN892" s="31"/>
      <c r="BO892" s="31"/>
      <c r="BP892" s="31"/>
    </row>
    <row r="893">
      <c r="A893" s="180"/>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c r="AQ893" s="31"/>
      <c r="AR893" s="31"/>
      <c r="AS893" s="31"/>
      <c r="AT893" s="31"/>
      <c r="AU893" s="31"/>
      <c r="AV893" s="31"/>
      <c r="AW893" s="31"/>
      <c r="AX893" s="31"/>
      <c r="AY893" s="31"/>
      <c r="AZ893" s="31"/>
      <c r="BA893" s="31"/>
      <c r="BB893" s="31"/>
      <c r="BC893" s="31"/>
      <c r="BD893" s="31"/>
      <c r="BE893" s="31"/>
      <c r="BF893" s="31"/>
      <c r="BG893" s="31"/>
      <c r="BH893" s="31"/>
      <c r="BI893" s="31"/>
      <c r="BJ893" s="31"/>
      <c r="BK893" s="31"/>
      <c r="BL893" s="31"/>
      <c r="BM893" s="31"/>
      <c r="BN893" s="31"/>
      <c r="BO893" s="31"/>
      <c r="BP893" s="31"/>
    </row>
    <row r="894">
      <c r="A894" s="180"/>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c r="AQ894" s="31"/>
      <c r="AR894" s="31"/>
      <c r="AS894" s="31"/>
      <c r="AT894" s="31"/>
      <c r="AU894" s="31"/>
      <c r="AV894" s="31"/>
      <c r="AW894" s="31"/>
      <c r="AX894" s="31"/>
      <c r="AY894" s="31"/>
      <c r="AZ894" s="31"/>
      <c r="BA894" s="31"/>
      <c r="BB894" s="31"/>
      <c r="BC894" s="31"/>
      <c r="BD894" s="31"/>
      <c r="BE894" s="31"/>
      <c r="BF894" s="31"/>
      <c r="BG894" s="31"/>
      <c r="BH894" s="31"/>
      <c r="BI894" s="31"/>
      <c r="BJ894" s="31"/>
      <c r="BK894" s="31"/>
      <c r="BL894" s="31"/>
      <c r="BM894" s="31"/>
      <c r="BN894" s="31"/>
      <c r="BO894" s="31"/>
      <c r="BP894" s="31"/>
    </row>
    <row r="895">
      <c r="A895" s="180"/>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c r="AQ895" s="31"/>
      <c r="AR895" s="31"/>
      <c r="AS895" s="31"/>
      <c r="AT895" s="31"/>
      <c r="AU895" s="31"/>
      <c r="AV895" s="31"/>
      <c r="AW895" s="31"/>
      <c r="AX895" s="31"/>
      <c r="AY895" s="31"/>
      <c r="AZ895" s="31"/>
      <c r="BA895" s="31"/>
      <c r="BB895" s="31"/>
      <c r="BC895" s="31"/>
      <c r="BD895" s="31"/>
      <c r="BE895" s="31"/>
      <c r="BF895" s="31"/>
      <c r="BG895" s="31"/>
      <c r="BH895" s="31"/>
      <c r="BI895" s="31"/>
      <c r="BJ895" s="31"/>
      <c r="BK895" s="31"/>
      <c r="BL895" s="31"/>
      <c r="BM895" s="31"/>
      <c r="BN895" s="31"/>
      <c r="BO895" s="31"/>
      <c r="BP895" s="31"/>
    </row>
    <row r="896">
      <c r="A896" s="180"/>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c r="AQ896" s="31"/>
      <c r="AR896" s="31"/>
      <c r="AS896" s="31"/>
      <c r="AT896" s="31"/>
      <c r="AU896" s="31"/>
      <c r="AV896" s="31"/>
      <c r="AW896" s="31"/>
      <c r="AX896" s="31"/>
      <c r="AY896" s="31"/>
      <c r="AZ896" s="31"/>
      <c r="BA896" s="31"/>
      <c r="BB896" s="31"/>
      <c r="BC896" s="31"/>
      <c r="BD896" s="31"/>
      <c r="BE896" s="31"/>
      <c r="BF896" s="31"/>
      <c r="BG896" s="31"/>
      <c r="BH896" s="31"/>
      <c r="BI896" s="31"/>
      <c r="BJ896" s="31"/>
      <c r="BK896" s="31"/>
      <c r="BL896" s="31"/>
      <c r="BM896" s="31"/>
      <c r="BN896" s="31"/>
      <c r="BO896" s="31"/>
      <c r="BP896" s="31"/>
    </row>
    <row r="897">
      <c r="A897" s="180"/>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c r="AQ897" s="31"/>
      <c r="AR897" s="31"/>
      <c r="AS897" s="31"/>
      <c r="AT897" s="31"/>
      <c r="AU897" s="31"/>
      <c r="AV897" s="31"/>
      <c r="AW897" s="31"/>
      <c r="AX897" s="31"/>
      <c r="AY897" s="31"/>
      <c r="AZ897" s="31"/>
      <c r="BA897" s="31"/>
      <c r="BB897" s="31"/>
      <c r="BC897" s="31"/>
      <c r="BD897" s="31"/>
      <c r="BE897" s="31"/>
      <c r="BF897" s="31"/>
      <c r="BG897" s="31"/>
      <c r="BH897" s="31"/>
      <c r="BI897" s="31"/>
      <c r="BJ897" s="31"/>
      <c r="BK897" s="31"/>
      <c r="BL897" s="31"/>
      <c r="BM897" s="31"/>
      <c r="BN897" s="31"/>
      <c r="BO897" s="31"/>
      <c r="BP897" s="31"/>
    </row>
    <row r="898">
      <c r="A898" s="180"/>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c r="AQ898" s="31"/>
      <c r="AR898" s="31"/>
      <c r="AS898" s="31"/>
      <c r="AT898" s="31"/>
      <c r="AU898" s="31"/>
      <c r="AV898" s="31"/>
      <c r="AW898" s="31"/>
      <c r="AX898" s="31"/>
      <c r="AY898" s="31"/>
      <c r="AZ898" s="31"/>
      <c r="BA898" s="31"/>
      <c r="BB898" s="31"/>
      <c r="BC898" s="31"/>
      <c r="BD898" s="31"/>
      <c r="BE898" s="31"/>
      <c r="BF898" s="31"/>
      <c r="BG898" s="31"/>
      <c r="BH898" s="31"/>
      <c r="BI898" s="31"/>
      <c r="BJ898" s="31"/>
      <c r="BK898" s="31"/>
      <c r="BL898" s="31"/>
      <c r="BM898" s="31"/>
      <c r="BN898" s="31"/>
      <c r="BO898" s="31"/>
      <c r="BP898" s="31"/>
    </row>
    <row r="899">
      <c r="A899" s="180"/>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c r="AQ899" s="31"/>
      <c r="AR899" s="31"/>
      <c r="AS899" s="31"/>
      <c r="AT899" s="31"/>
      <c r="AU899" s="31"/>
      <c r="AV899" s="31"/>
      <c r="AW899" s="31"/>
      <c r="AX899" s="31"/>
      <c r="AY899" s="31"/>
      <c r="AZ899" s="31"/>
      <c r="BA899" s="31"/>
      <c r="BB899" s="31"/>
      <c r="BC899" s="31"/>
      <c r="BD899" s="31"/>
      <c r="BE899" s="31"/>
      <c r="BF899" s="31"/>
      <c r="BG899" s="31"/>
      <c r="BH899" s="31"/>
      <c r="BI899" s="31"/>
      <c r="BJ899" s="31"/>
      <c r="BK899" s="31"/>
      <c r="BL899" s="31"/>
      <c r="BM899" s="31"/>
      <c r="BN899" s="31"/>
      <c r="BO899" s="31"/>
      <c r="BP899" s="31"/>
    </row>
    <row r="900">
      <c r="A900" s="180"/>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c r="AQ900" s="31"/>
      <c r="AR900" s="31"/>
      <c r="AS900" s="31"/>
      <c r="AT900" s="31"/>
      <c r="AU900" s="31"/>
      <c r="AV900" s="31"/>
      <c r="AW900" s="31"/>
      <c r="AX900" s="31"/>
      <c r="AY900" s="31"/>
      <c r="AZ900" s="31"/>
      <c r="BA900" s="31"/>
      <c r="BB900" s="31"/>
      <c r="BC900" s="31"/>
      <c r="BD900" s="31"/>
      <c r="BE900" s="31"/>
      <c r="BF900" s="31"/>
      <c r="BG900" s="31"/>
      <c r="BH900" s="31"/>
      <c r="BI900" s="31"/>
      <c r="BJ900" s="31"/>
      <c r="BK900" s="31"/>
      <c r="BL900" s="31"/>
      <c r="BM900" s="31"/>
      <c r="BN900" s="31"/>
      <c r="BO900" s="31"/>
      <c r="BP900" s="31"/>
    </row>
    <row r="901">
      <c r="A901" s="180"/>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c r="AQ901" s="31"/>
      <c r="AR901" s="31"/>
      <c r="AS901" s="31"/>
      <c r="AT901" s="31"/>
      <c r="AU901" s="31"/>
      <c r="AV901" s="31"/>
      <c r="AW901" s="31"/>
      <c r="AX901" s="31"/>
      <c r="AY901" s="31"/>
      <c r="AZ901" s="31"/>
      <c r="BA901" s="31"/>
      <c r="BB901" s="31"/>
      <c r="BC901" s="31"/>
      <c r="BD901" s="31"/>
      <c r="BE901" s="31"/>
      <c r="BF901" s="31"/>
      <c r="BG901" s="31"/>
      <c r="BH901" s="31"/>
      <c r="BI901" s="31"/>
      <c r="BJ901" s="31"/>
      <c r="BK901" s="31"/>
      <c r="BL901" s="31"/>
      <c r="BM901" s="31"/>
      <c r="BN901" s="31"/>
      <c r="BO901" s="31"/>
      <c r="BP901" s="31"/>
    </row>
    <row r="902">
      <c r="A902" s="180"/>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c r="AQ902" s="31"/>
      <c r="AR902" s="31"/>
      <c r="AS902" s="31"/>
      <c r="AT902" s="31"/>
      <c r="AU902" s="31"/>
      <c r="AV902" s="31"/>
      <c r="AW902" s="31"/>
      <c r="AX902" s="31"/>
      <c r="AY902" s="31"/>
      <c r="AZ902" s="31"/>
      <c r="BA902" s="31"/>
      <c r="BB902" s="31"/>
      <c r="BC902" s="31"/>
      <c r="BD902" s="31"/>
      <c r="BE902" s="31"/>
      <c r="BF902" s="31"/>
      <c r="BG902" s="31"/>
      <c r="BH902" s="31"/>
      <c r="BI902" s="31"/>
      <c r="BJ902" s="31"/>
      <c r="BK902" s="31"/>
      <c r="BL902" s="31"/>
      <c r="BM902" s="31"/>
      <c r="BN902" s="31"/>
      <c r="BO902" s="31"/>
      <c r="BP902" s="31"/>
    </row>
    <row r="903">
      <c r="A903" s="180"/>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c r="AQ903" s="31"/>
      <c r="AR903" s="31"/>
      <c r="AS903" s="31"/>
      <c r="AT903" s="31"/>
      <c r="AU903" s="31"/>
      <c r="AV903" s="31"/>
      <c r="AW903" s="31"/>
      <c r="AX903" s="31"/>
      <c r="AY903" s="31"/>
      <c r="AZ903" s="31"/>
      <c r="BA903" s="31"/>
      <c r="BB903" s="31"/>
      <c r="BC903" s="31"/>
      <c r="BD903" s="31"/>
      <c r="BE903" s="31"/>
      <c r="BF903" s="31"/>
      <c r="BG903" s="31"/>
      <c r="BH903" s="31"/>
      <c r="BI903" s="31"/>
      <c r="BJ903" s="31"/>
      <c r="BK903" s="31"/>
      <c r="BL903" s="31"/>
      <c r="BM903" s="31"/>
      <c r="BN903" s="31"/>
      <c r="BO903" s="31"/>
      <c r="BP903" s="31"/>
    </row>
    <row r="904">
      <c r="A904" s="180"/>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c r="AQ904" s="31"/>
      <c r="AR904" s="31"/>
      <c r="AS904" s="31"/>
      <c r="AT904" s="31"/>
      <c r="AU904" s="31"/>
      <c r="AV904" s="31"/>
      <c r="AW904" s="31"/>
      <c r="AX904" s="31"/>
      <c r="AY904" s="31"/>
      <c r="AZ904" s="31"/>
      <c r="BA904" s="31"/>
      <c r="BB904" s="31"/>
      <c r="BC904" s="31"/>
      <c r="BD904" s="31"/>
      <c r="BE904" s="31"/>
      <c r="BF904" s="31"/>
      <c r="BG904" s="31"/>
      <c r="BH904" s="31"/>
      <c r="BI904" s="31"/>
      <c r="BJ904" s="31"/>
      <c r="BK904" s="31"/>
      <c r="BL904" s="31"/>
      <c r="BM904" s="31"/>
      <c r="BN904" s="31"/>
      <c r="BO904" s="31"/>
      <c r="BP904" s="31"/>
    </row>
    <row r="905">
      <c r="A905" s="180"/>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c r="AQ905" s="31"/>
      <c r="AR905" s="31"/>
      <c r="AS905" s="31"/>
      <c r="AT905" s="31"/>
      <c r="AU905" s="31"/>
      <c r="AV905" s="31"/>
      <c r="AW905" s="31"/>
      <c r="AX905" s="31"/>
      <c r="AY905" s="31"/>
      <c r="AZ905" s="31"/>
      <c r="BA905" s="31"/>
      <c r="BB905" s="31"/>
      <c r="BC905" s="31"/>
      <c r="BD905" s="31"/>
      <c r="BE905" s="31"/>
      <c r="BF905" s="31"/>
      <c r="BG905" s="31"/>
      <c r="BH905" s="31"/>
      <c r="BI905" s="31"/>
      <c r="BJ905" s="31"/>
      <c r="BK905" s="31"/>
      <c r="BL905" s="31"/>
      <c r="BM905" s="31"/>
      <c r="BN905" s="31"/>
      <c r="BO905" s="31"/>
      <c r="BP905" s="31"/>
    </row>
    <row r="906">
      <c r="A906" s="180"/>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c r="AQ906" s="31"/>
      <c r="AR906" s="31"/>
      <c r="AS906" s="31"/>
      <c r="AT906" s="31"/>
      <c r="AU906" s="31"/>
      <c r="AV906" s="31"/>
      <c r="AW906" s="31"/>
      <c r="AX906" s="31"/>
      <c r="AY906" s="31"/>
      <c r="AZ906" s="31"/>
      <c r="BA906" s="31"/>
      <c r="BB906" s="31"/>
      <c r="BC906" s="31"/>
      <c r="BD906" s="31"/>
      <c r="BE906" s="31"/>
      <c r="BF906" s="31"/>
      <c r="BG906" s="31"/>
      <c r="BH906" s="31"/>
      <c r="BI906" s="31"/>
      <c r="BJ906" s="31"/>
      <c r="BK906" s="31"/>
      <c r="BL906" s="31"/>
      <c r="BM906" s="31"/>
      <c r="BN906" s="31"/>
      <c r="BO906" s="31"/>
      <c r="BP906" s="31"/>
    </row>
    <row r="907">
      <c r="A907" s="180"/>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c r="AQ907" s="31"/>
      <c r="AR907" s="31"/>
      <c r="AS907" s="31"/>
      <c r="AT907" s="31"/>
      <c r="AU907" s="31"/>
      <c r="AV907" s="31"/>
      <c r="AW907" s="31"/>
      <c r="AX907" s="31"/>
      <c r="AY907" s="31"/>
      <c r="AZ907" s="31"/>
      <c r="BA907" s="31"/>
      <c r="BB907" s="31"/>
      <c r="BC907" s="31"/>
      <c r="BD907" s="31"/>
      <c r="BE907" s="31"/>
      <c r="BF907" s="31"/>
      <c r="BG907" s="31"/>
      <c r="BH907" s="31"/>
      <c r="BI907" s="31"/>
      <c r="BJ907" s="31"/>
      <c r="BK907" s="31"/>
      <c r="BL907" s="31"/>
      <c r="BM907" s="31"/>
      <c r="BN907" s="31"/>
      <c r="BO907" s="31"/>
      <c r="BP907" s="31"/>
    </row>
    <row r="908">
      <c r="A908" s="180"/>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c r="AQ908" s="31"/>
      <c r="AR908" s="31"/>
      <c r="AS908" s="31"/>
      <c r="AT908" s="31"/>
      <c r="AU908" s="31"/>
      <c r="AV908" s="31"/>
      <c r="AW908" s="31"/>
      <c r="AX908" s="31"/>
      <c r="AY908" s="31"/>
      <c r="AZ908" s="31"/>
      <c r="BA908" s="31"/>
      <c r="BB908" s="31"/>
      <c r="BC908" s="31"/>
      <c r="BD908" s="31"/>
      <c r="BE908" s="31"/>
      <c r="BF908" s="31"/>
      <c r="BG908" s="31"/>
      <c r="BH908" s="31"/>
      <c r="BI908" s="31"/>
      <c r="BJ908" s="31"/>
      <c r="BK908" s="31"/>
      <c r="BL908" s="31"/>
      <c r="BM908" s="31"/>
      <c r="BN908" s="31"/>
      <c r="BO908" s="31"/>
      <c r="BP908" s="31"/>
    </row>
    <row r="909">
      <c r="A909" s="180"/>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c r="AQ909" s="31"/>
      <c r="AR909" s="31"/>
      <c r="AS909" s="31"/>
      <c r="AT909" s="31"/>
      <c r="AU909" s="31"/>
      <c r="AV909" s="31"/>
      <c r="AW909" s="31"/>
      <c r="AX909" s="31"/>
      <c r="AY909" s="31"/>
      <c r="AZ909" s="31"/>
      <c r="BA909" s="31"/>
      <c r="BB909" s="31"/>
      <c r="BC909" s="31"/>
      <c r="BD909" s="31"/>
      <c r="BE909" s="31"/>
      <c r="BF909" s="31"/>
      <c r="BG909" s="31"/>
      <c r="BH909" s="31"/>
      <c r="BI909" s="31"/>
      <c r="BJ909" s="31"/>
      <c r="BK909" s="31"/>
      <c r="BL909" s="31"/>
      <c r="BM909" s="31"/>
      <c r="BN909" s="31"/>
      <c r="BO909" s="31"/>
      <c r="BP909" s="31"/>
    </row>
    <row r="910">
      <c r="A910" s="180"/>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c r="AQ910" s="31"/>
      <c r="AR910" s="31"/>
      <c r="AS910" s="31"/>
      <c r="AT910" s="31"/>
      <c r="AU910" s="31"/>
      <c r="AV910" s="31"/>
      <c r="AW910" s="31"/>
      <c r="AX910" s="31"/>
      <c r="AY910" s="31"/>
      <c r="AZ910" s="31"/>
      <c r="BA910" s="31"/>
      <c r="BB910" s="31"/>
      <c r="BC910" s="31"/>
      <c r="BD910" s="31"/>
      <c r="BE910" s="31"/>
      <c r="BF910" s="31"/>
      <c r="BG910" s="31"/>
      <c r="BH910" s="31"/>
      <c r="BI910" s="31"/>
      <c r="BJ910" s="31"/>
      <c r="BK910" s="31"/>
      <c r="BL910" s="31"/>
      <c r="BM910" s="31"/>
      <c r="BN910" s="31"/>
      <c r="BO910" s="31"/>
      <c r="BP910" s="31"/>
    </row>
    <row r="911">
      <c r="A911" s="180"/>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c r="AQ911" s="31"/>
      <c r="AR911" s="31"/>
      <c r="AS911" s="31"/>
      <c r="AT911" s="31"/>
      <c r="AU911" s="31"/>
      <c r="AV911" s="31"/>
      <c r="AW911" s="31"/>
      <c r="AX911" s="31"/>
      <c r="AY911" s="31"/>
      <c r="AZ911" s="31"/>
      <c r="BA911" s="31"/>
      <c r="BB911" s="31"/>
      <c r="BC911" s="31"/>
      <c r="BD911" s="31"/>
      <c r="BE911" s="31"/>
      <c r="BF911" s="31"/>
      <c r="BG911" s="31"/>
      <c r="BH911" s="31"/>
      <c r="BI911" s="31"/>
      <c r="BJ911" s="31"/>
      <c r="BK911" s="31"/>
      <c r="BL911" s="31"/>
      <c r="BM911" s="31"/>
      <c r="BN911" s="31"/>
      <c r="BO911" s="31"/>
      <c r="BP911" s="31"/>
    </row>
    <row r="912">
      <c r="A912" s="180"/>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c r="AQ912" s="31"/>
      <c r="AR912" s="31"/>
      <c r="AS912" s="31"/>
      <c r="AT912" s="31"/>
      <c r="AU912" s="31"/>
      <c r="AV912" s="31"/>
      <c r="AW912" s="31"/>
      <c r="AX912" s="31"/>
      <c r="AY912" s="31"/>
      <c r="AZ912" s="31"/>
      <c r="BA912" s="31"/>
      <c r="BB912" s="31"/>
      <c r="BC912" s="31"/>
      <c r="BD912" s="31"/>
      <c r="BE912" s="31"/>
      <c r="BF912" s="31"/>
      <c r="BG912" s="31"/>
      <c r="BH912" s="31"/>
      <c r="BI912" s="31"/>
      <c r="BJ912" s="31"/>
      <c r="BK912" s="31"/>
      <c r="BL912" s="31"/>
      <c r="BM912" s="31"/>
      <c r="BN912" s="31"/>
      <c r="BO912" s="31"/>
      <c r="BP912" s="31"/>
    </row>
    <row r="913">
      <c r="A913" s="180"/>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c r="AQ913" s="31"/>
      <c r="AR913" s="31"/>
      <c r="AS913" s="31"/>
      <c r="AT913" s="31"/>
      <c r="AU913" s="31"/>
      <c r="AV913" s="31"/>
      <c r="AW913" s="31"/>
      <c r="AX913" s="31"/>
      <c r="AY913" s="31"/>
      <c r="AZ913" s="31"/>
      <c r="BA913" s="31"/>
      <c r="BB913" s="31"/>
      <c r="BC913" s="31"/>
      <c r="BD913" s="31"/>
      <c r="BE913" s="31"/>
      <c r="BF913" s="31"/>
      <c r="BG913" s="31"/>
      <c r="BH913" s="31"/>
      <c r="BI913" s="31"/>
      <c r="BJ913" s="31"/>
      <c r="BK913" s="31"/>
      <c r="BL913" s="31"/>
      <c r="BM913" s="31"/>
      <c r="BN913" s="31"/>
      <c r="BO913" s="31"/>
      <c r="BP913" s="31"/>
    </row>
    <row r="914">
      <c r="A914" s="180"/>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c r="AQ914" s="31"/>
      <c r="AR914" s="31"/>
      <c r="AS914" s="31"/>
      <c r="AT914" s="31"/>
      <c r="AU914" s="31"/>
      <c r="AV914" s="31"/>
      <c r="AW914" s="31"/>
      <c r="AX914" s="31"/>
      <c r="AY914" s="31"/>
      <c r="AZ914" s="31"/>
      <c r="BA914" s="31"/>
      <c r="BB914" s="31"/>
      <c r="BC914" s="31"/>
      <c r="BD914" s="31"/>
      <c r="BE914" s="31"/>
      <c r="BF914" s="31"/>
      <c r="BG914" s="31"/>
      <c r="BH914" s="31"/>
      <c r="BI914" s="31"/>
      <c r="BJ914" s="31"/>
      <c r="BK914" s="31"/>
      <c r="BL914" s="31"/>
      <c r="BM914" s="31"/>
      <c r="BN914" s="31"/>
      <c r="BO914" s="31"/>
      <c r="BP914" s="31"/>
    </row>
    <row r="915">
      <c r="A915" s="180"/>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c r="AQ915" s="31"/>
      <c r="AR915" s="31"/>
      <c r="AS915" s="31"/>
      <c r="AT915" s="31"/>
      <c r="AU915" s="31"/>
      <c r="AV915" s="31"/>
      <c r="AW915" s="31"/>
      <c r="AX915" s="31"/>
      <c r="AY915" s="31"/>
      <c r="AZ915" s="31"/>
      <c r="BA915" s="31"/>
      <c r="BB915" s="31"/>
      <c r="BC915" s="31"/>
      <c r="BD915" s="31"/>
      <c r="BE915" s="31"/>
      <c r="BF915" s="31"/>
      <c r="BG915" s="31"/>
      <c r="BH915" s="31"/>
      <c r="BI915" s="31"/>
      <c r="BJ915" s="31"/>
      <c r="BK915" s="31"/>
      <c r="BL915" s="31"/>
      <c r="BM915" s="31"/>
      <c r="BN915" s="31"/>
      <c r="BO915" s="31"/>
      <c r="BP915" s="31"/>
    </row>
    <row r="916">
      <c r="A916" s="180"/>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c r="AQ916" s="31"/>
      <c r="AR916" s="31"/>
      <c r="AS916" s="31"/>
      <c r="AT916" s="31"/>
      <c r="AU916" s="31"/>
      <c r="AV916" s="31"/>
      <c r="AW916" s="31"/>
      <c r="AX916" s="31"/>
      <c r="AY916" s="31"/>
      <c r="AZ916" s="31"/>
      <c r="BA916" s="31"/>
      <c r="BB916" s="31"/>
      <c r="BC916" s="31"/>
      <c r="BD916" s="31"/>
      <c r="BE916" s="31"/>
      <c r="BF916" s="31"/>
      <c r="BG916" s="31"/>
      <c r="BH916" s="31"/>
      <c r="BI916" s="31"/>
      <c r="BJ916" s="31"/>
      <c r="BK916" s="31"/>
      <c r="BL916" s="31"/>
      <c r="BM916" s="31"/>
      <c r="BN916" s="31"/>
      <c r="BO916" s="31"/>
      <c r="BP916" s="31"/>
    </row>
    <row r="917">
      <c r="A917" s="180"/>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c r="AQ917" s="31"/>
      <c r="AR917" s="31"/>
      <c r="AS917" s="31"/>
      <c r="AT917" s="31"/>
      <c r="AU917" s="31"/>
      <c r="AV917" s="31"/>
      <c r="AW917" s="31"/>
      <c r="AX917" s="31"/>
      <c r="AY917" s="31"/>
      <c r="AZ917" s="31"/>
      <c r="BA917" s="31"/>
      <c r="BB917" s="31"/>
      <c r="BC917" s="31"/>
      <c r="BD917" s="31"/>
      <c r="BE917" s="31"/>
      <c r="BF917" s="31"/>
      <c r="BG917" s="31"/>
      <c r="BH917" s="31"/>
      <c r="BI917" s="31"/>
      <c r="BJ917" s="31"/>
      <c r="BK917" s="31"/>
      <c r="BL917" s="31"/>
      <c r="BM917" s="31"/>
      <c r="BN917" s="31"/>
      <c r="BO917" s="31"/>
      <c r="BP917" s="31"/>
    </row>
    <row r="918">
      <c r="A918" s="180"/>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c r="AQ918" s="31"/>
      <c r="AR918" s="31"/>
      <c r="AS918" s="31"/>
      <c r="AT918" s="31"/>
      <c r="AU918" s="31"/>
      <c r="AV918" s="31"/>
      <c r="AW918" s="31"/>
      <c r="AX918" s="31"/>
      <c r="AY918" s="31"/>
      <c r="AZ918" s="31"/>
      <c r="BA918" s="31"/>
      <c r="BB918" s="31"/>
      <c r="BC918" s="31"/>
      <c r="BD918" s="31"/>
      <c r="BE918" s="31"/>
      <c r="BF918" s="31"/>
      <c r="BG918" s="31"/>
      <c r="BH918" s="31"/>
      <c r="BI918" s="31"/>
      <c r="BJ918" s="31"/>
      <c r="BK918" s="31"/>
      <c r="BL918" s="31"/>
      <c r="BM918" s="31"/>
      <c r="BN918" s="31"/>
      <c r="BO918" s="31"/>
      <c r="BP918" s="31"/>
    </row>
    <row r="919">
      <c r="A919" s="180"/>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c r="AQ919" s="31"/>
      <c r="AR919" s="31"/>
      <c r="AS919" s="31"/>
      <c r="AT919" s="31"/>
      <c r="AU919" s="31"/>
      <c r="AV919" s="31"/>
      <c r="AW919" s="31"/>
      <c r="AX919" s="31"/>
      <c r="AY919" s="31"/>
      <c r="AZ919" s="31"/>
      <c r="BA919" s="31"/>
      <c r="BB919" s="31"/>
      <c r="BC919" s="31"/>
      <c r="BD919" s="31"/>
      <c r="BE919" s="31"/>
      <c r="BF919" s="31"/>
      <c r="BG919" s="31"/>
      <c r="BH919" s="31"/>
      <c r="BI919" s="31"/>
      <c r="BJ919" s="31"/>
      <c r="BK919" s="31"/>
      <c r="BL919" s="31"/>
      <c r="BM919" s="31"/>
      <c r="BN919" s="31"/>
      <c r="BO919" s="31"/>
      <c r="BP919" s="31"/>
    </row>
    <row r="920">
      <c r="A920" s="180"/>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c r="AQ920" s="31"/>
      <c r="AR920" s="31"/>
      <c r="AS920" s="31"/>
      <c r="AT920" s="31"/>
      <c r="AU920" s="31"/>
      <c r="AV920" s="31"/>
      <c r="AW920" s="31"/>
      <c r="AX920" s="31"/>
      <c r="AY920" s="31"/>
      <c r="AZ920" s="31"/>
      <c r="BA920" s="31"/>
      <c r="BB920" s="31"/>
      <c r="BC920" s="31"/>
      <c r="BD920" s="31"/>
      <c r="BE920" s="31"/>
      <c r="BF920" s="31"/>
      <c r="BG920" s="31"/>
      <c r="BH920" s="31"/>
      <c r="BI920" s="31"/>
      <c r="BJ920" s="31"/>
      <c r="BK920" s="31"/>
      <c r="BL920" s="31"/>
      <c r="BM920" s="31"/>
      <c r="BN920" s="31"/>
      <c r="BO920" s="31"/>
      <c r="BP920" s="31"/>
    </row>
    <row r="921">
      <c r="A921" s="180"/>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c r="AQ921" s="31"/>
      <c r="AR921" s="31"/>
      <c r="AS921" s="31"/>
      <c r="AT921" s="31"/>
      <c r="AU921" s="31"/>
      <c r="AV921" s="31"/>
      <c r="AW921" s="31"/>
      <c r="AX921" s="31"/>
      <c r="AY921" s="31"/>
      <c r="AZ921" s="31"/>
      <c r="BA921" s="31"/>
      <c r="BB921" s="31"/>
      <c r="BC921" s="31"/>
      <c r="BD921" s="31"/>
      <c r="BE921" s="31"/>
      <c r="BF921" s="31"/>
      <c r="BG921" s="31"/>
      <c r="BH921" s="31"/>
      <c r="BI921" s="31"/>
      <c r="BJ921" s="31"/>
      <c r="BK921" s="31"/>
      <c r="BL921" s="31"/>
      <c r="BM921" s="31"/>
      <c r="BN921" s="31"/>
      <c r="BO921" s="31"/>
      <c r="BP921" s="31"/>
    </row>
    <row r="922">
      <c r="A922" s="180"/>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c r="AQ922" s="31"/>
      <c r="AR922" s="31"/>
      <c r="AS922" s="31"/>
      <c r="AT922" s="31"/>
      <c r="AU922" s="31"/>
      <c r="AV922" s="31"/>
      <c r="AW922" s="31"/>
      <c r="AX922" s="31"/>
      <c r="AY922" s="31"/>
      <c r="AZ922" s="31"/>
      <c r="BA922" s="31"/>
      <c r="BB922" s="31"/>
      <c r="BC922" s="31"/>
      <c r="BD922" s="31"/>
      <c r="BE922" s="31"/>
      <c r="BF922" s="31"/>
      <c r="BG922" s="31"/>
      <c r="BH922" s="31"/>
      <c r="BI922" s="31"/>
      <c r="BJ922" s="31"/>
      <c r="BK922" s="31"/>
      <c r="BL922" s="31"/>
      <c r="BM922" s="31"/>
      <c r="BN922" s="31"/>
      <c r="BO922" s="31"/>
      <c r="BP922" s="31"/>
    </row>
    <row r="923">
      <c r="A923" s="180"/>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c r="AQ923" s="31"/>
      <c r="AR923" s="31"/>
      <c r="AS923" s="31"/>
      <c r="AT923" s="31"/>
      <c r="AU923" s="31"/>
      <c r="AV923" s="31"/>
      <c r="AW923" s="31"/>
      <c r="AX923" s="31"/>
      <c r="AY923" s="31"/>
      <c r="AZ923" s="31"/>
      <c r="BA923" s="31"/>
      <c r="BB923" s="31"/>
      <c r="BC923" s="31"/>
      <c r="BD923" s="31"/>
      <c r="BE923" s="31"/>
      <c r="BF923" s="31"/>
      <c r="BG923" s="31"/>
      <c r="BH923" s="31"/>
      <c r="BI923" s="31"/>
      <c r="BJ923" s="31"/>
      <c r="BK923" s="31"/>
      <c r="BL923" s="31"/>
      <c r="BM923" s="31"/>
      <c r="BN923" s="31"/>
      <c r="BO923" s="31"/>
      <c r="BP923" s="31"/>
    </row>
    <row r="924">
      <c r="A924" s="180"/>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c r="AQ924" s="31"/>
      <c r="AR924" s="31"/>
      <c r="AS924" s="31"/>
      <c r="AT924" s="31"/>
      <c r="AU924" s="31"/>
      <c r="AV924" s="31"/>
      <c r="AW924" s="31"/>
      <c r="AX924" s="31"/>
      <c r="AY924" s="31"/>
      <c r="AZ924" s="31"/>
      <c r="BA924" s="31"/>
      <c r="BB924" s="31"/>
      <c r="BC924" s="31"/>
      <c r="BD924" s="31"/>
      <c r="BE924" s="31"/>
      <c r="BF924" s="31"/>
      <c r="BG924" s="31"/>
      <c r="BH924" s="31"/>
      <c r="BI924" s="31"/>
      <c r="BJ924" s="31"/>
      <c r="BK924" s="31"/>
      <c r="BL924" s="31"/>
      <c r="BM924" s="31"/>
      <c r="BN924" s="31"/>
      <c r="BO924" s="31"/>
      <c r="BP924" s="31"/>
    </row>
    <row r="925">
      <c r="A925" s="180"/>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c r="AQ925" s="31"/>
      <c r="AR925" s="31"/>
      <c r="AS925" s="31"/>
      <c r="AT925" s="31"/>
      <c r="AU925" s="31"/>
      <c r="AV925" s="31"/>
      <c r="AW925" s="31"/>
      <c r="AX925" s="31"/>
      <c r="AY925" s="31"/>
      <c r="AZ925" s="31"/>
      <c r="BA925" s="31"/>
      <c r="BB925" s="31"/>
      <c r="BC925" s="31"/>
      <c r="BD925" s="31"/>
      <c r="BE925" s="31"/>
      <c r="BF925" s="31"/>
      <c r="BG925" s="31"/>
      <c r="BH925" s="31"/>
      <c r="BI925" s="31"/>
      <c r="BJ925" s="31"/>
      <c r="BK925" s="31"/>
      <c r="BL925" s="31"/>
      <c r="BM925" s="31"/>
      <c r="BN925" s="31"/>
      <c r="BO925" s="31"/>
      <c r="BP925" s="31"/>
    </row>
    <row r="926">
      <c r="A926" s="180"/>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c r="AQ926" s="31"/>
      <c r="AR926" s="31"/>
      <c r="AS926" s="31"/>
      <c r="AT926" s="31"/>
      <c r="AU926" s="31"/>
      <c r="AV926" s="31"/>
      <c r="AW926" s="31"/>
      <c r="AX926" s="31"/>
      <c r="AY926" s="31"/>
      <c r="AZ926" s="31"/>
      <c r="BA926" s="31"/>
      <c r="BB926" s="31"/>
      <c r="BC926" s="31"/>
      <c r="BD926" s="31"/>
      <c r="BE926" s="31"/>
      <c r="BF926" s="31"/>
      <c r="BG926" s="31"/>
      <c r="BH926" s="31"/>
      <c r="BI926" s="31"/>
      <c r="BJ926" s="31"/>
      <c r="BK926" s="31"/>
      <c r="BL926" s="31"/>
      <c r="BM926" s="31"/>
      <c r="BN926" s="31"/>
      <c r="BO926" s="31"/>
      <c r="BP926" s="31"/>
    </row>
    <row r="927">
      <c r="A927" s="180"/>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c r="AQ927" s="31"/>
      <c r="AR927" s="31"/>
      <c r="AS927" s="31"/>
      <c r="AT927" s="31"/>
      <c r="AU927" s="31"/>
      <c r="AV927" s="31"/>
      <c r="AW927" s="31"/>
      <c r="AX927" s="31"/>
      <c r="AY927" s="31"/>
      <c r="AZ927" s="31"/>
      <c r="BA927" s="31"/>
      <c r="BB927" s="31"/>
      <c r="BC927" s="31"/>
      <c r="BD927" s="31"/>
      <c r="BE927" s="31"/>
      <c r="BF927" s="31"/>
      <c r="BG927" s="31"/>
      <c r="BH927" s="31"/>
      <c r="BI927" s="31"/>
      <c r="BJ927" s="31"/>
      <c r="BK927" s="31"/>
      <c r="BL927" s="31"/>
      <c r="BM927" s="31"/>
      <c r="BN927" s="31"/>
      <c r="BO927" s="31"/>
      <c r="BP927" s="31"/>
    </row>
    <row r="928">
      <c r="A928" s="180"/>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c r="AQ928" s="31"/>
      <c r="AR928" s="31"/>
      <c r="AS928" s="31"/>
      <c r="AT928" s="31"/>
      <c r="AU928" s="31"/>
      <c r="AV928" s="31"/>
      <c r="AW928" s="31"/>
      <c r="AX928" s="31"/>
      <c r="AY928" s="31"/>
      <c r="AZ928" s="31"/>
      <c r="BA928" s="31"/>
      <c r="BB928" s="31"/>
      <c r="BC928" s="31"/>
      <c r="BD928" s="31"/>
      <c r="BE928" s="31"/>
      <c r="BF928" s="31"/>
      <c r="BG928" s="31"/>
      <c r="BH928" s="31"/>
      <c r="BI928" s="31"/>
      <c r="BJ928" s="31"/>
      <c r="BK928" s="31"/>
      <c r="BL928" s="31"/>
      <c r="BM928" s="31"/>
      <c r="BN928" s="31"/>
      <c r="BO928" s="31"/>
      <c r="BP928" s="31"/>
    </row>
    <row r="929">
      <c r="A929" s="180"/>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c r="AQ929" s="31"/>
      <c r="AR929" s="31"/>
      <c r="AS929" s="31"/>
      <c r="AT929" s="31"/>
      <c r="AU929" s="31"/>
      <c r="AV929" s="31"/>
      <c r="AW929" s="31"/>
      <c r="AX929" s="31"/>
      <c r="AY929" s="31"/>
      <c r="AZ929" s="31"/>
      <c r="BA929" s="31"/>
      <c r="BB929" s="31"/>
      <c r="BC929" s="31"/>
      <c r="BD929" s="31"/>
      <c r="BE929" s="31"/>
      <c r="BF929" s="31"/>
      <c r="BG929" s="31"/>
      <c r="BH929" s="31"/>
      <c r="BI929" s="31"/>
      <c r="BJ929" s="31"/>
      <c r="BK929" s="31"/>
      <c r="BL929" s="31"/>
      <c r="BM929" s="31"/>
      <c r="BN929" s="31"/>
      <c r="BO929" s="31"/>
      <c r="BP929" s="31"/>
    </row>
    <row r="930">
      <c r="A930" s="180"/>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c r="AQ930" s="31"/>
      <c r="AR930" s="31"/>
      <c r="AS930" s="31"/>
      <c r="AT930" s="31"/>
      <c r="AU930" s="31"/>
      <c r="AV930" s="31"/>
      <c r="AW930" s="31"/>
      <c r="AX930" s="31"/>
      <c r="AY930" s="31"/>
      <c r="AZ930" s="31"/>
      <c r="BA930" s="31"/>
      <c r="BB930" s="31"/>
      <c r="BC930" s="31"/>
      <c r="BD930" s="31"/>
      <c r="BE930" s="31"/>
      <c r="BF930" s="31"/>
      <c r="BG930" s="31"/>
      <c r="BH930" s="31"/>
      <c r="BI930" s="31"/>
      <c r="BJ930" s="31"/>
      <c r="BK930" s="31"/>
      <c r="BL930" s="31"/>
      <c r="BM930" s="31"/>
      <c r="BN930" s="31"/>
      <c r="BO930" s="31"/>
      <c r="BP930" s="31"/>
    </row>
    <row r="931">
      <c r="A931" s="180"/>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c r="AQ931" s="31"/>
      <c r="AR931" s="31"/>
      <c r="AS931" s="31"/>
      <c r="AT931" s="31"/>
      <c r="AU931" s="31"/>
      <c r="AV931" s="31"/>
      <c r="AW931" s="31"/>
      <c r="AX931" s="31"/>
      <c r="AY931" s="31"/>
      <c r="AZ931" s="31"/>
      <c r="BA931" s="31"/>
      <c r="BB931" s="31"/>
      <c r="BC931" s="31"/>
      <c r="BD931" s="31"/>
      <c r="BE931" s="31"/>
      <c r="BF931" s="31"/>
      <c r="BG931" s="31"/>
      <c r="BH931" s="31"/>
      <c r="BI931" s="31"/>
      <c r="BJ931" s="31"/>
      <c r="BK931" s="31"/>
      <c r="BL931" s="31"/>
      <c r="BM931" s="31"/>
      <c r="BN931" s="31"/>
      <c r="BO931" s="31"/>
      <c r="BP931" s="31"/>
    </row>
    <row r="932">
      <c r="A932" s="180"/>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c r="AQ932" s="31"/>
      <c r="AR932" s="31"/>
      <c r="AS932" s="31"/>
      <c r="AT932" s="31"/>
      <c r="AU932" s="31"/>
      <c r="AV932" s="31"/>
      <c r="AW932" s="31"/>
      <c r="AX932" s="31"/>
      <c r="AY932" s="31"/>
      <c r="AZ932" s="31"/>
      <c r="BA932" s="31"/>
      <c r="BB932" s="31"/>
      <c r="BC932" s="31"/>
      <c r="BD932" s="31"/>
      <c r="BE932" s="31"/>
      <c r="BF932" s="31"/>
      <c r="BG932" s="31"/>
      <c r="BH932" s="31"/>
      <c r="BI932" s="31"/>
      <c r="BJ932" s="31"/>
      <c r="BK932" s="31"/>
      <c r="BL932" s="31"/>
      <c r="BM932" s="31"/>
      <c r="BN932" s="31"/>
      <c r="BO932" s="31"/>
      <c r="BP932" s="31"/>
    </row>
    <row r="933">
      <c r="A933" s="180"/>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c r="AQ933" s="31"/>
      <c r="AR933" s="31"/>
      <c r="AS933" s="31"/>
      <c r="AT933" s="31"/>
      <c r="AU933" s="31"/>
      <c r="AV933" s="31"/>
      <c r="AW933" s="31"/>
      <c r="AX933" s="31"/>
      <c r="AY933" s="31"/>
      <c r="AZ933" s="31"/>
      <c r="BA933" s="31"/>
      <c r="BB933" s="31"/>
      <c r="BC933" s="31"/>
      <c r="BD933" s="31"/>
      <c r="BE933" s="31"/>
      <c r="BF933" s="31"/>
      <c r="BG933" s="31"/>
      <c r="BH933" s="31"/>
      <c r="BI933" s="31"/>
      <c r="BJ933" s="31"/>
      <c r="BK933" s="31"/>
      <c r="BL933" s="31"/>
      <c r="BM933" s="31"/>
      <c r="BN933" s="31"/>
      <c r="BO933" s="31"/>
      <c r="BP933" s="31"/>
    </row>
    <row r="934">
      <c r="A934" s="180"/>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c r="AQ934" s="31"/>
      <c r="AR934" s="31"/>
      <c r="AS934" s="31"/>
      <c r="AT934" s="31"/>
      <c r="AU934" s="31"/>
      <c r="AV934" s="31"/>
      <c r="AW934" s="31"/>
      <c r="AX934" s="31"/>
      <c r="AY934" s="31"/>
      <c r="AZ934" s="31"/>
      <c r="BA934" s="31"/>
      <c r="BB934" s="31"/>
      <c r="BC934" s="31"/>
      <c r="BD934" s="31"/>
      <c r="BE934" s="31"/>
      <c r="BF934" s="31"/>
      <c r="BG934" s="31"/>
      <c r="BH934" s="31"/>
      <c r="BI934" s="31"/>
      <c r="BJ934" s="31"/>
      <c r="BK934" s="31"/>
      <c r="BL934" s="31"/>
      <c r="BM934" s="31"/>
      <c r="BN934" s="31"/>
      <c r="BO934" s="31"/>
      <c r="BP934" s="31"/>
    </row>
    <row r="935">
      <c r="A935" s="180"/>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c r="AQ935" s="31"/>
      <c r="AR935" s="31"/>
      <c r="AS935" s="31"/>
      <c r="AT935" s="31"/>
      <c r="AU935" s="31"/>
      <c r="AV935" s="31"/>
      <c r="AW935" s="31"/>
      <c r="AX935" s="31"/>
      <c r="AY935" s="31"/>
      <c r="AZ935" s="31"/>
      <c r="BA935" s="31"/>
      <c r="BB935" s="31"/>
      <c r="BC935" s="31"/>
      <c r="BD935" s="31"/>
      <c r="BE935" s="31"/>
      <c r="BF935" s="31"/>
      <c r="BG935" s="31"/>
      <c r="BH935" s="31"/>
      <c r="BI935" s="31"/>
      <c r="BJ935" s="31"/>
      <c r="BK935" s="31"/>
      <c r="BL935" s="31"/>
      <c r="BM935" s="31"/>
      <c r="BN935" s="31"/>
      <c r="BO935" s="31"/>
      <c r="BP935" s="31"/>
    </row>
    <row r="936">
      <c r="A936" s="180"/>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c r="AQ936" s="31"/>
      <c r="AR936" s="31"/>
      <c r="AS936" s="31"/>
      <c r="AT936" s="31"/>
      <c r="AU936" s="31"/>
      <c r="AV936" s="31"/>
      <c r="AW936" s="31"/>
      <c r="AX936" s="31"/>
      <c r="AY936" s="31"/>
      <c r="AZ936" s="31"/>
      <c r="BA936" s="31"/>
      <c r="BB936" s="31"/>
      <c r="BC936" s="31"/>
      <c r="BD936" s="31"/>
      <c r="BE936" s="31"/>
      <c r="BF936" s="31"/>
      <c r="BG936" s="31"/>
      <c r="BH936" s="31"/>
      <c r="BI936" s="31"/>
      <c r="BJ936" s="31"/>
      <c r="BK936" s="31"/>
      <c r="BL936" s="31"/>
      <c r="BM936" s="31"/>
      <c r="BN936" s="31"/>
      <c r="BO936" s="31"/>
      <c r="BP936" s="31"/>
    </row>
    <row r="937">
      <c r="A937" s="180"/>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c r="AQ937" s="31"/>
      <c r="AR937" s="31"/>
      <c r="AS937" s="31"/>
      <c r="AT937" s="31"/>
      <c r="AU937" s="31"/>
      <c r="AV937" s="31"/>
      <c r="AW937" s="31"/>
      <c r="AX937" s="31"/>
      <c r="AY937" s="31"/>
      <c r="AZ937" s="31"/>
      <c r="BA937" s="31"/>
      <c r="BB937" s="31"/>
      <c r="BC937" s="31"/>
      <c r="BD937" s="31"/>
      <c r="BE937" s="31"/>
      <c r="BF937" s="31"/>
      <c r="BG937" s="31"/>
      <c r="BH937" s="31"/>
      <c r="BI937" s="31"/>
      <c r="BJ937" s="31"/>
      <c r="BK937" s="31"/>
      <c r="BL937" s="31"/>
      <c r="BM937" s="31"/>
      <c r="BN937" s="31"/>
      <c r="BO937" s="31"/>
      <c r="BP937" s="31"/>
    </row>
    <row r="938">
      <c r="A938" s="180"/>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c r="AQ938" s="31"/>
      <c r="AR938" s="31"/>
      <c r="AS938" s="31"/>
      <c r="AT938" s="31"/>
      <c r="AU938" s="31"/>
      <c r="AV938" s="31"/>
      <c r="AW938" s="31"/>
      <c r="AX938" s="31"/>
      <c r="AY938" s="31"/>
      <c r="AZ938" s="31"/>
      <c r="BA938" s="31"/>
      <c r="BB938" s="31"/>
      <c r="BC938" s="31"/>
      <c r="BD938" s="31"/>
      <c r="BE938" s="31"/>
      <c r="BF938" s="31"/>
      <c r="BG938" s="31"/>
      <c r="BH938" s="31"/>
      <c r="BI938" s="31"/>
      <c r="BJ938" s="31"/>
      <c r="BK938" s="31"/>
      <c r="BL938" s="31"/>
      <c r="BM938" s="31"/>
      <c r="BN938" s="31"/>
      <c r="BO938" s="31"/>
      <c r="BP938" s="31"/>
    </row>
    <row r="939">
      <c r="A939" s="180"/>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c r="AQ939" s="31"/>
      <c r="AR939" s="31"/>
      <c r="AS939" s="31"/>
      <c r="AT939" s="31"/>
      <c r="AU939" s="31"/>
      <c r="AV939" s="31"/>
      <c r="AW939" s="31"/>
      <c r="AX939" s="31"/>
      <c r="AY939" s="31"/>
      <c r="AZ939" s="31"/>
      <c r="BA939" s="31"/>
      <c r="BB939" s="31"/>
      <c r="BC939" s="31"/>
      <c r="BD939" s="31"/>
      <c r="BE939" s="31"/>
      <c r="BF939" s="31"/>
      <c r="BG939" s="31"/>
      <c r="BH939" s="31"/>
      <c r="BI939" s="31"/>
      <c r="BJ939" s="31"/>
      <c r="BK939" s="31"/>
      <c r="BL939" s="31"/>
      <c r="BM939" s="31"/>
      <c r="BN939" s="31"/>
      <c r="BO939" s="31"/>
      <c r="BP939" s="31"/>
    </row>
    <row r="940">
      <c r="A940" s="180"/>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c r="BF940" s="31"/>
      <c r="BG940" s="31"/>
      <c r="BH940" s="31"/>
      <c r="BI940" s="31"/>
      <c r="BJ940" s="31"/>
      <c r="BK940" s="31"/>
      <c r="BL940" s="31"/>
      <c r="BM940" s="31"/>
      <c r="BN940" s="31"/>
      <c r="BO940" s="31"/>
      <c r="BP940" s="31"/>
    </row>
    <row r="941">
      <c r="A941" s="180"/>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c r="BF941" s="31"/>
      <c r="BG941" s="31"/>
      <c r="BH941" s="31"/>
      <c r="BI941" s="31"/>
      <c r="BJ941" s="31"/>
      <c r="BK941" s="31"/>
      <c r="BL941" s="31"/>
      <c r="BM941" s="31"/>
      <c r="BN941" s="31"/>
      <c r="BO941" s="31"/>
      <c r="BP941" s="31"/>
    </row>
    <row r="942">
      <c r="A942" s="180"/>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c r="BF942" s="31"/>
      <c r="BG942" s="31"/>
      <c r="BH942" s="31"/>
      <c r="BI942" s="31"/>
      <c r="BJ942" s="31"/>
      <c r="BK942" s="31"/>
      <c r="BL942" s="31"/>
      <c r="BM942" s="31"/>
      <c r="BN942" s="31"/>
      <c r="BO942" s="31"/>
      <c r="BP942" s="31"/>
    </row>
    <row r="943">
      <c r="A943" s="180"/>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c r="AQ943" s="31"/>
      <c r="AR943" s="31"/>
      <c r="AS943" s="31"/>
      <c r="AT943" s="31"/>
      <c r="AU943" s="31"/>
      <c r="AV943" s="31"/>
      <c r="AW943" s="31"/>
      <c r="AX943" s="31"/>
      <c r="AY943" s="31"/>
      <c r="AZ943" s="31"/>
      <c r="BA943" s="31"/>
      <c r="BB943" s="31"/>
      <c r="BC943" s="31"/>
      <c r="BD943" s="31"/>
      <c r="BE943" s="31"/>
      <c r="BF943" s="31"/>
      <c r="BG943" s="31"/>
      <c r="BH943" s="31"/>
      <c r="BI943" s="31"/>
      <c r="BJ943" s="31"/>
      <c r="BK943" s="31"/>
      <c r="BL943" s="31"/>
      <c r="BM943" s="31"/>
      <c r="BN943" s="31"/>
      <c r="BO943" s="31"/>
      <c r="BP943" s="31"/>
    </row>
    <row r="944">
      <c r="A944" s="180"/>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c r="AQ944" s="31"/>
      <c r="AR944" s="31"/>
      <c r="AS944" s="31"/>
      <c r="AT944" s="31"/>
      <c r="AU944" s="31"/>
      <c r="AV944" s="31"/>
      <c r="AW944" s="31"/>
      <c r="AX944" s="31"/>
      <c r="AY944" s="31"/>
      <c r="AZ944" s="31"/>
      <c r="BA944" s="31"/>
      <c r="BB944" s="31"/>
      <c r="BC944" s="31"/>
      <c r="BD944" s="31"/>
      <c r="BE944" s="31"/>
      <c r="BF944" s="31"/>
      <c r="BG944" s="31"/>
      <c r="BH944" s="31"/>
      <c r="BI944" s="31"/>
      <c r="BJ944" s="31"/>
      <c r="BK944" s="31"/>
      <c r="BL944" s="31"/>
      <c r="BM944" s="31"/>
      <c r="BN944" s="31"/>
      <c r="BO944" s="31"/>
      <c r="BP944" s="31"/>
    </row>
    <row r="945">
      <c r="A945" s="180"/>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c r="AQ945" s="31"/>
      <c r="AR945" s="31"/>
      <c r="AS945" s="31"/>
      <c r="AT945" s="31"/>
      <c r="AU945" s="31"/>
      <c r="AV945" s="31"/>
      <c r="AW945" s="31"/>
      <c r="AX945" s="31"/>
      <c r="AY945" s="31"/>
      <c r="AZ945" s="31"/>
      <c r="BA945" s="31"/>
      <c r="BB945" s="31"/>
      <c r="BC945" s="31"/>
      <c r="BD945" s="31"/>
      <c r="BE945" s="31"/>
      <c r="BF945" s="31"/>
      <c r="BG945" s="31"/>
      <c r="BH945" s="31"/>
      <c r="BI945" s="31"/>
      <c r="BJ945" s="31"/>
      <c r="BK945" s="31"/>
      <c r="BL945" s="31"/>
      <c r="BM945" s="31"/>
      <c r="BN945" s="31"/>
      <c r="BO945" s="31"/>
      <c r="BP945" s="31"/>
    </row>
    <row r="946">
      <c r="A946" s="180"/>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c r="AQ946" s="31"/>
      <c r="AR946" s="31"/>
      <c r="AS946" s="31"/>
      <c r="AT946" s="31"/>
      <c r="AU946" s="31"/>
      <c r="AV946" s="31"/>
      <c r="AW946" s="31"/>
      <c r="AX946" s="31"/>
      <c r="AY946" s="31"/>
      <c r="AZ946" s="31"/>
      <c r="BA946" s="31"/>
      <c r="BB946" s="31"/>
      <c r="BC946" s="31"/>
      <c r="BD946" s="31"/>
      <c r="BE946" s="31"/>
      <c r="BF946" s="31"/>
      <c r="BG946" s="31"/>
      <c r="BH946" s="31"/>
      <c r="BI946" s="31"/>
      <c r="BJ946" s="31"/>
      <c r="BK946" s="31"/>
      <c r="BL946" s="31"/>
      <c r="BM946" s="31"/>
      <c r="BN946" s="31"/>
      <c r="BO946" s="31"/>
      <c r="BP946" s="31"/>
    </row>
    <row r="947">
      <c r="A947" s="180"/>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c r="AQ947" s="31"/>
      <c r="AR947" s="31"/>
      <c r="AS947" s="31"/>
      <c r="AT947" s="31"/>
      <c r="AU947" s="31"/>
      <c r="AV947" s="31"/>
      <c r="AW947" s="31"/>
      <c r="AX947" s="31"/>
      <c r="AY947" s="31"/>
      <c r="AZ947" s="31"/>
      <c r="BA947" s="31"/>
      <c r="BB947" s="31"/>
      <c r="BC947" s="31"/>
      <c r="BD947" s="31"/>
      <c r="BE947" s="31"/>
      <c r="BF947" s="31"/>
      <c r="BG947" s="31"/>
      <c r="BH947" s="31"/>
      <c r="BI947" s="31"/>
      <c r="BJ947" s="31"/>
      <c r="BK947" s="31"/>
      <c r="BL947" s="31"/>
      <c r="BM947" s="31"/>
      <c r="BN947" s="31"/>
      <c r="BO947" s="31"/>
      <c r="BP947" s="31"/>
    </row>
    <row r="948">
      <c r="A948" s="180"/>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c r="AQ948" s="31"/>
      <c r="AR948" s="31"/>
      <c r="AS948" s="31"/>
      <c r="AT948" s="31"/>
      <c r="AU948" s="31"/>
      <c r="AV948" s="31"/>
      <c r="AW948" s="31"/>
      <c r="AX948" s="31"/>
      <c r="AY948" s="31"/>
      <c r="AZ948" s="31"/>
      <c r="BA948" s="31"/>
      <c r="BB948" s="31"/>
      <c r="BC948" s="31"/>
      <c r="BD948" s="31"/>
      <c r="BE948" s="31"/>
      <c r="BF948" s="31"/>
      <c r="BG948" s="31"/>
      <c r="BH948" s="31"/>
      <c r="BI948" s="31"/>
      <c r="BJ948" s="31"/>
      <c r="BK948" s="31"/>
      <c r="BL948" s="31"/>
      <c r="BM948" s="31"/>
      <c r="BN948" s="31"/>
      <c r="BO948" s="31"/>
      <c r="BP948" s="31"/>
    </row>
    <row r="949">
      <c r="A949" s="180"/>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c r="AQ949" s="31"/>
      <c r="AR949" s="31"/>
      <c r="AS949" s="31"/>
      <c r="AT949" s="31"/>
      <c r="AU949" s="31"/>
      <c r="AV949" s="31"/>
      <c r="AW949" s="31"/>
      <c r="AX949" s="31"/>
      <c r="AY949" s="31"/>
      <c r="AZ949" s="31"/>
      <c r="BA949" s="31"/>
      <c r="BB949" s="31"/>
      <c r="BC949" s="31"/>
      <c r="BD949" s="31"/>
      <c r="BE949" s="31"/>
      <c r="BF949" s="31"/>
      <c r="BG949" s="31"/>
      <c r="BH949" s="31"/>
      <c r="BI949" s="31"/>
      <c r="BJ949" s="31"/>
      <c r="BK949" s="31"/>
      <c r="BL949" s="31"/>
      <c r="BM949" s="31"/>
      <c r="BN949" s="31"/>
      <c r="BO949" s="31"/>
      <c r="BP949" s="31"/>
    </row>
    <row r="950">
      <c r="A950" s="180"/>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c r="AQ950" s="31"/>
      <c r="AR950" s="31"/>
      <c r="AS950" s="31"/>
      <c r="AT950" s="31"/>
      <c r="AU950" s="31"/>
      <c r="AV950" s="31"/>
      <c r="AW950" s="31"/>
      <c r="AX950" s="31"/>
      <c r="AY950" s="31"/>
      <c r="AZ950" s="31"/>
      <c r="BA950" s="31"/>
      <c r="BB950" s="31"/>
      <c r="BC950" s="31"/>
      <c r="BD950" s="31"/>
      <c r="BE950" s="31"/>
      <c r="BF950" s="31"/>
      <c r="BG950" s="31"/>
      <c r="BH950" s="31"/>
      <c r="BI950" s="31"/>
      <c r="BJ950" s="31"/>
      <c r="BK950" s="31"/>
      <c r="BL950" s="31"/>
      <c r="BM950" s="31"/>
      <c r="BN950" s="31"/>
      <c r="BO950" s="31"/>
      <c r="BP950" s="31"/>
    </row>
    <row r="951">
      <c r="A951" s="180"/>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1"/>
      <c r="BI951" s="31"/>
      <c r="BJ951" s="31"/>
      <c r="BK951" s="31"/>
      <c r="BL951" s="31"/>
      <c r="BM951" s="31"/>
      <c r="BN951" s="31"/>
      <c r="BO951" s="31"/>
      <c r="BP951" s="31"/>
    </row>
    <row r="952">
      <c r="A952" s="180"/>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c r="AQ952" s="31"/>
      <c r="AR952" s="31"/>
      <c r="AS952" s="31"/>
      <c r="AT952" s="31"/>
      <c r="AU952" s="31"/>
      <c r="AV952" s="31"/>
      <c r="AW952" s="31"/>
      <c r="AX952" s="31"/>
      <c r="AY952" s="31"/>
      <c r="AZ952" s="31"/>
      <c r="BA952" s="31"/>
      <c r="BB952" s="31"/>
      <c r="BC952" s="31"/>
      <c r="BD952" s="31"/>
      <c r="BE952" s="31"/>
      <c r="BF952" s="31"/>
      <c r="BG952" s="31"/>
      <c r="BH952" s="31"/>
      <c r="BI952" s="31"/>
      <c r="BJ952" s="31"/>
      <c r="BK952" s="31"/>
      <c r="BL952" s="31"/>
      <c r="BM952" s="31"/>
      <c r="BN952" s="31"/>
      <c r="BO952" s="31"/>
      <c r="BP952" s="31"/>
    </row>
    <row r="953">
      <c r="A953" s="180"/>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c r="AQ953" s="31"/>
      <c r="AR953" s="31"/>
      <c r="AS953" s="31"/>
      <c r="AT953" s="31"/>
      <c r="AU953" s="31"/>
      <c r="AV953" s="31"/>
      <c r="AW953" s="31"/>
      <c r="AX953" s="31"/>
      <c r="AY953" s="31"/>
      <c r="AZ953" s="31"/>
      <c r="BA953" s="31"/>
      <c r="BB953" s="31"/>
      <c r="BC953" s="31"/>
      <c r="BD953" s="31"/>
      <c r="BE953" s="31"/>
      <c r="BF953" s="31"/>
      <c r="BG953" s="31"/>
      <c r="BH953" s="31"/>
      <c r="BI953" s="31"/>
      <c r="BJ953" s="31"/>
      <c r="BK953" s="31"/>
      <c r="BL953" s="31"/>
      <c r="BM953" s="31"/>
      <c r="BN953" s="31"/>
      <c r="BO953" s="31"/>
      <c r="BP953" s="31"/>
    </row>
    <row r="954">
      <c r="A954" s="180"/>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c r="AQ954" s="31"/>
      <c r="AR954" s="31"/>
      <c r="AS954" s="31"/>
      <c r="AT954" s="31"/>
      <c r="AU954" s="31"/>
      <c r="AV954" s="31"/>
      <c r="AW954" s="31"/>
      <c r="AX954" s="31"/>
      <c r="AY954" s="31"/>
      <c r="AZ954" s="31"/>
      <c r="BA954" s="31"/>
      <c r="BB954" s="31"/>
      <c r="BC954" s="31"/>
      <c r="BD954" s="31"/>
      <c r="BE954" s="31"/>
      <c r="BF954" s="31"/>
      <c r="BG954" s="31"/>
      <c r="BH954" s="31"/>
      <c r="BI954" s="31"/>
      <c r="BJ954" s="31"/>
      <c r="BK954" s="31"/>
      <c r="BL954" s="31"/>
      <c r="BM954" s="31"/>
      <c r="BN954" s="31"/>
      <c r="BO954" s="31"/>
      <c r="BP954" s="31"/>
    </row>
    <row r="955">
      <c r="A955" s="180"/>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c r="AQ955" s="31"/>
      <c r="AR955" s="31"/>
      <c r="AS955" s="31"/>
      <c r="AT955" s="31"/>
      <c r="AU955" s="31"/>
      <c r="AV955" s="31"/>
      <c r="AW955" s="31"/>
      <c r="AX955" s="31"/>
      <c r="AY955" s="31"/>
      <c r="AZ955" s="31"/>
      <c r="BA955" s="31"/>
      <c r="BB955" s="31"/>
      <c r="BC955" s="31"/>
      <c r="BD955" s="31"/>
      <c r="BE955" s="31"/>
      <c r="BF955" s="31"/>
      <c r="BG955" s="31"/>
      <c r="BH955" s="31"/>
      <c r="BI955" s="31"/>
      <c r="BJ955" s="31"/>
      <c r="BK955" s="31"/>
      <c r="BL955" s="31"/>
      <c r="BM955" s="31"/>
      <c r="BN955" s="31"/>
      <c r="BO955" s="31"/>
      <c r="BP955" s="31"/>
    </row>
    <row r="956">
      <c r="A956" s="180"/>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c r="AQ956" s="31"/>
      <c r="AR956" s="31"/>
      <c r="AS956" s="31"/>
      <c r="AT956" s="31"/>
      <c r="AU956" s="31"/>
      <c r="AV956" s="31"/>
      <c r="AW956" s="31"/>
      <c r="AX956" s="31"/>
      <c r="AY956" s="31"/>
      <c r="AZ956" s="31"/>
      <c r="BA956" s="31"/>
      <c r="BB956" s="31"/>
      <c r="BC956" s="31"/>
      <c r="BD956" s="31"/>
      <c r="BE956" s="31"/>
      <c r="BF956" s="31"/>
      <c r="BG956" s="31"/>
      <c r="BH956" s="31"/>
      <c r="BI956" s="31"/>
      <c r="BJ956" s="31"/>
      <c r="BK956" s="31"/>
      <c r="BL956" s="31"/>
      <c r="BM956" s="31"/>
      <c r="BN956" s="31"/>
      <c r="BO956" s="31"/>
      <c r="BP956" s="31"/>
    </row>
    <row r="957">
      <c r="A957" s="180"/>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c r="AP957" s="31"/>
      <c r="AQ957" s="31"/>
      <c r="AR957" s="31"/>
      <c r="AS957" s="31"/>
      <c r="AT957" s="31"/>
      <c r="AU957" s="31"/>
      <c r="AV957" s="31"/>
      <c r="AW957" s="31"/>
      <c r="AX957" s="31"/>
      <c r="AY957" s="31"/>
      <c r="AZ957" s="31"/>
      <c r="BA957" s="31"/>
      <c r="BB957" s="31"/>
      <c r="BC957" s="31"/>
      <c r="BD957" s="31"/>
      <c r="BE957" s="31"/>
      <c r="BF957" s="31"/>
      <c r="BG957" s="31"/>
      <c r="BH957" s="31"/>
      <c r="BI957" s="31"/>
      <c r="BJ957" s="31"/>
      <c r="BK957" s="31"/>
      <c r="BL957" s="31"/>
      <c r="BM957" s="31"/>
      <c r="BN957" s="31"/>
      <c r="BO957" s="31"/>
      <c r="BP957" s="31"/>
    </row>
    <row r="958">
      <c r="A958" s="180"/>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c r="AP958" s="31"/>
      <c r="AQ958" s="31"/>
      <c r="AR958" s="31"/>
      <c r="AS958" s="31"/>
      <c r="AT958" s="31"/>
      <c r="AU958" s="31"/>
      <c r="AV958" s="31"/>
      <c r="AW958" s="31"/>
      <c r="AX958" s="31"/>
      <c r="AY958" s="31"/>
      <c r="AZ958" s="31"/>
      <c r="BA958" s="31"/>
      <c r="BB958" s="31"/>
      <c r="BC958" s="31"/>
      <c r="BD958" s="31"/>
      <c r="BE958" s="31"/>
      <c r="BF958" s="31"/>
      <c r="BG958" s="31"/>
      <c r="BH958" s="31"/>
      <c r="BI958" s="31"/>
      <c r="BJ958" s="31"/>
      <c r="BK958" s="31"/>
      <c r="BL958" s="31"/>
      <c r="BM958" s="31"/>
      <c r="BN958" s="31"/>
      <c r="BO958" s="31"/>
      <c r="BP958" s="31"/>
    </row>
    <row r="959">
      <c r="A959" s="180"/>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c r="AP959" s="31"/>
      <c r="AQ959" s="31"/>
      <c r="AR959" s="31"/>
      <c r="AS959" s="31"/>
      <c r="AT959" s="31"/>
      <c r="AU959" s="31"/>
      <c r="AV959" s="31"/>
      <c r="AW959" s="31"/>
      <c r="AX959" s="31"/>
      <c r="AY959" s="31"/>
      <c r="AZ959" s="31"/>
      <c r="BA959" s="31"/>
      <c r="BB959" s="31"/>
      <c r="BC959" s="31"/>
      <c r="BD959" s="31"/>
      <c r="BE959" s="31"/>
      <c r="BF959" s="31"/>
      <c r="BG959" s="31"/>
      <c r="BH959" s="31"/>
      <c r="BI959" s="31"/>
      <c r="BJ959" s="31"/>
      <c r="BK959" s="31"/>
      <c r="BL959" s="31"/>
      <c r="BM959" s="31"/>
      <c r="BN959" s="31"/>
      <c r="BO959" s="31"/>
      <c r="BP959" s="31"/>
    </row>
    <row r="960">
      <c r="A960" s="180"/>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c r="AP960" s="31"/>
      <c r="AQ960" s="31"/>
      <c r="AR960" s="31"/>
      <c r="AS960" s="31"/>
      <c r="AT960" s="31"/>
      <c r="AU960" s="31"/>
      <c r="AV960" s="31"/>
      <c r="AW960" s="31"/>
      <c r="AX960" s="31"/>
      <c r="AY960" s="31"/>
      <c r="AZ960" s="31"/>
      <c r="BA960" s="31"/>
      <c r="BB960" s="31"/>
      <c r="BC960" s="31"/>
      <c r="BD960" s="31"/>
      <c r="BE960" s="31"/>
      <c r="BF960" s="31"/>
      <c r="BG960" s="31"/>
      <c r="BH960" s="31"/>
      <c r="BI960" s="31"/>
      <c r="BJ960" s="31"/>
      <c r="BK960" s="31"/>
      <c r="BL960" s="31"/>
      <c r="BM960" s="31"/>
      <c r="BN960" s="31"/>
      <c r="BO960" s="31"/>
      <c r="BP960" s="31"/>
    </row>
    <row r="961">
      <c r="A961" s="180"/>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c r="AP961" s="31"/>
      <c r="AQ961" s="31"/>
      <c r="AR961" s="31"/>
      <c r="AS961" s="31"/>
      <c r="AT961" s="31"/>
      <c r="AU961" s="31"/>
      <c r="AV961" s="31"/>
      <c r="AW961" s="31"/>
      <c r="AX961" s="31"/>
      <c r="AY961" s="31"/>
      <c r="AZ961" s="31"/>
      <c r="BA961" s="31"/>
      <c r="BB961" s="31"/>
      <c r="BC961" s="31"/>
      <c r="BD961" s="31"/>
      <c r="BE961" s="31"/>
      <c r="BF961" s="31"/>
      <c r="BG961" s="31"/>
      <c r="BH961" s="31"/>
      <c r="BI961" s="31"/>
      <c r="BJ961" s="31"/>
      <c r="BK961" s="31"/>
      <c r="BL961" s="31"/>
      <c r="BM961" s="31"/>
      <c r="BN961" s="31"/>
      <c r="BO961" s="31"/>
      <c r="BP961" s="31"/>
    </row>
    <row r="962">
      <c r="A962" s="180"/>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c r="AP962" s="31"/>
      <c r="AQ962" s="31"/>
      <c r="AR962" s="31"/>
      <c r="AS962" s="31"/>
      <c r="AT962" s="31"/>
      <c r="AU962" s="31"/>
      <c r="AV962" s="31"/>
      <c r="AW962" s="31"/>
      <c r="AX962" s="31"/>
      <c r="AY962" s="31"/>
      <c r="AZ962" s="31"/>
      <c r="BA962" s="31"/>
      <c r="BB962" s="31"/>
      <c r="BC962" s="31"/>
      <c r="BD962" s="31"/>
      <c r="BE962" s="31"/>
      <c r="BF962" s="31"/>
      <c r="BG962" s="31"/>
      <c r="BH962" s="31"/>
      <c r="BI962" s="31"/>
      <c r="BJ962" s="31"/>
      <c r="BK962" s="31"/>
      <c r="BL962" s="31"/>
      <c r="BM962" s="31"/>
      <c r="BN962" s="31"/>
      <c r="BO962" s="31"/>
      <c r="BP962" s="31"/>
    </row>
    <row r="963">
      <c r="A963" s="180"/>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c r="AP963" s="31"/>
      <c r="AQ963" s="31"/>
      <c r="AR963" s="31"/>
      <c r="AS963" s="31"/>
      <c r="AT963" s="31"/>
      <c r="AU963" s="31"/>
      <c r="AV963" s="31"/>
      <c r="AW963" s="31"/>
      <c r="AX963" s="31"/>
      <c r="AY963" s="31"/>
      <c r="AZ963" s="31"/>
      <c r="BA963" s="31"/>
      <c r="BB963" s="31"/>
      <c r="BC963" s="31"/>
      <c r="BD963" s="31"/>
      <c r="BE963" s="31"/>
      <c r="BF963" s="31"/>
      <c r="BG963" s="31"/>
      <c r="BH963" s="31"/>
      <c r="BI963" s="31"/>
      <c r="BJ963" s="31"/>
      <c r="BK963" s="31"/>
      <c r="BL963" s="31"/>
      <c r="BM963" s="31"/>
      <c r="BN963" s="31"/>
      <c r="BO963" s="31"/>
      <c r="BP963" s="31"/>
    </row>
    <row r="964">
      <c r="A964" s="180"/>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c r="AP964" s="31"/>
      <c r="AQ964" s="31"/>
      <c r="AR964" s="31"/>
      <c r="AS964" s="31"/>
      <c r="AT964" s="31"/>
      <c r="AU964" s="31"/>
      <c r="AV964" s="31"/>
      <c r="AW964" s="31"/>
      <c r="AX964" s="31"/>
      <c r="AY964" s="31"/>
      <c r="AZ964" s="31"/>
      <c r="BA964" s="31"/>
      <c r="BB964" s="31"/>
      <c r="BC964" s="31"/>
      <c r="BD964" s="31"/>
      <c r="BE964" s="31"/>
      <c r="BF964" s="31"/>
      <c r="BG964" s="31"/>
      <c r="BH964" s="31"/>
      <c r="BI964" s="31"/>
      <c r="BJ964" s="31"/>
      <c r="BK964" s="31"/>
      <c r="BL964" s="31"/>
      <c r="BM964" s="31"/>
      <c r="BN964" s="31"/>
      <c r="BO964" s="31"/>
      <c r="BP964" s="31"/>
    </row>
    <row r="965">
      <c r="A965" s="180"/>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c r="AP965" s="31"/>
      <c r="AQ965" s="31"/>
      <c r="AR965" s="31"/>
      <c r="AS965" s="31"/>
      <c r="AT965" s="31"/>
      <c r="AU965" s="31"/>
      <c r="AV965" s="31"/>
      <c r="AW965" s="31"/>
      <c r="AX965" s="31"/>
      <c r="AY965" s="31"/>
      <c r="AZ965" s="31"/>
      <c r="BA965" s="31"/>
      <c r="BB965" s="31"/>
      <c r="BC965" s="31"/>
      <c r="BD965" s="31"/>
      <c r="BE965" s="31"/>
      <c r="BF965" s="31"/>
      <c r="BG965" s="31"/>
      <c r="BH965" s="31"/>
      <c r="BI965" s="31"/>
      <c r="BJ965" s="31"/>
      <c r="BK965" s="31"/>
      <c r="BL965" s="31"/>
      <c r="BM965" s="31"/>
      <c r="BN965" s="31"/>
      <c r="BO965" s="31"/>
      <c r="BP965" s="31"/>
    </row>
    <row r="966">
      <c r="A966" s="180"/>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c r="AP966" s="31"/>
      <c r="AQ966" s="31"/>
      <c r="AR966" s="31"/>
      <c r="AS966" s="31"/>
      <c r="AT966" s="31"/>
      <c r="AU966" s="31"/>
      <c r="AV966" s="31"/>
      <c r="AW966" s="31"/>
      <c r="AX966" s="31"/>
      <c r="AY966" s="31"/>
      <c r="AZ966" s="31"/>
      <c r="BA966" s="31"/>
      <c r="BB966" s="31"/>
      <c r="BC966" s="31"/>
      <c r="BD966" s="31"/>
      <c r="BE966" s="31"/>
      <c r="BF966" s="31"/>
      <c r="BG966" s="31"/>
      <c r="BH966" s="31"/>
      <c r="BI966" s="31"/>
      <c r="BJ966" s="31"/>
      <c r="BK966" s="31"/>
      <c r="BL966" s="31"/>
      <c r="BM966" s="31"/>
      <c r="BN966" s="31"/>
      <c r="BO966" s="31"/>
      <c r="BP966" s="31"/>
    </row>
    <row r="967">
      <c r="A967" s="180"/>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c r="AP967" s="31"/>
      <c r="AQ967" s="31"/>
      <c r="AR967" s="31"/>
      <c r="AS967" s="31"/>
      <c r="AT967" s="31"/>
      <c r="AU967" s="31"/>
      <c r="AV967" s="31"/>
      <c r="AW967" s="31"/>
      <c r="AX967" s="31"/>
      <c r="AY967" s="31"/>
      <c r="AZ967" s="31"/>
      <c r="BA967" s="31"/>
      <c r="BB967" s="31"/>
      <c r="BC967" s="31"/>
      <c r="BD967" s="31"/>
      <c r="BE967" s="31"/>
      <c r="BF967" s="31"/>
      <c r="BG967" s="31"/>
      <c r="BH967" s="31"/>
      <c r="BI967" s="31"/>
      <c r="BJ967" s="31"/>
      <c r="BK967" s="31"/>
      <c r="BL967" s="31"/>
      <c r="BM967" s="31"/>
      <c r="BN967" s="31"/>
      <c r="BO967" s="31"/>
      <c r="BP967" s="31"/>
    </row>
    <row r="968">
      <c r="A968" s="180"/>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c r="AP968" s="31"/>
      <c r="AQ968" s="31"/>
      <c r="AR968" s="31"/>
      <c r="AS968" s="31"/>
      <c r="AT968" s="31"/>
      <c r="AU968" s="31"/>
      <c r="AV968" s="31"/>
      <c r="AW968" s="31"/>
      <c r="AX968" s="31"/>
      <c r="AY968" s="31"/>
      <c r="AZ968" s="31"/>
      <c r="BA968" s="31"/>
      <c r="BB968" s="31"/>
      <c r="BC968" s="31"/>
      <c r="BD968" s="31"/>
      <c r="BE968" s="31"/>
      <c r="BF968" s="31"/>
      <c r="BG968" s="31"/>
      <c r="BH968" s="31"/>
      <c r="BI968" s="31"/>
      <c r="BJ968" s="31"/>
      <c r="BK968" s="31"/>
      <c r="BL968" s="31"/>
      <c r="BM968" s="31"/>
      <c r="BN968" s="31"/>
      <c r="BO968" s="31"/>
      <c r="BP968" s="31"/>
    </row>
    <row r="969">
      <c r="A969" s="180"/>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c r="AP969" s="31"/>
      <c r="AQ969" s="31"/>
      <c r="AR969" s="31"/>
      <c r="AS969" s="31"/>
      <c r="AT969" s="31"/>
      <c r="AU969" s="31"/>
      <c r="AV969" s="31"/>
      <c r="AW969" s="31"/>
      <c r="AX969" s="31"/>
      <c r="AY969" s="31"/>
      <c r="AZ969" s="31"/>
      <c r="BA969" s="31"/>
      <c r="BB969" s="31"/>
      <c r="BC969" s="31"/>
      <c r="BD969" s="31"/>
      <c r="BE969" s="31"/>
      <c r="BF969" s="31"/>
      <c r="BG969" s="31"/>
      <c r="BH969" s="31"/>
      <c r="BI969" s="31"/>
      <c r="BJ969" s="31"/>
      <c r="BK969" s="31"/>
      <c r="BL969" s="31"/>
      <c r="BM969" s="31"/>
      <c r="BN969" s="31"/>
      <c r="BO969" s="31"/>
      <c r="BP969" s="31"/>
    </row>
    <row r="970">
      <c r="A970" s="180"/>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c r="AP970" s="31"/>
      <c r="AQ970" s="31"/>
      <c r="AR970" s="31"/>
      <c r="AS970" s="31"/>
      <c r="AT970" s="31"/>
      <c r="AU970" s="31"/>
      <c r="AV970" s="31"/>
      <c r="AW970" s="31"/>
      <c r="AX970" s="31"/>
      <c r="AY970" s="31"/>
      <c r="AZ970" s="31"/>
      <c r="BA970" s="31"/>
      <c r="BB970" s="31"/>
      <c r="BC970" s="31"/>
      <c r="BD970" s="31"/>
      <c r="BE970" s="31"/>
      <c r="BF970" s="31"/>
      <c r="BG970" s="31"/>
      <c r="BH970" s="31"/>
      <c r="BI970" s="31"/>
      <c r="BJ970" s="31"/>
      <c r="BK970" s="31"/>
      <c r="BL970" s="31"/>
      <c r="BM970" s="31"/>
      <c r="BN970" s="31"/>
      <c r="BO970" s="31"/>
      <c r="BP970" s="31"/>
    </row>
    <row r="971">
      <c r="A971" s="180"/>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c r="AP971" s="31"/>
      <c r="AQ971" s="31"/>
      <c r="AR971" s="31"/>
      <c r="AS971" s="31"/>
      <c r="AT971" s="31"/>
      <c r="AU971" s="31"/>
      <c r="AV971" s="31"/>
      <c r="AW971" s="31"/>
      <c r="AX971" s="31"/>
      <c r="AY971" s="31"/>
      <c r="AZ971" s="31"/>
      <c r="BA971" s="31"/>
      <c r="BB971" s="31"/>
      <c r="BC971" s="31"/>
      <c r="BD971" s="31"/>
      <c r="BE971" s="31"/>
      <c r="BF971" s="31"/>
      <c r="BG971" s="31"/>
      <c r="BH971" s="31"/>
      <c r="BI971" s="31"/>
      <c r="BJ971" s="31"/>
      <c r="BK971" s="31"/>
      <c r="BL971" s="31"/>
      <c r="BM971" s="31"/>
      <c r="BN971" s="31"/>
      <c r="BO971" s="31"/>
      <c r="BP971" s="31"/>
    </row>
    <row r="972">
      <c r="A972" s="180"/>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c r="AP972" s="31"/>
      <c r="AQ972" s="31"/>
      <c r="AR972" s="31"/>
      <c r="AS972" s="31"/>
      <c r="AT972" s="31"/>
      <c r="AU972" s="31"/>
      <c r="AV972" s="31"/>
      <c r="AW972" s="31"/>
      <c r="AX972" s="31"/>
      <c r="AY972" s="31"/>
      <c r="AZ972" s="31"/>
      <c r="BA972" s="31"/>
      <c r="BB972" s="31"/>
      <c r="BC972" s="31"/>
      <c r="BD972" s="31"/>
      <c r="BE972" s="31"/>
      <c r="BF972" s="31"/>
      <c r="BG972" s="31"/>
      <c r="BH972" s="31"/>
      <c r="BI972" s="31"/>
      <c r="BJ972" s="31"/>
      <c r="BK972" s="31"/>
      <c r="BL972" s="31"/>
      <c r="BM972" s="31"/>
      <c r="BN972" s="31"/>
      <c r="BO972" s="31"/>
      <c r="BP972" s="31"/>
    </row>
    <row r="973">
      <c r="A973" s="180"/>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c r="AP973" s="31"/>
      <c r="AQ973" s="31"/>
      <c r="AR973" s="31"/>
      <c r="AS973" s="31"/>
      <c r="AT973" s="31"/>
      <c r="AU973" s="31"/>
      <c r="AV973" s="31"/>
      <c r="AW973" s="31"/>
      <c r="AX973" s="31"/>
      <c r="AY973" s="31"/>
      <c r="AZ973" s="31"/>
      <c r="BA973" s="31"/>
      <c r="BB973" s="31"/>
      <c r="BC973" s="31"/>
      <c r="BD973" s="31"/>
      <c r="BE973" s="31"/>
      <c r="BF973" s="31"/>
      <c r="BG973" s="31"/>
      <c r="BH973" s="31"/>
      <c r="BI973" s="31"/>
      <c r="BJ973" s="31"/>
      <c r="BK973" s="31"/>
      <c r="BL973" s="31"/>
      <c r="BM973" s="31"/>
      <c r="BN973" s="31"/>
      <c r="BO973" s="31"/>
      <c r="BP973" s="31"/>
    </row>
    <row r="974">
      <c r="A974" s="180"/>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c r="AP974" s="31"/>
      <c r="AQ974" s="31"/>
      <c r="AR974" s="31"/>
      <c r="AS974" s="31"/>
      <c r="AT974" s="31"/>
      <c r="AU974" s="31"/>
      <c r="AV974" s="31"/>
      <c r="AW974" s="31"/>
      <c r="AX974" s="31"/>
      <c r="AY974" s="31"/>
      <c r="AZ974" s="31"/>
      <c r="BA974" s="31"/>
      <c r="BB974" s="31"/>
      <c r="BC974" s="31"/>
      <c r="BD974" s="31"/>
      <c r="BE974" s="31"/>
      <c r="BF974" s="31"/>
      <c r="BG974" s="31"/>
      <c r="BH974" s="31"/>
      <c r="BI974" s="31"/>
      <c r="BJ974" s="31"/>
      <c r="BK974" s="31"/>
      <c r="BL974" s="31"/>
      <c r="BM974" s="31"/>
      <c r="BN974" s="31"/>
      <c r="BO974" s="31"/>
      <c r="BP974" s="31"/>
    </row>
    <row r="975">
      <c r="A975" s="180"/>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c r="AP975" s="31"/>
      <c r="AQ975" s="31"/>
      <c r="AR975" s="31"/>
      <c r="AS975" s="31"/>
      <c r="AT975" s="31"/>
      <c r="AU975" s="31"/>
      <c r="AV975" s="31"/>
      <c r="AW975" s="31"/>
      <c r="AX975" s="31"/>
      <c r="AY975" s="31"/>
      <c r="AZ975" s="31"/>
      <c r="BA975" s="31"/>
      <c r="BB975" s="31"/>
      <c r="BC975" s="31"/>
      <c r="BD975" s="31"/>
      <c r="BE975" s="31"/>
      <c r="BF975" s="31"/>
      <c r="BG975" s="31"/>
      <c r="BH975" s="31"/>
      <c r="BI975" s="31"/>
      <c r="BJ975" s="31"/>
      <c r="BK975" s="31"/>
      <c r="BL975" s="31"/>
      <c r="BM975" s="31"/>
      <c r="BN975" s="31"/>
      <c r="BO975" s="31"/>
      <c r="BP975" s="31"/>
    </row>
    <row r="976">
      <c r="A976" s="180"/>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c r="AP976" s="31"/>
      <c r="AQ976" s="31"/>
      <c r="AR976" s="31"/>
      <c r="AS976" s="31"/>
      <c r="AT976" s="31"/>
      <c r="AU976" s="31"/>
      <c r="AV976" s="31"/>
      <c r="AW976" s="31"/>
      <c r="AX976" s="31"/>
      <c r="AY976" s="31"/>
      <c r="AZ976" s="31"/>
      <c r="BA976" s="31"/>
      <c r="BB976" s="31"/>
      <c r="BC976" s="31"/>
      <c r="BD976" s="31"/>
      <c r="BE976" s="31"/>
      <c r="BF976" s="31"/>
      <c r="BG976" s="31"/>
      <c r="BH976" s="31"/>
      <c r="BI976" s="31"/>
      <c r="BJ976" s="31"/>
      <c r="BK976" s="31"/>
      <c r="BL976" s="31"/>
      <c r="BM976" s="31"/>
      <c r="BN976" s="31"/>
      <c r="BO976" s="31"/>
      <c r="BP976" s="31"/>
    </row>
    <row r="977">
      <c r="A977" s="180"/>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c r="AP977" s="31"/>
      <c r="AQ977" s="31"/>
      <c r="AR977" s="31"/>
      <c r="AS977" s="31"/>
      <c r="AT977" s="31"/>
      <c r="AU977" s="31"/>
      <c r="AV977" s="31"/>
      <c r="AW977" s="31"/>
      <c r="AX977" s="31"/>
      <c r="AY977" s="31"/>
      <c r="AZ977" s="31"/>
      <c r="BA977" s="31"/>
      <c r="BB977" s="31"/>
      <c r="BC977" s="31"/>
      <c r="BD977" s="31"/>
      <c r="BE977" s="31"/>
      <c r="BF977" s="31"/>
      <c r="BG977" s="31"/>
      <c r="BH977" s="31"/>
      <c r="BI977" s="31"/>
      <c r="BJ977" s="31"/>
      <c r="BK977" s="31"/>
      <c r="BL977" s="31"/>
      <c r="BM977" s="31"/>
      <c r="BN977" s="31"/>
      <c r="BO977" s="31"/>
      <c r="BP977" s="31"/>
    </row>
    <row r="978">
      <c r="A978" s="180"/>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c r="AP978" s="31"/>
      <c r="AQ978" s="31"/>
      <c r="AR978" s="31"/>
      <c r="AS978" s="31"/>
      <c r="AT978" s="31"/>
      <c r="AU978" s="31"/>
      <c r="AV978" s="31"/>
      <c r="AW978" s="31"/>
      <c r="AX978" s="31"/>
      <c r="AY978" s="31"/>
      <c r="AZ978" s="31"/>
      <c r="BA978" s="31"/>
      <c r="BB978" s="31"/>
      <c r="BC978" s="31"/>
      <c r="BD978" s="31"/>
      <c r="BE978" s="31"/>
      <c r="BF978" s="31"/>
      <c r="BG978" s="31"/>
      <c r="BH978" s="31"/>
      <c r="BI978" s="31"/>
      <c r="BJ978" s="31"/>
      <c r="BK978" s="31"/>
      <c r="BL978" s="31"/>
      <c r="BM978" s="31"/>
      <c r="BN978" s="31"/>
      <c r="BO978" s="31"/>
      <c r="BP978" s="31"/>
    </row>
    <row r="979">
      <c r="A979" s="180"/>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c r="AP979" s="31"/>
      <c r="AQ979" s="31"/>
      <c r="AR979" s="31"/>
      <c r="AS979" s="31"/>
      <c r="AT979" s="31"/>
      <c r="AU979" s="31"/>
      <c r="AV979" s="31"/>
      <c r="AW979" s="31"/>
      <c r="AX979" s="31"/>
      <c r="AY979" s="31"/>
      <c r="AZ979" s="31"/>
      <c r="BA979" s="31"/>
      <c r="BB979" s="31"/>
      <c r="BC979" s="31"/>
      <c r="BD979" s="31"/>
      <c r="BE979" s="31"/>
      <c r="BF979" s="31"/>
      <c r="BG979" s="31"/>
      <c r="BH979" s="31"/>
      <c r="BI979" s="31"/>
      <c r="BJ979" s="31"/>
      <c r="BK979" s="31"/>
      <c r="BL979" s="31"/>
      <c r="BM979" s="31"/>
      <c r="BN979" s="31"/>
      <c r="BO979" s="31"/>
      <c r="BP979" s="31"/>
    </row>
    <row r="980">
      <c r="A980" s="180"/>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c r="AP980" s="31"/>
      <c r="AQ980" s="31"/>
      <c r="AR980" s="31"/>
      <c r="AS980" s="31"/>
      <c r="AT980" s="31"/>
      <c r="AU980" s="31"/>
      <c r="AV980" s="31"/>
      <c r="AW980" s="31"/>
      <c r="AX980" s="31"/>
      <c r="AY980" s="31"/>
      <c r="AZ980" s="31"/>
      <c r="BA980" s="31"/>
      <c r="BB980" s="31"/>
      <c r="BC980" s="31"/>
      <c r="BD980" s="31"/>
      <c r="BE980" s="31"/>
      <c r="BF980" s="31"/>
      <c r="BG980" s="31"/>
      <c r="BH980" s="31"/>
      <c r="BI980" s="31"/>
      <c r="BJ980" s="31"/>
      <c r="BK980" s="31"/>
      <c r="BL980" s="31"/>
      <c r="BM980" s="31"/>
      <c r="BN980" s="31"/>
      <c r="BO980" s="31"/>
      <c r="BP980" s="31"/>
    </row>
    <row r="981">
      <c r="A981" s="180"/>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c r="AP981" s="31"/>
      <c r="AQ981" s="31"/>
      <c r="AR981" s="31"/>
      <c r="AS981" s="31"/>
      <c r="AT981" s="31"/>
      <c r="AU981" s="31"/>
      <c r="AV981" s="31"/>
      <c r="AW981" s="31"/>
      <c r="AX981" s="31"/>
      <c r="AY981" s="31"/>
      <c r="AZ981" s="31"/>
      <c r="BA981" s="31"/>
      <c r="BB981" s="31"/>
      <c r="BC981" s="31"/>
      <c r="BD981" s="31"/>
      <c r="BE981" s="31"/>
      <c r="BF981" s="31"/>
      <c r="BG981" s="31"/>
      <c r="BH981" s="31"/>
      <c r="BI981" s="31"/>
      <c r="BJ981" s="31"/>
      <c r="BK981" s="31"/>
      <c r="BL981" s="31"/>
      <c r="BM981" s="31"/>
      <c r="BN981" s="31"/>
      <c r="BO981" s="31"/>
      <c r="BP981" s="31"/>
    </row>
    <row r="982">
      <c r="A982" s="180"/>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c r="AP982" s="31"/>
      <c r="AQ982" s="31"/>
      <c r="AR982" s="31"/>
      <c r="AS982" s="31"/>
      <c r="AT982" s="31"/>
      <c r="AU982" s="31"/>
      <c r="AV982" s="31"/>
      <c r="AW982" s="31"/>
      <c r="AX982" s="31"/>
      <c r="AY982" s="31"/>
      <c r="AZ982" s="31"/>
      <c r="BA982" s="31"/>
      <c r="BB982" s="31"/>
      <c r="BC982" s="31"/>
      <c r="BD982" s="31"/>
      <c r="BE982" s="31"/>
      <c r="BF982" s="31"/>
      <c r="BG982" s="31"/>
      <c r="BH982" s="31"/>
      <c r="BI982" s="31"/>
      <c r="BJ982" s="31"/>
      <c r="BK982" s="31"/>
      <c r="BL982" s="31"/>
      <c r="BM982" s="31"/>
      <c r="BN982" s="31"/>
      <c r="BO982" s="31"/>
      <c r="BP982" s="31"/>
    </row>
    <row r="983">
      <c r="A983" s="180"/>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c r="AP983" s="31"/>
      <c r="AQ983" s="31"/>
      <c r="AR983" s="31"/>
      <c r="AS983" s="31"/>
      <c r="AT983" s="31"/>
      <c r="AU983" s="31"/>
      <c r="AV983" s="31"/>
      <c r="AW983" s="31"/>
      <c r="AX983" s="31"/>
      <c r="AY983" s="31"/>
      <c r="AZ983" s="31"/>
      <c r="BA983" s="31"/>
      <c r="BB983" s="31"/>
      <c r="BC983" s="31"/>
      <c r="BD983" s="31"/>
      <c r="BE983" s="31"/>
      <c r="BF983" s="31"/>
      <c r="BG983" s="31"/>
      <c r="BH983" s="31"/>
      <c r="BI983" s="31"/>
      <c r="BJ983" s="31"/>
      <c r="BK983" s="31"/>
      <c r="BL983" s="31"/>
      <c r="BM983" s="31"/>
      <c r="BN983" s="31"/>
      <c r="BO983" s="31"/>
      <c r="BP983" s="31"/>
    </row>
    <row r="984">
      <c r="A984" s="180"/>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c r="AP984" s="31"/>
      <c r="AQ984" s="31"/>
      <c r="AR984" s="31"/>
      <c r="AS984" s="31"/>
      <c r="AT984" s="31"/>
      <c r="AU984" s="31"/>
      <c r="AV984" s="31"/>
      <c r="AW984" s="31"/>
      <c r="AX984" s="31"/>
      <c r="AY984" s="31"/>
      <c r="AZ984" s="31"/>
      <c r="BA984" s="31"/>
      <c r="BB984" s="31"/>
      <c r="BC984" s="31"/>
      <c r="BD984" s="31"/>
      <c r="BE984" s="31"/>
      <c r="BF984" s="31"/>
      <c r="BG984" s="31"/>
      <c r="BH984" s="31"/>
      <c r="BI984" s="31"/>
      <c r="BJ984" s="31"/>
      <c r="BK984" s="31"/>
      <c r="BL984" s="31"/>
      <c r="BM984" s="31"/>
      <c r="BN984" s="31"/>
      <c r="BO984" s="31"/>
      <c r="BP984" s="31"/>
    </row>
    <row r="985">
      <c r="A985" s="180"/>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c r="AP985" s="31"/>
      <c r="AQ985" s="31"/>
      <c r="AR985" s="31"/>
      <c r="AS985" s="31"/>
      <c r="AT985" s="31"/>
      <c r="AU985" s="31"/>
      <c r="AV985" s="31"/>
      <c r="AW985" s="31"/>
      <c r="AX985" s="31"/>
      <c r="AY985" s="31"/>
      <c r="AZ985" s="31"/>
      <c r="BA985" s="31"/>
      <c r="BB985" s="31"/>
      <c r="BC985" s="31"/>
      <c r="BD985" s="31"/>
      <c r="BE985" s="31"/>
      <c r="BF985" s="31"/>
      <c r="BG985" s="31"/>
      <c r="BH985" s="31"/>
      <c r="BI985" s="31"/>
      <c r="BJ985" s="31"/>
      <c r="BK985" s="31"/>
      <c r="BL985" s="31"/>
      <c r="BM985" s="31"/>
      <c r="BN985" s="31"/>
      <c r="BO985" s="31"/>
      <c r="BP985" s="31"/>
    </row>
    <row r="986">
      <c r="A986" s="180"/>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c r="AP986" s="31"/>
      <c r="AQ986" s="31"/>
      <c r="AR986" s="31"/>
      <c r="AS986" s="31"/>
      <c r="AT986" s="31"/>
      <c r="AU986" s="31"/>
      <c r="AV986" s="31"/>
      <c r="AW986" s="31"/>
      <c r="AX986" s="31"/>
      <c r="AY986" s="31"/>
      <c r="AZ986" s="31"/>
      <c r="BA986" s="31"/>
      <c r="BB986" s="31"/>
      <c r="BC986" s="31"/>
      <c r="BD986" s="31"/>
      <c r="BE986" s="31"/>
      <c r="BF986" s="31"/>
      <c r="BG986" s="31"/>
      <c r="BH986" s="31"/>
      <c r="BI986" s="31"/>
      <c r="BJ986" s="31"/>
      <c r="BK986" s="31"/>
      <c r="BL986" s="31"/>
      <c r="BM986" s="31"/>
      <c r="BN986" s="31"/>
      <c r="BO986" s="31"/>
      <c r="BP986" s="31"/>
    </row>
    <row r="987">
      <c r="A987" s="180"/>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c r="AP987" s="31"/>
      <c r="AQ987" s="31"/>
      <c r="AR987" s="31"/>
      <c r="AS987" s="31"/>
      <c r="AT987" s="31"/>
      <c r="AU987" s="31"/>
      <c r="AV987" s="31"/>
      <c r="AW987" s="31"/>
      <c r="AX987" s="31"/>
      <c r="AY987" s="31"/>
      <c r="AZ987" s="31"/>
      <c r="BA987" s="31"/>
      <c r="BB987" s="31"/>
      <c r="BC987" s="31"/>
      <c r="BD987" s="31"/>
      <c r="BE987" s="31"/>
      <c r="BF987" s="31"/>
      <c r="BG987" s="31"/>
      <c r="BH987" s="31"/>
      <c r="BI987" s="31"/>
      <c r="BJ987" s="31"/>
      <c r="BK987" s="31"/>
      <c r="BL987" s="31"/>
      <c r="BM987" s="31"/>
      <c r="BN987" s="31"/>
      <c r="BO987" s="31"/>
      <c r="BP987" s="31"/>
    </row>
    <row r="988">
      <c r="A988" s="180"/>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c r="AP988" s="31"/>
      <c r="AQ988" s="31"/>
      <c r="AR988" s="31"/>
      <c r="AS988" s="31"/>
      <c r="AT988" s="31"/>
      <c r="AU988" s="31"/>
      <c r="AV988" s="31"/>
      <c r="AW988" s="31"/>
      <c r="AX988" s="31"/>
      <c r="AY988" s="31"/>
      <c r="AZ988" s="31"/>
      <c r="BA988" s="31"/>
      <c r="BB988" s="31"/>
      <c r="BC988" s="31"/>
      <c r="BD988" s="31"/>
      <c r="BE988" s="31"/>
      <c r="BF988" s="31"/>
      <c r="BG988" s="31"/>
      <c r="BH988" s="31"/>
      <c r="BI988" s="31"/>
      <c r="BJ988" s="31"/>
      <c r="BK988" s="31"/>
      <c r="BL988" s="31"/>
      <c r="BM988" s="31"/>
      <c r="BN988" s="31"/>
      <c r="BO988" s="31"/>
      <c r="BP988" s="31"/>
    </row>
    <row r="989">
      <c r="A989" s="180"/>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c r="AP989" s="31"/>
      <c r="AQ989" s="31"/>
      <c r="AR989" s="31"/>
      <c r="AS989" s="31"/>
      <c r="AT989" s="31"/>
      <c r="AU989" s="31"/>
      <c r="AV989" s="31"/>
      <c r="AW989" s="31"/>
      <c r="AX989" s="31"/>
      <c r="AY989" s="31"/>
      <c r="AZ989" s="31"/>
      <c r="BA989" s="31"/>
      <c r="BB989" s="31"/>
      <c r="BC989" s="31"/>
      <c r="BD989" s="31"/>
      <c r="BE989" s="31"/>
      <c r="BF989" s="31"/>
      <c r="BG989" s="31"/>
      <c r="BH989" s="31"/>
      <c r="BI989" s="31"/>
      <c r="BJ989" s="31"/>
      <c r="BK989" s="31"/>
      <c r="BL989" s="31"/>
      <c r="BM989" s="31"/>
      <c r="BN989" s="31"/>
      <c r="BO989" s="31"/>
      <c r="BP989" s="31"/>
    </row>
    <row r="990">
      <c r="A990" s="180"/>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c r="AP990" s="31"/>
      <c r="AQ990" s="31"/>
      <c r="AR990" s="31"/>
      <c r="AS990" s="31"/>
      <c r="AT990" s="31"/>
      <c r="AU990" s="31"/>
      <c r="AV990" s="31"/>
      <c r="AW990" s="31"/>
      <c r="AX990" s="31"/>
      <c r="AY990" s="31"/>
      <c r="AZ990" s="31"/>
      <c r="BA990" s="31"/>
      <c r="BB990" s="31"/>
      <c r="BC990" s="31"/>
      <c r="BD990" s="31"/>
      <c r="BE990" s="31"/>
      <c r="BF990" s="31"/>
      <c r="BG990" s="31"/>
      <c r="BH990" s="31"/>
      <c r="BI990" s="31"/>
      <c r="BJ990" s="31"/>
      <c r="BK990" s="31"/>
      <c r="BL990" s="31"/>
      <c r="BM990" s="31"/>
      <c r="BN990" s="31"/>
      <c r="BO990" s="31"/>
      <c r="BP990" s="31"/>
    </row>
    <row r="991">
      <c r="A991" s="180"/>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c r="AP991" s="31"/>
      <c r="AQ991" s="31"/>
      <c r="AR991" s="31"/>
      <c r="AS991" s="31"/>
      <c r="AT991" s="31"/>
      <c r="AU991" s="31"/>
      <c r="AV991" s="31"/>
      <c r="AW991" s="31"/>
      <c r="AX991" s="31"/>
      <c r="AY991" s="31"/>
      <c r="AZ991" s="31"/>
      <c r="BA991" s="31"/>
      <c r="BB991" s="31"/>
      <c r="BC991" s="31"/>
      <c r="BD991" s="31"/>
      <c r="BE991" s="31"/>
      <c r="BF991" s="31"/>
      <c r="BG991" s="31"/>
      <c r="BH991" s="31"/>
      <c r="BI991" s="31"/>
      <c r="BJ991" s="31"/>
      <c r="BK991" s="31"/>
      <c r="BL991" s="31"/>
      <c r="BM991" s="31"/>
      <c r="BN991" s="31"/>
      <c r="BO991" s="31"/>
      <c r="BP991" s="31"/>
    </row>
    <row r="992">
      <c r="A992" s="180"/>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c r="AP992" s="31"/>
      <c r="AQ992" s="31"/>
      <c r="AR992" s="31"/>
      <c r="AS992" s="31"/>
      <c r="AT992" s="31"/>
      <c r="AU992" s="31"/>
      <c r="AV992" s="31"/>
      <c r="AW992" s="31"/>
      <c r="AX992" s="31"/>
      <c r="AY992" s="31"/>
      <c r="AZ992" s="31"/>
      <c r="BA992" s="31"/>
      <c r="BB992" s="31"/>
      <c r="BC992" s="31"/>
      <c r="BD992" s="31"/>
      <c r="BE992" s="31"/>
      <c r="BF992" s="31"/>
      <c r="BG992" s="31"/>
      <c r="BH992" s="31"/>
      <c r="BI992" s="31"/>
      <c r="BJ992" s="31"/>
      <c r="BK992" s="31"/>
      <c r="BL992" s="31"/>
      <c r="BM992" s="31"/>
      <c r="BN992" s="31"/>
      <c r="BO992" s="31"/>
      <c r="BP992" s="31"/>
    </row>
    <row r="993">
      <c r="A993" s="180"/>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c r="AP993" s="31"/>
      <c r="AQ993" s="31"/>
      <c r="AR993" s="31"/>
      <c r="AS993" s="31"/>
      <c r="AT993" s="31"/>
      <c r="AU993" s="31"/>
      <c r="AV993" s="31"/>
      <c r="AW993" s="31"/>
      <c r="AX993" s="31"/>
      <c r="AY993" s="31"/>
      <c r="AZ993" s="31"/>
      <c r="BA993" s="31"/>
      <c r="BB993" s="31"/>
      <c r="BC993" s="31"/>
      <c r="BD993" s="31"/>
      <c r="BE993" s="31"/>
      <c r="BF993" s="31"/>
      <c r="BG993" s="31"/>
      <c r="BH993" s="31"/>
      <c r="BI993" s="31"/>
      <c r="BJ993" s="31"/>
      <c r="BK993" s="31"/>
      <c r="BL993" s="31"/>
      <c r="BM993" s="31"/>
      <c r="BN993" s="31"/>
      <c r="BO993" s="31"/>
      <c r="BP993" s="31"/>
    </row>
    <row r="994">
      <c r="A994" s="180"/>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c r="AP994" s="31"/>
      <c r="AQ994" s="31"/>
      <c r="AR994" s="31"/>
      <c r="AS994" s="31"/>
      <c r="AT994" s="31"/>
      <c r="AU994" s="31"/>
      <c r="AV994" s="31"/>
      <c r="AW994" s="31"/>
      <c r="AX994" s="31"/>
      <c r="AY994" s="31"/>
      <c r="AZ994" s="31"/>
      <c r="BA994" s="31"/>
      <c r="BB994" s="31"/>
      <c r="BC994" s="31"/>
      <c r="BD994" s="31"/>
      <c r="BE994" s="31"/>
      <c r="BF994" s="31"/>
      <c r="BG994" s="31"/>
      <c r="BH994" s="31"/>
      <c r="BI994" s="31"/>
      <c r="BJ994" s="31"/>
      <c r="BK994" s="31"/>
      <c r="BL994" s="31"/>
      <c r="BM994" s="31"/>
      <c r="BN994" s="31"/>
      <c r="BO994" s="31"/>
      <c r="BP994" s="31"/>
    </row>
    <row r="995">
      <c r="A995" s="180"/>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c r="AP995" s="31"/>
      <c r="AQ995" s="31"/>
      <c r="AR995" s="31"/>
      <c r="AS995" s="31"/>
      <c r="AT995" s="31"/>
      <c r="AU995" s="31"/>
      <c r="AV995" s="31"/>
      <c r="AW995" s="31"/>
      <c r="AX995" s="31"/>
      <c r="AY995" s="31"/>
      <c r="AZ995" s="31"/>
      <c r="BA995" s="31"/>
      <c r="BB995" s="31"/>
      <c r="BC995" s="31"/>
      <c r="BD995" s="31"/>
      <c r="BE995" s="31"/>
      <c r="BF995" s="31"/>
      <c r="BG995" s="31"/>
      <c r="BH995" s="31"/>
      <c r="BI995" s="31"/>
      <c r="BJ995" s="31"/>
      <c r="BK995" s="31"/>
      <c r="BL995" s="31"/>
      <c r="BM995" s="31"/>
      <c r="BN995" s="31"/>
      <c r="BO995" s="31"/>
      <c r="BP995" s="31"/>
    </row>
    <row r="996">
      <c r="A996" s="180"/>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c r="AP996" s="31"/>
      <c r="AQ996" s="31"/>
      <c r="AR996" s="31"/>
      <c r="AS996" s="31"/>
      <c r="AT996" s="31"/>
      <c r="AU996" s="31"/>
      <c r="AV996" s="31"/>
      <c r="AW996" s="31"/>
      <c r="AX996" s="31"/>
      <c r="AY996" s="31"/>
      <c r="AZ996" s="31"/>
      <c r="BA996" s="31"/>
      <c r="BB996" s="31"/>
      <c r="BC996" s="31"/>
      <c r="BD996" s="31"/>
      <c r="BE996" s="31"/>
      <c r="BF996" s="31"/>
      <c r="BG996" s="31"/>
      <c r="BH996" s="31"/>
      <c r="BI996" s="31"/>
      <c r="BJ996" s="31"/>
      <c r="BK996" s="31"/>
      <c r="BL996" s="31"/>
      <c r="BM996" s="31"/>
      <c r="BN996" s="31"/>
      <c r="BO996" s="31"/>
      <c r="BP996" s="31"/>
    </row>
    <row r="997">
      <c r="A997" s="180"/>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c r="AP997" s="31"/>
      <c r="AQ997" s="31"/>
      <c r="AR997" s="31"/>
      <c r="AS997" s="31"/>
      <c r="AT997" s="31"/>
      <c r="AU997" s="31"/>
      <c r="AV997" s="31"/>
      <c r="AW997" s="31"/>
      <c r="AX997" s="31"/>
      <c r="AY997" s="31"/>
      <c r="AZ997" s="31"/>
      <c r="BA997" s="31"/>
      <c r="BB997" s="31"/>
      <c r="BC997" s="31"/>
      <c r="BD997" s="31"/>
      <c r="BE997" s="31"/>
      <c r="BF997" s="31"/>
      <c r="BG997" s="31"/>
      <c r="BH997" s="31"/>
      <c r="BI997" s="31"/>
      <c r="BJ997" s="31"/>
      <c r="BK997" s="31"/>
      <c r="BL997" s="31"/>
      <c r="BM997" s="31"/>
      <c r="BN997" s="31"/>
      <c r="BO997" s="31"/>
      <c r="BP997" s="31"/>
    </row>
    <row r="998">
      <c r="A998" s="180"/>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c r="AP998" s="31"/>
      <c r="AQ998" s="31"/>
      <c r="AR998" s="31"/>
      <c r="AS998" s="31"/>
      <c r="AT998" s="31"/>
      <c r="AU998" s="31"/>
      <c r="AV998" s="31"/>
      <c r="AW998" s="31"/>
      <c r="AX998" s="31"/>
      <c r="AY998" s="31"/>
      <c r="AZ998" s="31"/>
      <c r="BA998" s="31"/>
      <c r="BB998" s="31"/>
      <c r="BC998" s="31"/>
      <c r="BD998" s="31"/>
      <c r="BE998" s="31"/>
      <c r="BF998" s="31"/>
      <c r="BG998" s="31"/>
      <c r="BH998" s="31"/>
      <c r="BI998" s="31"/>
      <c r="BJ998" s="31"/>
      <c r="BK998" s="31"/>
      <c r="BL998" s="31"/>
      <c r="BM998" s="31"/>
      <c r="BN998" s="31"/>
      <c r="BO998" s="31"/>
      <c r="BP998" s="31"/>
    </row>
    <row r="999">
      <c r="A999" s="180"/>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c r="AP999" s="31"/>
      <c r="AQ999" s="31"/>
      <c r="AR999" s="31"/>
      <c r="AS999" s="31"/>
      <c r="AT999" s="31"/>
      <c r="AU999" s="31"/>
      <c r="AV999" s="31"/>
      <c r="AW999" s="31"/>
      <c r="AX999" s="31"/>
      <c r="AY999" s="31"/>
      <c r="AZ999" s="31"/>
      <c r="BA999" s="31"/>
      <c r="BB999" s="31"/>
      <c r="BC999" s="31"/>
      <c r="BD999" s="31"/>
      <c r="BE999" s="31"/>
      <c r="BF999" s="31"/>
      <c r="BG999" s="31"/>
      <c r="BH999" s="31"/>
      <c r="BI999" s="31"/>
      <c r="BJ999" s="31"/>
      <c r="BK999" s="31"/>
      <c r="BL999" s="31"/>
      <c r="BM999" s="31"/>
      <c r="BN999" s="31"/>
      <c r="BO999" s="31"/>
      <c r="BP999" s="31"/>
    </row>
    <row r="1000">
      <c r="A1000" s="180"/>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c r="AL1000" s="31"/>
      <c r="AM1000" s="31"/>
      <c r="AN1000" s="31"/>
      <c r="AO1000" s="31"/>
      <c r="AP1000" s="31"/>
      <c r="AQ1000" s="31"/>
      <c r="AR1000" s="31"/>
      <c r="AS1000" s="31"/>
      <c r="AT1000" s="31"/>
      <c r="AU1000" s="31"/>
      <c r="AV1000" s="31"/>
      <c r="AW1000" s="31"/>
      <c r="AX1000" s="31"/>
      <c r="AY1000" s="31"/>
      <c r="AZ1000" s="31"/>
      <c r="BA1000" s="31"/>
      <c r="BB1000" s="31"/>
      <c r="BC1000" s="31"/>
      <c r="BD1000" s="31"/>
      <c r="BE1000" s="31"/>
      <c r="BF1000" s="31"/>
      <c r="BG1000" s="31"/>
      <c r="BH1000" s="31"/>
      <c r="BI1000" s="31"/>
      <c r="BJ1000" s="31"/>
      <c r="BK1000" s="31"/>
      <c r="BL1000" s="31"/>
      <c r="BM1000" s="31"/>
      <c r="BN1000" s="31"/>
      <c r="BO1000" s="31"/>
      <c r="BP1000" s="31"/>
    </row>
    <row r="1001">
      <c r="A1001" s="180"/>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c r="AB1001" s="31"/>
      <c r="AC1001" s="31"/>
      <c r="AD1001" s="31"/>
      <c r="AE1001" s="31"/>
      <c r="AF1001" s="31"/>
      <c r="AG1001" s="31"/>
      <c r="AH1001" s="31"/>
      <c r="AI1001" s="31"/>
      <c r="AJ1001" s="31"/>
      <c r="AK1001" s="31"/>
      <c r="AL1001" s="31"/>
      <c r="AM1001" s="31"/>
      <c r="AN1001" s="31"/>
      <c r="AO1001" s="31"/>
      <c r="AP1001" s="31"/>
      <c r="AQ1001" s="31"/>
      <c r="AR1001" s="31"/>
      <c r="AS1001" s="31"/>
      <c r="AT1001" s="31"/>
      <c r="AU1001" s="31"/>
      <c r="AV1001" s="31"/>
      <c r="AW1001" s="31"/>
      <c r="AX1001" s="31"/>
      <c r="AY1001" s="31"/>
      <c r="AZ1001" s="31"/>
      <c r="BA1001" s="31"/>
      <c r="BB1001" s="31"/>
      <c r="BC1001" s="31"/>
      <c r="BD1001" s="31"/>
      <c r="BE1001" s="31"/>
      <c r="BF1001" s="31"/>
      <c r="BG1001" s="31"/>
      <c r="BH1001" s="31"/>
      <c r="BI1001" s="31"/>
      <c r="BJ1001" s="31"/>
      <c r="BK1001" s="31"/>
      <c r="BL1001" s="31"/>
      <c r="BM1001" s="31"/>
      <c r="BN1001" s="31"/>
      <c r="BO1001" s="31"/>
      <c r="BP1001" s="31"/>
    </row>
    <row r="1002">
      <c r="A1002" s="180"/>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c r="AB1002" s="31"/>
      <c r="AC1002" s="31"/>
      <c r="AD1002" s="31"/>
      <c r="AE1002" s="31"/>
      <c r="AF1002" s="31"/>
      <c r="AG1002" s="31"/>
      <c r="AH1002" s="31"/>
      <c r="AI1002" s="31"/>
      <c r="AJ1002" s="31"/>
      <c r="AK1002" s="31"/>
      <c r="AL1002" s="31"/>
      <c r="AM1002" s="31"/>
      <c r="AN1002" s="31"/>
      <c r="AO1002" s="31"/>
      <c r="AP1002" s="31"/>
      <c r="AQ1002" s="31"/>
      <c r="AR1002" s="31"/>
      <c r="AS1002" s="31"/>
      <c r="AT1002" s="31"/>
      <c r="AU1002" s="31"/>
      <c r="AV1002" s="31"/>
      <c r="AW1002" s="31"/>
      <c r="AX1002" s="31"/>
      <c r="AY1002" s="31"/>
      <c r="AZ1002" s="31"/>
      <c r="BA1002" s="31"/>
      <c r="BB1002" s="31"/>
      <c r="BC1002" s="31"/>
      <c r="BD1002" s="31"/>
      <c r="BE1002" s="31"/>
      <c r="BF1002" s="31"/>
      <c r="BG1002" s="31"/>
      <c r="BH1002" s="31"/>
      <c r="BI1002" s="31"/>
      <c r="BJ1002" s="31"/>
      <c r="BK1002" s="31"/>
      <c r="BL1002" s="31"/>
      <c r="BM1002" s="31"/>
      <c r="BN1002" s="31"/>
      <c r="BO1002" s="31"/>
      <c r="BP1002" s="31"/>
    </row>
    <row r="1003">
      <c r="A1003" s="180"/>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c r="AA1003" s="31"/>
      <c r="AB1003" s="31"/>
      <c r="AC1003" s="31"/>
      <c r="AD1003" s="31"/>
      <c r="AE1003" s="31"/>
      <c r="AF1003" s="31"/>
      <c r="AG1003" s="31"/>
      <c r="AH1003" s="31"/>
      <c r="AI1003" s="31"/>
      <c r="AJ1003" s="31"/>
      <c r="AK1003" s="31"/>
      <c r="AL1003" s="31"/>
      <c r="AM1003" s="31"/>
      <c r="AN1003" s="31"/>
      <c r="AO1003" s="31"/>
      <c r="AP1003" s="31"/>
      <c r="AQ1003" s="31"/>
      <c r="AR1003" s="31"/>
      <c r="AS1003" s="31"/>
      <c r="AT1003" s="31"/>
      <c r="AU1003" s="31"/>
      <c r="AV1003" s="31"/>
      <c r="AW1003" s="31"/>
      <c r="AX1003" s="31"/>
      <c r="AY1003" s="31"/>
      <c r="AZ1003" s="31"/>
      <c r="BA1003" s="31"/>
      <c r="BB1003" s="31"/>
      <c r="BC1003" s="31"/>
      <c r="BD1003" s="31"/>
      <c r="BE1003" s="31"/>
      <c r="BF1003" s="31"/>
      <c r="BG1003" s="31"/>
      <c r="BH1003" s="31"/>
      <c r="BI1003" s="31"/>
      <c r="BJ1003" s="31"/>
      <c r="BK1003" s="31"/>
      <c r="BL1003" s="31"/>
      <c r="BM1003" s="31"/>
      <c r="BN1003" s="31"/>
      <c r="BO1003" s="31"/>
      <c r="BP1003" s="31"/>
    </row>
    <row r="1004">
      <c r="A1004" s="180"/>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c r="AA1004" s="31"/>
      <c r="AB1004" s="31"/>
      <c r="AC1004" s="31"/>
      <c r="AD1004" s="31"/>
      <c r="AE1004" s="31"/>
      <c r="AF1004" s="31"/>
      <c r="AG1004" s="31"/>
      <c r="AH1004" s="31"/>
      <c r="AI1004" s="31"/>
      <c r="AJ1004" s="31"/>
      <c r="AK1004" s="31"/>
      <c r="AL1004" s="31"/>
      <c r="AM1004" s="31"/>
      <c r="AN1004" s="31"/>
      <c r="AO1004" s="31"/>
      <c r="AP1004" s="31"/>
      <c r="AQ1004" s="31"/>
      <c r="AR1004" s="31"/>
      <c r="AS1004" s="31"/>
      <c r="AT1004" s="31"/>
      <c r="AU1004" s="31"/>
      <c r="AV1004" s="31"/>
      <c r="AW1004" s="31"/>
      <c r="AX1004" s="31"/>
      <c r="AY1004" s="31"/>
      <c r="AZ1004" s="31"/>
      <c r="BA1004" s="31"/>
      <c r="BB1004" s="31"/>
      <c r="BC1004" s="31"/>
      <c r="BD1004" s="31"/>
      <c r="BE1004" s="31"/>
      <c r="BF1004" s="31"/>
      <c r="BG1004" s="31"/>
      <c r="BH1004" s="31"/>
      <c r="BI1004" s="31"/>
      <c r="BJ1004" s="31"/>
      <c r="BK1004" s="31"/>
      <c r="BL1004" s="31"/>
      <c r="BM1004" s="31"/>
      <c r="BN1004" s="31"/>
      <c r="BO1004" s="31"/>
      <c r="BP1004" s="31"/>
    </row>
    <row r="1005">
      <c r="A1005" s="180"/>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c r="AA1005" s="31"/>
      <c r="AB1005" s="31"/>
      <c r="AC1005" s="31"/>
      <c r="AD1005" s="31"/>
      <c r="AE1005" s="31"/>
      <c r="AF1005" s="31"/>
      <c r="AG1005" s="31"/>
      <c r="AH1005" s="31"/>
      <c r="AI1005" s="31"/>
      <c r="AJ1005" s="31"/>
      <c r="AK1005" s="31"/>
      <c r="AL1005" s="31"/>
      <c r="AM1005" s="31"/>
      <c r="AN1005" s="31"/>
      <c r="AO1005" s="31"/>
      <c r="AP1005" s="31"/>
      <c r="AQ1005" s="31"/>
      <c r="AR1005" s="31"/>
      <c r="AS1005" s="31"/>
      <c r="AT1005" s="31"/>
      <c r="AU1005" s="31"/>
      <c r="AV1005" s="31"/>
      <c r="AW1005" s="31"/>
      <c r="AX1005" s="31"/>
      <c r="AY1005" s="31"/>
      <c r="AZ1005" s="31"/>
      <c r="BA1005" s="31"/>
      <c r="BB1005" s="31"/>
      <c r="BC1005" s="31"/>
      <c r="BD1005" s="31"/>
      <c r="BE1005" s="31"/>
      <c r="BF1005" s="31"/>
      <c r="BG1005" s="31"/>
      <c r="BH1005" s="31"/>
      <c r="BI1005" s="31"/>
      <c r="BJ1005" s="31"/>
      <c r="BK1005" s="31"/>
      <c r="BL1005" s="31"/>
      <c r="BM1005" s="31"/>
      <c r="BN1005" s="31"/>
      <c r="BO1005" s="31"/>
      <c r="BP1005" s="31"/>
    </row>
    <row r="1006">
      <c r="A1006" s="180"/>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c r="AA1006" s="31"/>
      <c r="AB1006" s="31"/>
      <c r="AC1006" s="31"/>
      <c r="AD1006" s="31"/>
      <c r="AE1006" s="31"/>
      <c r="AF1006" s="31"/>
      <c r="AG1006" s="31"/>
      <c r="AH1006" s="31"/>
      <c r="AI1006" s="31"/>
      <c r="AJ1006" s="31"/>
      <c r="AK1006" s="31"/>
      <c r="AL1006" s="31"/>
      <c r="AM1006" s="31"/>
      <c r="AN1006" s="31"/>
      <c r="AO1006" s="31"/>
      <c r="AP1006" s="31"/>
      <c r="AQ1006" s="31"/>
      <c r="AR1006" s="31"/>
      <c r="AS1006" s="31"/>
      <c r="AT1006" s="31"/>
      <c r="AU1006" s="31"/>
      <c r="AV1006" s="31"/>
      <c r="AW1006" s="31"/>
      <c r="AX1006" s="31"/>
      <c r="AY1006" s="31"/>
      <c r="AZ1006" s="31"/>
      <c r="BA1006" s="31"/>
      <c r="BB1006" s="31"/>
      <c r="BC1006" s="31"/>
      <c r="BD1006" s="31"/>
      <c r="BE1006" s="31"/>
      <c r="BF1006" s="31"/>
      <c r="BG1006" s="31"/>
      <c r="BH1006" s="31"/>
      <c r="BI1006" s="31"/>
      <c r="BJ1006" s="31"/>
      <c r="BK1006" s="31"/>
      <c r="BL1006" s="31"/>
      <c r="BM1006" s="31"/>
      <c r="BN1006" s="31"/>
      <c r="BO1006" s="31"/>
      <c r="BP1006" s="31"/>
    </row>
    <row r="1007">
      <c r="A1007" s="180"/>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c r="AA1007" s="31"/>
      <c r="AB1007" s="31"/>
      <c r="AC1007" s="31"/>
      <c r="AD1007" s="31"/>
      <c r="AE1007" s="31"/>
      <c r="AF1007" s="31"/>
      <c r="AG1007" s="31"/>
      <c r="AH1007" s="31"/>
      <c r="AI1007" s="31"/>
      <c r="AJ1007" s="31"/>
      <c r="AK1007" s="31"/>
      <c r="AL1007" s="31"/>
      <c r="AM1007" s="31"/>
      <c r="AN1007" s="31"/>
      <c r="AO1007" s="31"/>
      <c r="AP1007" s="31"/>
      <c r="AQ1007" s="31"/>
      <c r="AR1007" s="31"/>
      <c r="AS1007" s="31"/>
      <c r="AT1007" s="31"/>
      <c r="AU1007" s="31"/>
      <c r="AV1007" s="31"/>
      <c r="AW1007" s="31"/>
      <c r="AX1007" s="31"/>
      <c r="AY1007" s="31"/>
      <c r="AZ1007" s="31"/>
      <c r="BA1007" s="31"/>
      <c r="BB1007" s="31"/>
      <c r="BC1007" s="31"/>
      <c r="BD1007" s="31"/>
      <c r="BE1007" s="31"/>
      <c r="BF1007" s="31"/>
      <c r="BG1007" s="31"/>
      <c r="BH1007" s="31"/>
      <c r="BI1007" s="31"/>
      <c r="BJ1007" s="31"/>
      <c r="BK1007" s="31"/>
      <c r="BL1007" s="31"/>
      <c r="BM1007" s="31"/>
      <c r="BN1007" s="31"/>
      <c r="BO1007" s="31"/>
      <c r="BP1007" s="31"/>
    </row>
    <row r="1008">
      <c r="A1008" s="180"/>
      <c r="B1008" s="31"/>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c r="AA1008" s="31"/>
      <c r="AB1008" s="31"/>
      <c r="AC1008" s="31"/>
      <c r="AD1008" s="31"/>
      <c r="AE1008" s="31"/>
      <c r="AF1008" s="31"/>
      <c r="AG1008" s="31"/>
      <c r="AH1008" s="31"/>
      <c r="AI1008" s="31"/>
      <c r="AJ1008" s="31"/>
      <c r="AK1008" s="31"/>
      <c r="AL1008" s="31"/>
      <c r="AM1008" s="31"/>
      <c r="AN1008" s="31"/>
      <c r="AO1008" s="31"/>
      <c r="AP1008" s="31"/>
      <c r="AQ1008" s="31"/>
      <c r="AR1008" s="31"/>
      <c r="AS1008" s="31"/>
      <c r="AT1008" s="31"/>
      <c r="AU1008" s="31"/>
      <c r="AV1008" s="31"/>
      <c r="AW1008" s="31"/>
      <c r="AX1008" s="31"/>
      <c r="AY1008" s="31"/>
      <c r="AZ1008" s="31"/>
      <c r="BA1008" s="31"/>
      <c r="BB1008" s="31"/>
      <c r="BC1008" s="31"/>
      <c r="BD1008" s="31"/>
      <c r="BE1008" s="31"/>
      <c r="BF1008" s="31"/>
      <c r="BG1008" s="31"/>
      <c r="BH1008" s="31"/>
      <c r="BI1008" s="31"/>
      <c r="BJ1008" s="31"/>
      <c r="BK1008" s="31"/>
      <c r="BL1008" s="31"/>
      <c r="BM1008" s="31"/>
      <c r="BN1008" s="31"/>
      <c r="BO1008" s="31"/>
      <c r="BP1008" s="31"/>
    </row>
    <row r="1009">
      <c r="A1009" s="180"/>
      <c r="B1009" s="31"/>
      <c r="C1009" s="31"/>
      <c r="D1009" s="31"/>
      <c r="E1009" s="31"/>
      <c r="F1009" s="31"/>
      <c r="G1009" s="31"/>
      <c r="H1009" s="31"/>
      <c r="I1009" s="31"/>
      <c r="J1009" s="31"/>
      <c r="K1009" s="31"/>
      <c r="L1009" s="31"/>
      <c r="M1009" s="31"/>
      <c r="N1009" s="31"/>
      <c r="O1009" s="31"/>
      <c r="P1009" s="31"/>
      <c r="Q1009" s="31"/>
      <c r="R1009" s="31"/>
      <c r="S1009" s="31"/>
      <c r="T1009" s="31"/>
      <c r="U1009" s="31"/>
      <c r="V1009" s="31"/>
      <c r="W1009" s="31"/>
      <c r="X1009" s="31"/>
      <c r="Y1009" s="31"/>
      <c r="Z1009" s="31"/>
      <c r="AA1009" s="31"/>
      <c r="AB1009" s="31"/>
      <c r="AC1009" s="31"/>
      <c r="AD1009" s="31"/>
      <c r="AE1009" s="31"/>
      <c r="AF1009" s="31"/>
      <c r="AG1009" s="31"/>
      <c r="AH1009" s="31"/>
      <c r="AI1009" s="31"/>
      <c r="AJ1009" s="31"/>
      <c r="AK1009" s="31"/>
      <c r="AL1009" s="31"/>
      <c r="AM1009" s="31"/>
      <c r="AN1009" s="31"/>
      <c r="AO1009" s="31"/>
      <c r="AP1009" s="31"/>
      <c r="AQ1009" s="31"/>
      <c r="AR1009" s="31"/>
      <c r="AS1009" s="31"/>
      <c r="AT1009" s="31"/>
      <c r="AU1009" s="31"/>
      <c r="AV1009" s="31"/>
      <c r="AW1009" s="31"/>
      <c r="AX1009" s="31"/>
      <c r="AY1009" s="31"/>
      <c r="AZ1009" s="31"/>
      <c r="BA1009" s="31"/>
      <c r="BB1009" s="31"/>
      <c r="BC1009" s="31"/>
      <c r="BD1009" s="31"/>
      <c r="BE1009" s="31"/>
      <c r="BF1009" s="31"/>
      <c r="BG1009" s="31"/>
      <c r="BH1009" s="31"/>
      <c r="BI1009" s="31"/>
      <c r="BJ1009" s="31"/>
      <c r="BK1009" s="31"/>
      <c r="BL1009" s="31"/>
      <c r="BM1009" s="31"/>
      <c r="BN1009" s="31"/>
      <c r="BO1009" s="31"/>
      <c r="BP1009" s="31"/>
    </row>
    <row r="1010">
      <c r="A1010" s="180"/>
      <c r="B1010" s="31"/>
      <c r="C1010" s="31"/>
      <c r="D1010" s="31"/>
      <c r="E1010" s="31"/>
      <c r="F1010" s="31"/>
      <c r="G1010" s="31"/>
      <c r="H1010" s="31"/>
      <c r="I1010" s="31"/>
      <c r="J1010" s="31"/>
      <c r="K1010" s="31"/>
      <c r="L1010" s="31"/>
      <c r="M1010" s="31"/>
      <c r="N1010" s="31"/>
      <c r="O1010" s="31"/>
      <c r="P1010" s="31"/>
      <c r="Q1010" s="31"/>
      <c r="R1010" s="31"/>
      <c r="S1010" s="31"/>
      <c r="T1010" s="31"/>
      <c r="U1010" s="31"/>
      <c r="V1010" s="31"/>
      <c r="W1010" s="31"/>
      <c r="X1010" s="31"/>
      <c r="Y1010" s="31"/>
      <c r="Z1010" s="31"/>
      <c r="AA1010" s="31"/>
      <c r="AB1010" s="31"/>
      <c r="AC1010" s="31"/>
      <c r="AD1010" s="31"/>
      <c r="AE1010" s="31"/>
      <c r="AF1010" s="31"/>
      <c r="AG1010" s="31"/>
      <c r="AH1010" s="31"/>
      <c r="AI1010" s="31"/>
      <c r="AJ1010" s="31"/>
      <c r="AK1010" s="31"/>
      <c r="AL1010" s="31"/>
      <c r="AM1010" s="31"/>
      <c r="AN1010" s="31"/>
      <c r="AO1010" s="31"/>
      <c r="AP1010" s="31"/>
      <c r="AQ1010" s="31"/>
      <c r="AR1010" s="31"/>
      <c r="AS1010" s="31"/>
      <c r="AT1010" s="31"/>
      <c r="AU1010" s="31"/>
      <c r="AV1010" s="31"/>
      <c r="AW1010" s="31"/>
      <c r="AX1010" s="31"/>
      <c r="AY1010" s="31"/>
      <c r="AZ1010" s="31"/>
      <c r="BA1010" s="31"/>
      <c r="BB1010" s="31"/>
      <c r="BC1010" s="31"/>
      <c r="BD1010" s="31"/>
      <c r="BE1010" s="31"/>
      <c r="BF1010" s="31"/>
      <c r="BG1010" s="31"/>
      <c r="BH1010" s="31"/>
      <c r="BI1010" s="31"/>
      <c r="BJ1010" s="31"/>
      <c r="BK1010" s="31"/>
      <c r="BL1010" s="31"/>
      <c r="BM1010" s="31"/>
      <c r="BN1010" s="31"/>
      <c r="BO1010" s="31"/>
      <c r="BP1010" s="31"/>
    </row>
    <row r="1011">
      <c r="A1011" s="180"/>
      <c r="B1011" s="31"/>
      <c r="C1011" s="31"/>
      <c r="D1011" s="31"/>
      <c r="E1011" s="31"/>
      <c r="F1011" s="31"/>
      <c r="G1011" s="31"/>
      <c r="H1011" s="31"/>
      <c r="I1011" s="31"/>
      <c r="J1011" s="31"/>
      <c r="K1011" s="31"/>
      <c r="L1011" s="31"/>
      <c r="M1011" s="31"/>
      <c r="N1011" s="31"/>
      <c r="O1011" s="31"/>
      <c r="P1011" s="31"/>
      <c r="Q1011" s="31"/>
      <c r="R1011" s="31"/>
      <c r="S1011" s="31"/>
      <c r="T1011" s="31"/>
      <c r="U1011" s="31"/>
      <c r="V1011" s="31"/>
      <c r="W1011" s="31"/>
      <c r="X1011" s="31"/>
      <c r="Y1011" s="31"/>
      <c r="Z1011" s="31"/>
      <c r="AA1011" s="31"/>
      <c r="AB1011" s="31"/>
      <c r="AC1011" s="31"/>
      <c r="AD1011" s="31"/>
      <c r="AE1011" s="31"/>
      <c r="AF1011" s="31"/>
      <c r="AG1011" s="31"/>
      <c r="AH1011" s="31"/>
      <c r="AI1011" s="31"/>
      <c r="AJ1011" s="31"/>
      <c r="AK1011" s="31"/>
      <c r="AL1011" s="31"/>
      <c r="AM1011" s="31"/>
      <c r="AN1011" s="31"/>
      <c r="AO1011" s="31"/>
      <c r="AP1011" s="31"/>
      <c r="AQ1011" s="31"/>
      <c r="AR1011" s="31"/>
      <c r="AS1011" s="31"/>
      <c r="AT1011" s="31"/>
      <c r="AU1011" s="31"/>
      <c r="AV1011" s="31"/>
      <c r="AW1011" s="31"/>
      <c r="AX1011" s="31"/>
      <c r="AY1011" s="31"/>
      <c r="AZ1011" s="31"/>
      <c r="BA1011" s="31"/>
      <c r="BB1011" s="31"/>
      <c r="BC1011" s="31"/>
      <c r="BD1011" s="31"/>
      <c r="BE1011" s="31"/>
      <c r="BF1011" s="31"/>
      <c r="BG1011" s="31"/>
      <c r="BH1011" s="31"/>
      <c r="BI1011" s="31"/>
      <c r="BJ1011" s="31"/>
      <c r="BK1011" s="31"/>
      <c r="BL1011" s="31"/>
      <c r="BM1011" s="31"/>
      <c r="BN1011" s="31"/>
      <c r="BO1011" s="31"/>
      <c r="BP1011" s="31"/>
    </row>
    <row r="1012">
      <c r="A1012" s="180"/>
      <c r="B1012" s="31"/>
      <c r="C1012" s="31"/>
      <c r="D1012" s="31"/>
      <c r="E1012" s="31"/>
      <c r="F1012" s="31"/>
      <c r="G1012" s="31"/>
      <c r="H1012" s="31"/>
      <c r="I1012" s="31"/>
      <c r="J1012" s="31"/>
      <c r="K1012" s="31"/>
      <c r="L1012" s="31"/>
      <c r="M1012" s="31"/>
      <c r="N1012" s="31"/>
      <c r="O1012" s="31"/>
      <c r="P1012" s="31"/>
      <c r="Q1012" s="31"/>
      <c r="R1012" s="31"/>
      <c r="S1012" s="31"/>
      <c r="T1012" s="31"/>
      <c r="U1012" s="31"/>
      <c r="V1012" s="31"/>
      <c r="W1012" s="31"/>
      <c r="X1012" s="31"/>
      <c r="Y1012" s="31"/>
      <c r="Z1012" s="31"/>
      <c r="AA1012" s="31"/>
      <c r="AB1012" s="31"/>
      <c r="AC1012" s="31"/>
      <c r="AD1012" s="31"/>
      <c r="AE1012" s="31"/>
      <c r="AF1012" s="31"/>
      <c r="AG1012" s="31"/>
      <c r="AH1012" s="31"/>
      <c r="AI1012" s="31"/>
      <c r="AJ1012" s="31"/>
      <c r="AK1012" s="31"/>
      <c r="AL1012" s="31"/>
      <c r="AM1012" s="31"/>
      <c r="AN1012" s="31"/>
      <c r="AO1012" s="31"/>
      <c r="AP1012" s="31"/>
      <c r="AQ1012" s="31"/>
      <c r="AR1012" s="31"/>
      <c r="AS1012" s="31"/>
      <c r="AT1012" s="31"/>
      <c r="AU1012" s="31"/>
      <c r="AV1012" s="31"/>
      <c r="AW1012" s="31"/>
      <c r="AX1012" s="31"/>
      <c r="AY1012" s="31"/>
      <c r="AZ1012" s="31"/>
      <c r="BA1012" s="31"/>
      <c r="BB1012" s="31"/>
      <c r="BC1012" s="31"/>
      <c r="BD1012" s="31"/>
      <c r="BE1012" s="31"/>
      <c r="BF1012" s="31"/>
      <c r="BG1012" s="31"/>
      <c r="BH1012" s="31"/>
      <c r="BI1012" s="31"/>
      <c r="BJ1012" s="31"/>
      <c r="BK1012" s="31"/>
      <c r="BL1012" s="31"/>
      <c r="BM1012" s="31"/>
      <c r="BN1012" s="31"/>
      <c r="BO1012" s="31"/>
      <c r="BP1012" s="31"/>
    </row>
    <row r="1013">
      <c r="A1013" s="180"/>
      <c r="B1013" s="31"/>
      <c r="C1013" s="31"/>
      <c r="D1013" s="31"/>
      <c r="E1013" s="31"/>
      <c r="F1013" s="31"/>
      <c r="G1013" s="31"/>
      <c r="H1013" s="31"/>
      <c r="I1013" s="31"/>
      <c r="J1013" s="31"/>
      <c r="K1013" s="31"/>
      <c r="L1013" s="31"/>
      <c r="M1013" s="31"/>
      <c r="N1013" s="31"/>
      <c r="O1013" s="31"/>
      <c r="P1013" s="31"/>
      <c r="Q1013" s="31"/>
      <c r="R1013" s="31"/>
      <c r="S1013" s="31"/>
      <c r="T1013" s="31"/>
      <c r="U1013" s="31"/>
      <c r="V1013" s="31"/>
      <c r="W1013" s="31"/>
      <c r="X1013" s="31"/>
      <c r="Y1013" s="31"/>
      <c r="Z1013" s="31"/>
      <c r="AA1013" s="31"/>
      <c r="AB1013" s="31"/>
      <c r="AC1013" s="31"/>
      <c r="AD1013" s="31"/>
      <c r="AE1013" s="31"/>
      <c r="AF1013" s="31"/>
      <c r="AG1013" s="31"/>
      <c r="AH1013" s="31"/>
      <c r="AI1013" s="31"/>
      <c r="AJ1013" s="31"/>
      <c r="AK1013" s="31"/>
      <c r="AL1013" s="31"/>
      <c r="AM1013" s="31"/>
      <c r="AN1013" s="31"/>
      <c r="AO1013" s="31"/>
      <c r="AP1013" s="31"/>
      <c r="AQ1013" s="31"/>
      <c r="AR1013" s="31"/>
      <c r="AS1013" s="31"/>
      <c r="AT1013" s="31"/>
      <c r="AU1013" s="31"/>
      <c r="AV1013" s="31"/>
      <c r="AW1013" s="31"/>
      <c r="AX1013" s="31"/>
      <c r="AY1013" s="31"/>
      <c r="AZ1013" s="31"/>
      <c r="BA1013" s="31"/>
      <c r="BB1013" s="31"/>
      <c r="BC1013" s="31"/>
      <c r="BD1013" s="31"/>
      <c r="BE1013" s="31"/>
      <c r="BF1013" s="31"/>
      <c r="BG1013" s="31"/>
      <c r="BH1013" s="31"/>
      <c r="BI1013" s="31"/>
      <c r="BJ1013" s="31"/>
      <c r="BK1013" s="31"/>
      <c r="BL1013" s="31"/>
      <c r="BM1013" s="31"/>
      <c r="BN1013" s="31"/>
      <c r="BO1013" s="31"/>
      <c r="BP1013" s="31"/>
    </row>
    <row r="1014">
      <c r="A1014" s="180"/>
      <c r="B1014" s="31"/>
      <c r="C1014" s="31"/>
      <c r="D1014" s="31"/>
      <c r="E1014" s="31"/>
      <c r="F1014" s="31"/>
      <c r="G1014" s="31"/>
      <c r="H1014" s="31"/>
      <c r="I1014" s="31"/>
      <c r="J1014" s="31"/>
      <c r="K1014" s="31"/>
      <c r="L1014" s="31"/>
      <c r="M1014" s="31"/>
      <c r="N1014" s="31"/>
      <c r="O1014" s="31"/>
      <c r="P1014" s="31"/>
      <c r="Q1014" s="31"/>
      <c r="R1014" s="31"/>
      <c r="S1014" s="31"/>
      <c r="T1014" s="31"/>
      <c r="U1014" s="31"/>
      <c r="V1014" s="31"/>
      <c r="W1014" s="31"/>
      <c r="X1014" s="31"/>
      <c r="Y1014" s="31"/>
      <c r="Z1014" s="31"/>
      <c r="AA1014" s="31"/>
      <c r="AB1014" s="31"/>
      <c r="AC1014" s="31"/>
      <c r="AD1014" s="31"/>
      <c r="AE1014" s="31"/>
      <c r="AF1014" s="31"/>
      <c r="AG1014" s="31"/>
      <c r="AH1014" s="31"/>
      <c r="AI1014" s="31"/>
      <c r="AJ1014" s="31"/>
      <c r="AK1014" s="31"/>
      <c r="AL1014" s="31"/>
      <c r="AM1014" s="31"/>
      <c r="AN1014" s="31"/>
      <c r="AO1014" s="31"/>
      <c r="AP1014" s="31"/>
      <c r="AQ1014" s="31"/>
      <c r="AR1014" s="31"/>
      <c r="AS1014" s="31"/>
      <c r="AT1014" s="31"/>
      <c r="AU1014" s="31"/>
      <c r="AV1014" s="31"/>
      <c r="AW1014" s="31"/>
      <c r="AX1014" s="31"/>
      <c r="AY1014" s="31"/>
      <c r="AZ1014" s="31"/>
      <c r="BA1014" s="31"/>
      <c r="BB1014" s="31"/>
      <c r="BC1014" s="31"/>
      <c r="BD1014" s="31"/>
      <c r="BE1014" s="31"/>
      <c r="BF1014" s="31"/>
      <c r="BG1014" s="31"/>
      <c r="BH1014" s="31"/>
      <c r="BI1014" s="31"/>
      <c r="BJ1014" s="31"/>
      <c r="BK1014" s="31"/>
      <c r="BL1014" s="31"/>
      <c r="BM1014" s="31"/>
      <c r="BN1014" s="31"/>
      <c r="BO1014" s="31"/>
      <c r="BP1014" s="31"/>
    </row>
    <row r="1015">
      <c r="A1015" s="180"/>
      <c r="B1015" s="31"/>
      <c r="C1015" s="31"/>
      <c r="D1015" s="31"/>
      <c r="E1015" s="31"/>
      <c r="F1015" s="31"/>
      <c r="G1015" s="31"/>
      <c r="H1015" s="31"/>
      <c r="I1015" s="31"/>
      <c r="J1015" s="31"/>
      <c r="K1015" s="31"/>
      <c r="L1015" s="31"/>
      <c r="M1015" s="31"/>
      <c r="N1015" s="31"/>
      <c r="O1015" s="31"/>
      <c r="P1015" s="31"/>
      <c r="Q1015" s="31"/>
      <c r="R1015" s="31"/>
      <c r="S1015" s="31"/>
      <c r="T1015" s="31"/>
      <c r="U1015" s="31"/>
      <c r="V1015" s="31"/>
      <c r="W1015" s="31"/>
      <c r="X1015" s="31"/>
      <c r="Y1015" s="31"/>
      <c r="Z1015" s="31"/>
      <c r="AA1015" s="31"/>
      <c r="AB1015" s="31"/>
      <c r="AC1015" s="31"/>
      <c r="AD1015" s="31"/>
      <c r="AE1015" s="31"/>
      <c r="AF1015" s="31"/>
      <c r="AG1015" s="31"/>
      <c r="AH1015" s="31"/>
      <c r="AI1015" s="31"/>
      <c r="AJ1015" s="31"/>
      <c r="AK1015" s="31"/>
      <c r="AL1015" s="31"/>
      <c r="AM1015" s="31"/>
      <c r="AN1015" s="31"/>
      <c r="AO1015" s="31"/>
      <c r="AP1015" s="31"/>
      <c r="AQ1015" s="31"/>
      <c r="AR1015" s="31"/>
      <c r="AS1015" s="31"/>
      <c r="AT1015" s="31"/>
      <c r="AU1015" s="31"/>
      <c r="AV1015" s="31"/>
      <c r="AW1015" s="31"/>
      <c r="AX1015" s="31"/>
      <c r="AY1015" s="31"/>
      <c r="AZ1015" s="31"/>
      <c r="BA1015" s="31"/>
      <c r="BB1015" s="31"/>
      <c r="BC1015" s="31"/>
      <c r="BD1015" s="31"/>
      <c r="BE1015" s="31"/>
      <c r="BF1015" s="31"/>
      <c r="BG1015" s="31"/>
      <c r="BH1015" s="31"/>
      <c r="BI1015" s="31"/>
      <c r="BJ1015" s="31"/>
      <c r="BK1015" s="31"/>
      <c r="BL1015" s="31"/>
      <c r="BM1015" s="31"/>
      <c r="BN1015" s="31"/>
      <c r="BO1015" s="31"/>
      <c r="BP1015" s="31"/>
    </row>
    <row r="1016">
      <c r="A1016" s="180"/>
      <c r="B1016" s="31"/>
      <c r="C1016" s="31"/>
      <c r="D1016" s="31"/>
      <c r="E1016" s="31"/>
      <c r="F1016" s="31"/>
      <c r="G1016" s="31"/>
      <c r="H1016" s="31"/>
      <c r="I1016" s="31"/>
      <c r="J1016" s="31"/>
      <c r="K1016" s="31"/>
      <c r="L1016" s="31"/>
      <c r="M1016" s="31"/>
      <c r="N1016" s="31"/>
      <c r="O1016" s="31"/>
      <c r="P1016" s="31"/>
      <c r="Q1016" s="31"/>
      <c r="R1016" s="31"/>
      <c r="S1016" s="31"/>
      <c r="T1016" s="31"/>
      <c r="U1016" s="31"/>
      <c r="V1016" s="31"/>
      <c r="W1016" s="31"/>
      <c r="X1016" s="31"/>
      <c r="Y1016" s="31"/>
      <c r="Z1016" s="31"/>
      <c r="AA1016" s="31"/>
      <c r="AB1016" s="31"/>
      <c r="AC1016" s="31"/>
      <c r="AD1016" s="31"/>
      <c r="AE1016" s="31"/>
      <c r="AF1016" s="31"/>
      <c r="AG1016" s="31"/>
      <c r="AH1016" s="31"/>
      <c r="AI1016" s="31"/>
      <c r="AJ1016" s="31"/>
      <c r="AK1016" s="31"/>
      <c r="AL1016" s="31"/>
      <c r="AM1016" s="31"/>
      <c r="AN1016" s="31"/>
      <c r="AO1016" s="31"/>
      <c r="AP1016" s="31"/>
      <c r="AQ1016" s="31"/>
      <c r="AR1016" s="31"/>
      <c r="AS1016" s="31"/>
      <c r="AT1016" s="31"/>
      <c r="AU1016" s="31"/>
      <c r="AV1016" s="31"/>
      <c r="AW1016" s="31"/>
      <c r="AX1016" s="31"/>
      <c r="AY1016" s="31"/>
      <c r="AZ1016" s="31"/>
      <c r="BA1016" s="31"/>
      <c r="BB1016" s="31"/>
      <c r="BC1016" s="31"/>
      <c r="BD1016" s="31"/>
      <c r="BE1016" s="31"/>
      <c r="BF1016" s="31"/>
      <c r="BG1016" s="31"/>
      <c r="BH1016" s="31"/>
      <c r="BI1016" s="31"/>
      <c r="BJ1016" s="31"/>
      <c r="BK1016" s="31"/>
      <c r="BL1016" s="31"/>
      <c r="BM1016" s="31"/>
      <c r="BN1016" s="31"/>
      <c r="BO1016" s="31"/>
      <c r="BP1016" s="31"/>
    </row>
    <row r="1017">
      <c r="A1017" s="180"/>
      <c r="B1017" s="31"/>
      <c r="C1017" s="31"/>
      <c r="D1017" s="31"/>
      <c r="E1017" s="31"/>
      <c r="F1017" s="31"/>
      <c r="G1017" s="31"/>
      <c r="H1017" s="31"/>
      <c r="I1017" s="31"/>
      <c r="J1017" s="31"/>
      <c r="K1017" s="31"/>
      <c r="L1017" s="31"/>
      <c r="M1017" s="31"/>
      <c r="N1017" s="31"/>
      <c r="O1017" s="31"/>
      <c r="P1017" s="31"/>
      <c r="Q1017" s="31"/>
      <c r="R1017" s="31"/>
      <c r="S1017" s="31"/>
      <c r="T1017" s="31"/>
      <c r="U1017" s="31"/>
      <c r="V1017" s="31"/>
      <c r="W1017" s="31"/>
      <c r="X1017" s="31"/>
      <c r="Y1017" s="31"/>
      <c r="Z1017" s="31"/>
      <c r="AA1017" s="31"/>
      <c r="AB1017" s="31"/>
      <c r="AC1017" s="31"/>
      <c r="AD1017" s="31"/>
      <c r="AE1017" s="31"/>
      <c r="AF1017" s="31"/>
      <c r="AG1017" s="31"/>
      <c r="AH1017" s="31"/>
      <c r="AI1017" s="31"/>
      <c r="AJ1017" s="31"/>
      <c r="AK1017" s="31"/>
      <c r="AL1017" s="31"/>
      <c r="AM1017" s="31"/>
      <c r="AN1017" s="31"/>
      <c r="AO1017" s="31"/>
      <c r="AP1017" s="31"/>
      <c r="AQ1017" s="31"/>
      <c r="AR1017" s="31"/>
      <c r="AS1017" s="31"/>
      <c r="AT1017" s="31"/>
      <c r="AU1017" s="31"/>
      <c r="AV1017" s="31"/>
      <c r="AW1017" s="31"/>
      <c r="AX1017" s="31"/>
      <c r="AY1017" s="31"/>
      <c r="AZ1017" s="31"/>
      <c r="BA1017" s="31"/>
      <c r="BB1017" s="31"/>
      <c r="BC1017" s="31"/>
      <c r="BD1017" s="31"/>
      <c r="BE1017" s="31"/>
      <c r="BF1017" s="31"/>
      <c r="BG1017" s="31"/>
      <c r="BH1017" s="31"/>
      <c r="BI1017" s="31"/>
      <c r="BJ1017" s="31"/>
      <c r="BK1017" s="31"/>
      <c r="BL1017" s="31"/>
      <c r="BM1017" s="31"/>
      <c r="BN1017" s="31"/>
      <c r="BO1017" s="31"/>
      <c r="BP1017" s="31"/>
    </row>
    <row r="1018">
      <c r="A1018" s="180"/>
      <c r="B1018" s="31"/>
      <c r="C1018" s="31"/>
      <c r="D1018" s="31"/>
      <c r="E1018" s="31"/>
      <c r="F1018" s="31"/>
      <c r="G1018" s="31"/>
      <c r="H1018" s="31"/>
      <c r="I1018" s="31"/>
      <c r="J1018" s="31"/>
      <c r="K1018" s="31"/>
      <c r="L1018" s="31"/>
      <c r="M1018" s="31"/>
      <c r="N1018" s="31"/>
      <c r="O1018" s="31"/>
      <c r="P1018" s="31"/>
      <c r="Q1018" s="31"/>
      <c r="R1018" s="31"/>
      <c r="S1018" s="31"/>
      <c r="T1018" s="31"/>
      <c r="U1018" s="31"/>
      <c r="V1018" s="31"/>
      <c r="W1018" s="31"/>
      <c r="X1018" s="31"/>
      <c r="Y1018" s="31"/>
      <c r="Z1018" s="31"/>
      <c r="AA1018" s="31"/>
      <c r="AB1018" s="31"/>
      <c r="AC1018" s="31"/>
      <c r="AD1018" s="31"/>
      <c r="AE1018" s="31"/>
      <c r="AF1018" s="31"/>
      <c r="AG1018" s="31"/>
      <c r="AH1018" s="31"/>
      <c r="AI1018" s="31"/>
      <c r="AJ1018" s="31"/>
      <c r="AK1018" s="31"/>
      <c r="AL1018" s="31"/>
      <c r="AM1018" s="31"/>
      <c r="AN1018" s="31"/>
      <c r="AO1018" s="31"/>
      <c r="AP1018" s="31"/>
      <c r="AQ1018" s="31"/>
      <c r="AR1018" s="31"/>
      <c r="AS1018" s="31"/>
      <c r="AT1018" s="31"/>
      <c r="AU1018" s="31"/>
      <c r="AV1018" s="31"/>
      <c r="AW1018" s="31"/>
      <c r="AX1018" s="31"/>
      <c r="AY1018" s="31"/>
      <c r="AZ1018" s="31"/>
      <c r="BA1018" s="31"/>
      <c r="BB1018" s="31"/>
      <c r="BC1018" s="31"/>
      <c r="BD1018" s="31"/>
      <c r="BE1018" s="31"/>
      <c r="BF1018" s="31"/>
      <c r="BG1018" s="31"/>
      <c r="BH1018" s="31"/>
      <c r="BI1018" s="31"/>
      <c r="BJ1018" s="31"/>
      <c r="BK1018" s="31"/>
      <c r="BL1018" s="31"/>
      <c r="BM1018" s="31"/>
      <c r="BN1018" s="31"/>
      <c r="BO1018" s="31"/>
      <c r="BP1018" s="31"/>
    </row>
    <row r="1019">
      <c r="A1019" s="180"/>
      <c r="B1019" s="31"/>
      <c r="C1019" s="31"/>
      <c r="D1019" s="31"/>
      <c r="E1019" s="31"/>
      <c r="F1019" s="31"/>
      <c r="G1019" s="31"/>
      <c r="H1019" s="31"/>
      <c r="I1019" s="31"/>
      <c r="J1019" s="31"/>
      <c r="K1019" s="31"/>
      <c r="L1019" s="31"/>
      <c r="M1019" s="31"/>
      <c r="N1019" s="31"/>
      <c r="O1019" s="31"/>
      <c r="P1019" s="31"/>
      <c r="Q1019" s="31"/>
      <c r="R1019" s="31"/>
      <c r="S1019" s="31"/>
      <c r="T1019" s="31"/>
      <c r="U1019" s="31"/>
      <c r="V1019" s="31"/>
      <c r="W1019" s="31"/>
      <c r="X1019" s="31"/>
      <c r="Y1019" s="31"/>
      <c r="Z1019" s="31"/>
      <c r="AA1019" s="31"/>
      <c r="AB1019" s="31"/>
      <c r="AC1019" s="31"/>
      <c r="AD1019" s="31"/>
      <c r="AE1019" s="31"/>
      <c r="AF1019" s="31"/>
      <c r="AG1019" s="31"/>
      <c r="AH1019" s="31"/>
      <c r="AI1019" s="31"/>
      <c r="AJ1019" s="31"/>
      <c r="AK1019" s="31"/>
      <c r="AL1019" s="31"/>
      <c r="AM1019" s="31"/>
      <c r="AN1019" s="31"/>
      <c r="AO1019" s="31"/>
      <c r="AP1019" s="31"/>
      <c r="AQ1019" s="31"/>
      <c r="AR1019" s="31"/>
      <c r="AS1019" s="31"/>
      <c r="AT1019" s="31"/>
      <c r="AU1019" s="31"/>
      <c r="AV1019" s="31"/>
      <c r="AW1019" s="31"/>
      <c r="AX1019" s="31"/>
      <c r="AY1019" s="31"/>
      <c r="AZ1019" s="31"/>
      <c r="BA1019" s="31"/>
      <c r="BB1019" s="31"/>
      <c r="BC1019" s="31"/>
      <c r="BD1019" s="31"/>
      <c r="BE1019" s="31"/>
      <c r="BF1019" s="31"/>
      <c r="BG1019" s="31"/>
      <c r="BH1019" s="31"/>
      <c r="BI1019" s="31"/>
      <c r="BJ1019" s="31"/>
      <c r="BK1019" s="31"/>
      <c r="BL1019" s="31"/>
      <c r="BM1019" s="31"/>
      <c r="BN1019" s="31"/>
      <c r="BO1019" s="31"/>
      <c r="BP1019" s="31"/>
    </row>
    <row r="1020">
      <c r="A1020" s="180"/>
      <c r="B1020" s="31"/>
      <c r="C1020" s="31"/>
      <c r="D1020" s="31"/>
      <c r="E1020" s="31"/>
      <c r="F1020" s="31"/>
      <c r="G1020" s="31"/>
      <c r="H1020" s="31"/>
      <c r="I1020" s="31"/>
      <c r="J1020" s="31"/>
      <c r="K1020" s="31"/>
      <c r="L1020" s="31"/>
      <c r="M1020" s="31"/>
      <c r="N1020" s="31"/>
      <c r="O1020" s="31"/>
      <c r="P1020" s="31"/>
      <c r="Q1020" s="31"/>
      <c r="R1020" s="31"/>
      <c r="S1020" s="31"/>
      <c r="T1020" s="31"/>
      <c r="U1020" s="31"/>
      <c r="V1020" s="31"/>
      <c r="W1020" s="31"/>
      <c r="X1020" s="31"/>
      <c r="Y1020" s="31"/>
      <c r="Z1020" s="31"/>
      <c r="AA1020" s="31"/>
      <c r="AB1020" s="31"/>
      <c r="AC1020" s="31"/>
      <c r="AD1020" s="31"/>
      <c r="AE1020" s="31"/>
      <c r="AF1020" s="31"/>
      <c r="AG1020" s="31"/>
      <c r="AH1020" s="31"/>
      <c r="AI1020" s="31"/>
      <c r="AJ1020" s="31"/>
      <c r="AK1020" s="31"/>
      <c r="AL1020" s="31"/>
      <c r="AM1020" s="31"/>
      <c r="AN1020" s="31"/>
      <c r="AO1020" s="31"/>
      <c r="AP1020" s="31"/>
      <c r="AQ1020" s="31"/>
      <c r="AR1020" s="31"/>
      <c r="AS1020" s="31"/>
      <c r="AT1020" s="31"/>
      <c r="AU1020" s="31"/>
      <c r="AV1020" s="31"/>
      <c r="AW1020" s="31"/>
      <c r="AX1020" s="31"/>
      <c r="AY1020" s="31"/>
      <c r="AZ1020" s="31"/>
      <c r="BA1020" s="31"/>
      <c r="BB1020" s="31"/>
      <c r="BC1020" s="31"/>
      <c r="BD1020" s="31"/>
      <c r="BE1020" s="31"/>
      <c r="BF1020" s="31"/>
      <c r="BG1020" s="31"/>
      <c r="BH1020" s="31"/>
      <c r="BI1020" s="31"/>
      <c r="BJ1020" s="31"/>
      <c r="BK1020" s="31"/>
      <c r="BL1020" s="31"/>
      <c r="BM1020" s="31"/>
      <c r="BN1020" s="31"/>
      <c r="BO1020" s="31"/>
      <c r="BP1020" s="31"/>
    </row>
    <row r="1021">
      <c r="A1021" s="180"/>
      <c r="B1021" s="31"/>
      <c r="C1021" s="31"/>
      <c r="D1021" s="31"/>
      <c r="E1021" s="31"/>
      <c r="F1021" s="31"/>
      <c r="G1021" s="31"/>
      <c r="H1021" s="31"/>
      <c r="I1021" s="31"/>
      <c r="J1021" s="31"/>
      <c r="K1021" s="31"/>
      <c r="L1021" s="31"/>
      <c r="M1021" s="31"/>
      <c r="N1021" s="31"/>
      <c r="O1021" s="31"/>
      <c r="P1021" s="31"/>
      <c r="Q1021" s="31"/>
      <c r="R1021" s="31"/>
      <c r="S1021" s="31"/>
      <c r="T1021" s="31"/>
      <c r="U1021" s="31"/>
      <c r="V1021" s="31"/>
      <c r="W1021" s="31"/>
      <c r="X1021" s="31"/>
      <c r="Y1021" s="31"/>
      <c r="Z1021" s="31"/>
      <c r="AA1021" s="31"/>
      <c r="AB1021" s="31"/>
      <c r="AC1021" s="31"/>
      <c r="AD1021" s="31"/>
      <c r="AE1021" s="31"/>
      <c r="AF1021" s="31"/>
      <c r="AG1021" s="31"/>
      <c r="AH1021" s="31"/>
      <c r="AI1021" s="31"/>
      <c r="AJ1021" s="31"/>
      <c r="AK1021" s="31"/>
      <c r="AL1021" s="31"/>
      <c r="AM1021" s="31"/>
      <c r="AN1021" s="31"/>
      <c r="AO1021" s="31"/>
      <c r="AP1021" s="31"/>
      <c r="AQ1021" s="31"/>
      <c r="AR1021" s="31"/>
      <c r="AS1021" s="31"/>
      <c r="AT1021" s="31"/>
      <c r="AU1021" s="31"/>
      <c r="AV1021" s="31"/>
      <c r="AW1021" s="31"/>
      <c r="AX1021" s="31"/>
      <c r="AY1021" s="31"/>
      <c r="AZ1021" s="31"/>
      <c r="BA1021" s="31"/>
      <c r="BB1021" s="31"/>
      <c r="BC1021" s="31"/>
      <c r="BD1021" s="31"/>
      <c r="BE1021" s="31"/>
      <c r="BF1021" s="31"/>
      <c r="BG1021" s="31"/>
      <c r="BH1021" s="31"/>
      <c r="BI1021" s="31"/>
      <c r="BJ1021" s="31"/>
      <c r="BK1021" s="31"/>
      <c r="BL1021" s="31"/>
      <c r="BM1021" s="31"/>
      <c r="BN1021" s="31"/>
      <c r="BO1021" s="31"/>
      <c r="BP1021" s="31"/>
    </row>
    <row r="1022">
      <c r="A1022" s="180"/>
      <c r="B1022" s="31"/>
      <c r="C1022" s="31"/>
      <c r="D1022" s="31"/>
      <c r="E1022" s="31"/>
      <c r="F1022" s="31"/>
      <c r="G1022" s="31"/>
      <c r="H1022" s="31"/>
      <c r="I1022" s="31"/>
      <c r="J1022" s="31"/>
      <c r="K1022" s="31"/>
      <c r="L1022" s="31"/>
      <c r="M1022" s="31"/>
      <c r="N1022" s="31"/>
      <c r="O1022" s="31"/>
      <c r="P1022" s="31"/>
      <c r="Q1022" s="31"/>
      <c r="R1022" s="31"/>
      <c r="S1022" s="31"/>
      <c r="T1022" s="31"/>
      <c r="U1022" s="31"/>
      <c r="V1022" s="31"/>
      <c r="W1022" s="31"/>
      <c r="X1022" s="31"/>
      <c r="Y1022" s="31"/>
      <c r="Z1022" s="31"/>
      <c r="AA1022" s="31"/>
      <c r="AB1022" s="31"/>
      <c r="AC1022" s="31"/>
      <c r="AD1022" s="31"/>
      <c r="AE1022" s="31"/>
      <c r="AF1022" s="31"/>
      <c r="AG1022" s="31"/>
      <c r="AH1022" s="31"/>
      <c r="AI1022" s="31"/>
      <c r="AJ1022" s="31"/>
      <c r="AK1022" s="31"/>
      <c r="AL1022" s="31"/>
      <c r="AM1022" s="31"/>
      <c r="AN1022" s="31"/>
      <c r="AO1022" s="31"/>
      <c r="AP1022" s="31"/>
      <c r="AQ1022" s="31"/>
      <c r="AR1022" s="31"/>
      <c r="AS1022" s="31"/>
      <c r="AT1022" s="31"/>
      <c r="AU1022" s="31"/>
      <c r="AV1022" s="31"/>
      <c r="AW1022" s="31"/>
      <c r="AX1022" s="31"/>
      <c r="AY1022" s="31"/>
      <c r="AZ1022" s="31"/>
      <c r="BA1022" s="31"/>
      <c r="BB1022" s="31"/>
      <c r="BC1022" s="31"/>
      <c r="BD1022" s="31"/>
      <c r="BE1022" s="31"/>
      <c r="BF1022" s="31"/>
      <c r="BG1022" s="31"/>
      <c r="BH1022" s="31"/>
      <c r="BI1022" s="31"/>
      <c r="BJ1022" s="31"/>
      <c r="BK1022" s="31"/>
      <c r="BL1022" s="31"/>
      <c r="BM1022" s="31"/>
      <c r="BN1022" s="31"/>
      <c r="BO1022" s="31"/>
      <c r="BP1022" s="31"/>
    </row>
    <row r="1023">
      <c r="A1023" s="180"/>
      <c r="B1023" s="31"/>
      <c r="C1023" s="31"/>
      <c r="D1023" s="31"/>
      <c r="E1023" s="31"/>
      <c r="F1023" s="31"/>
      <c r="G1023" s="31"/>
      <c r="H1023" s="31"/>
      <c r="I1023" s="31"/>
      <c r="J1023" s="31"/>
      <c r="K1023" s="31"/>
      <c r="L1023" s="31"/>
      <c r="M1023" s="31"/>
      <c r="N1023" s="31"/>
      <c r="O1023" s="31"/>
      <c r="P1023" s="31"/>
      <c r="Q1023" s="31"/>
      <c r="R1023" s="31"/>
      <c r="S1023" s="31"/>
      <c r="T1023" s="31"/>
      <c r="U1023" s="31"/>
      <c r="V1023" s="31"/>
      <c r="W1023" s="31"/>
      <c r="X1023" s="31"/>
      <c r="Y1023" s="31"/>
      <c r="Z1023" s="31"/>
      <c r="AA1023" s="31"/>
      <c r="AB1023" s="31"/>
      <c r="AC1023" s="31"/>
      <c r="AD1023" s="31"/>
      <c r="AE1023" s="31"/>
      <c r="AF1023" s="31"/>
      <c r="AG1023" s="31"/>
      <c r="AH1023" s="31"/>
      <c r="AI1023" s="31"/>
      <c r="AJ1023" s="31"/>
      <c r="AK1023" s="31"/>
      <c r="AL1023" s="31"/>
      <c r="AM1023" s="31"/>
      <c r="AN1023" s="31"/>
      <c r="AO1023" s="31"/>
      <c r="AP1023" s="31"/>
      <c r="AQ1023" s="31"/>
      <c r="AR1023" s="31"/>
      <c r="AS1023" s="31"/>
      <c r="AT1023" s="31"/>
      <c r="AU1023" s="31"/>
      <c r="AV1023" s="31"/>
      <c r="AW1023" s="31"/>
      <c r="AX1023" s="31"/>
      <c r="AY1023" s="31"/>
      <c r="AZ1023" s="31"/>
      <c r="BA1023" s="31"/>
      <c r="BB1023" s="31"/>
      <c r="BC1023" s="31"/>
      <c r="BD1023" s="31"/>
      <c r="BE1023" s="31"/>
      <c r="BF1023" s="31"/>
      <c r="BG1023" s="31"/>
      <c r="BH1023" s="31"/>
      <c r="BI1023" s="31"/>
      <c r="BJ1023" s="31"/>
      <c r="BK1023" s="31"/>
      <c r="BL1023" s="31"/>
      <c r="BM1023" s="31"/>
      <c r="BN1023" s="31"/>
      <c r="BO1023" s="31"/>
      <c r="BP1023" s="31"/>
    </row>
    <row r="1024">
      <c r="A1024" s="180"/>
      <c r="B1024" s="31"/>
      <c r="C1024" s="31"/>
      <c r="D1024" s="31"/>
      <c r="E1024" s="31"/>
      <c r="F1024" s="31"/>
      <c r="G1024" s="31"/>
      <c r="H1024" s="31"/>
      <c r="I1024" s="31"/>
      <c r="J1024" s="31"/>
      <c r="K1024" s="31"/>
      <c r="L1024" s="31"/>
      <c r="M1024" s="31"/>
      <c r="N1024" s="31"/>
      <c r="O1024" s="31"/>
      <c r="P1024" s="31"/>
      <c r="Q1024" s="31"/>
      <c r="R1024" s="31"/>
      <c r="S1024" s="31"/>
      <c r="T1024" s="31"/>
      <c r="U1024" s="31"/>
      <c r="V1024" s="31"/>
      <c r="W1024" s="31"/>
      <c r="X1024" s="31"/>
      <c r="Y1024" s="31"/>
      <c r="Z1024" s="31"/>
      <c r="AA1024" s="31"/>
      <c r="AB1024" s="31"/>
      <c r="AC1024" s="31"/>
      <c r="AD1024" s="31"/>
      <c r="AE1024" s="31"/>
      <c r="AF1024" s="31"/>
      <c r="AG1024" s="31"/>
      <c r="AH1024" s="31"/>
      <c r="AI1024" s="31"/>
      <c r="AJ1024" s="31"/>
      <c r="AK1024" s="31"/>
      <c r="AL1024" s="31"/>
      <c r="AM1024" s="31"/>
      <c r="AN1024" s="31"/>
      <c r="AO1024" s="31"/>
      <c r="AP1024" s="31"/>
      <c r="AQ1024" s="31"/>
      <c r="AR1024" s="31"/>
      <c r="AS1024" s="31"/>
      <c r="AT1024" s="31"/>
      <c r="AU1024" s="31"/>
      <c r="AV1024" s="31"/>
      <c r="AW1024" s="31"/>
      <c r="AX1024" s="31"/>
      <c r="AY1024" s="31"/>
      <c r="AZ1024" s="31"/>
      <c r="BA1024" s="31"/>
      <c r="BB1024" s="31"/>
      <c r="BC1024" s="31"/>
      <c r="BD1024" s="31"/>
      <c r="BE1024" s="31"/>
      <c r="BF1024" s="31"/>
      <c r="BG1024" s="31"/>
      <c r="BH1024" s="31"/>
      <c r="BI1024" s="31"/>
      <c r="BJ1024" s="31"/>
      <c r="BK1024" s="31"/>
      <c r="BL1024" s="31"/>
      <c r="BM1024" s="31"/>
      <c r="BN1024" s="31"/>
      <c r="BO1024" s="31"/>
      <c r="BP1024" s="31"/>
    </row>
    <row r="1025">
      <c r="A1025" s="180"/>
      <c r="B1025" s="31"/>
      <c r="C1025" s="31"/>
      <c r="D1025" s="31"/>
      <c r="E1025" s="31"/>
      <c r="F1025" s="31"/>
      <c r="G1025" s="31"/>
      <c r="H1025" s="31"/>
      <c r="I1025" s="31"/>
      <c r="J1025" s="31"/>
      <c r="K1025" s="31"/>
      <c r="L1025" s="31"/>
      <c r="M1025" s="31"/>
      <c r="N1025" s="31"/>
      <c r="O1025" s="31"/>
      <c r="P1025" s="31"/>
      <c r="Q1025" s="31"/>
      <c r="R1025" s="31"/>
      <c r="S1025" s="31"/>
      <c r="T1025" s="31"/>
      <c r="U1025" s="31"/>
      <c r="V1025" s="31"/>
      <c r="W1025" s="31"/>
      <c r="X1025" s="31"/>
      <c r="Y1025" s="31"/>
      <c r="Z1025" s="31"/>
      <c r="AA1025" s="31"/>
      <c r="AB1025" s="31"/>
      <c r="AC1025" s="31"/>
      <c r="AD1025" s="31"/>
      <c r="AE1025" s="31"/>
      <c r="AF1025" s="31"/>
      <c r="AG1025" s="31"/>
      <c r="AH1025" s="31"/>
      <c r="AI1025" s="31"/>
      <c r="AJ1025" s="31"/>
      <c r="AK1025" s="31"/>
      <c r="AL1025" s="31"/>
      <c r="AM1025" s="31"/>
      <c r="AN1025" s="31"/>
      <c r="AO1025" s="31"/>
      <c r="AP1025" s="31"/>
      <c r="AQ1025" s="31"/>
      <c r="AR1025" s="31"/>
      <c r="AS1025" s="31"/>
      <c r="AT1025" s="31"/>
      <c r="AU1025" s="31"/>
      <c r="AV1025" s="31"/>
      <c r="AW1025" s="31"/>
      <c r="AX1025" s="31"/>
      <c r="AY1025" s="31"/>
      <c r="AZ1025" s="31"/>
      <c r="BA1025" s="31"/>
      <c r="BB1025" s="31"/>
      <c r="BC1025" s="31"/>
      <c r="BD1025" s="31"/>
      <c r="BE1025" s="31"/>
      <c r="BF1025" s="31"/>
      <c r="BG1025" s="31"/>
      <c r="BH1025" s="31"/>
      <c r="BI1025" s="31"/>
      <c r="BJ1025" s="31"/>
      <c r="BK1025" s="31"/>
      <c r="BL1025" s="31"/>
      <c r="BM1025" s="31"/>
      <c r="BN1025" s="31"/>
      <c r="BO1025" s="31"/>
      <c r="BP1025" s="31"/>
    </row>
    <row r="1026">
      <c r="A1026" s="180"/>
      <c r="B1026" s="31"/>
      <c r="C1026" s="31"/>
      <c r="D1026" s="31"/>
      <c r="E1026" s="31"/>
      <c r="F1026" s="31"/>
      <c r="G1026" s="31"/>
      <c r="H1026" s="31"/>
      <c r="I1026" s="31"/>
      <c r="J1026" s="31"/>
      <c r="K1026" s="31"/>
      <c r="L1026" s="31"/>
      <c r="M1026" s="31"/>
      <c r="N1026" s="31"/>
      <c r="O1026" s="31"/>
      <c r="P1026" s="31"/>
      <c r="Q1026" s="31"/>
      <c r="R1026" s="31"/>
      <c r="S1026" s="31"/>
      <c r="T1026" s="31"/>
      <c r="U1026" s="31"/>
      <c r="V1026" s="31"/>
      <c r="W1026" s="31"/>
      <c r="X1026" s="31"/>
      <c r="Y1026" s="31"/>
      <c r="Z1026" s="31"/>
      <c r="AA1026" s="31"/>
      <c r="AB1026" s="31"/>
      <c r="AC1026" s="31"/>
      <c r="AD1026" s="31"/>
      <c r="AE1026" s="31"/>
      <c r="AF1026" s="31"/>
      <c r="AG1026" s="31"/>
      <c r="AH1026" s="31"/>
      <c r="AI1026" s="31"/>
      <c r="AJ1026" s="31"/>
      <c r="AK1026" s="31"/>
      <c r="AL1026" s="31"/>
      <c r="AM1026" s="31"/>
      <c r="AN1026" s="31"/>
      <c r="AO1026" s="31"/>
      <c r="AP1026" s="31"/>
      <c r="AQ1026" s="31"/>
      <c r="AR1026" s="31"/>
      <c r="AS1026" s="31"/>
      <c r="AT1026" s="31"/>
      <c r="AU1026" s="31"/>
      <c r="AV1026" s="31"/>
      <c r="AW1026" s="31"/>
      <c r="AX1026" s="31"/>
      <c r="AY1026" s="31"/>
      <c r="AZ1026" s="31"/>
      <c r="BA1026" s="31"/>
      <c r="BB1026" s="31"/>
      <c r="BC1026" s="31"/>
      <c r="BD1026" s="31"/>
      <c r="BE1026" s="31"/>
      <c r="BF1026" s="31"/>
      <c r="BG1026" s="31"/>
      <c r="BH1026" s="31"/>
      <c r="BI1026" s="31"/>
      <c r="BJ1026" s="31"/>
      <c r="BK1026" s="31"/>
      <c r="BL1026" s="31"/>
      <c r="BM1026" s="31"/>
      <c r="BN1026" s="31"/>
      <c r="BO1026" s="31"/>
      <c r="BP1026" s="31"/>
    </row>
    <row r="1027">
      <c r="A1027" s="180"/>
      <c r="B1027" s="31"/>
      <c r="C1027" s="31"/>
      <c r="D1027" s="31"/>
      <c r="E1027" s="31"/>
      <c r="F1027" s="31"/>
      <c r="G1027" s="31"/>
      <c r="H1027" s="31"/>
      <c r="I1027" s="31"/>
      <c r="J1027" s="31"/>
      <c r="K1027" s="31"/>
      <c r="L1027" s="31"/>
      <c r="M1027" s="31"/>
      <c r="N1027" s="31"/>
      <c r="O1027" s="31"/>
      <c r="P1027" s="31"/>
      <c r="Q1027" s="31"/>
      <c r="R1027" s="31"/>
      <c r="S1027" s="31"/>
      <c r="T1027" s="31"/>
      <c r="U1027" s="31"/>
      <c r="V1027" s="31"/>
      <c r="W1027" s="31"/>
      <c r="X1027" s="31"/>
      <c r="Y1027" s="31"/>
      <c r="Z1027" s="31"/>
      <c r="AA1027" s="31"/>
      <c r="AB1027" s="31"/>
      <c r="AC1027" s="31"/>
      <c r="AD1027" s="31"/>
      <c r="AE1027" s="31"/>
      <c r="AF1027" s="31"/>
      <c r="AG1027" s="31"/>
      <c r="AH1027" s="31"/>
      <c r="AI1027" s="31"/>
      <c r="AJ1027" s="31"/>
      <c r="AK1027" s="31"/>
      <c r="AL1027" s="31"/>
      <c r="AM1027" s="31"/>
      <c r="AN1027" s="31"/>
      <c r="AO1027" s="31"/>
      <c r="AP1027" s="31"/>
      <c r="AQ1027" s="31"/>
      <c r="AR1027" s="31"/>
      <c r="AS1027" s="31"/>
      <c r="AT1027" s="31"/>
      <c r="AU1027" s="31"/>
      <c r="AV1027" s="31"/>
      <c r="AW1027" s="31"/>
      <c r="AX1027" s="31"/>
      <c r="AY1027" s="31"/>
      <c r="AZ1027" s="31"/>
      <c r="BA1027" s="31"/>
      <c r="BB1027" s="31"/>
      <c r="BC1027" s="31"/>
      <c r="BD1027" s="31"/>
      <c r="BE1027" s="31"/>
      <c r="BF1027" s="31"/>
      <c r="BG1027" s="31"/>
      <c r="BH1027" s="31"/>
      <c r="BI1027" s="31"/>
      <c r="BJ1027" s="31"/>
      <c r="BK1027" s="31"/>
      <c r="BL1027" s="31"/>
      <c r="BM1027" s="31"/>
      <c r="BN1027" s="31"/>
      <c r="BO1027" s="31"/>
      <c r="BP1027" s="31"/>
    </row>
    <row r="1028">
      <c r="A1028" s="180"/>
      <c r="B1028" s="31"/>
      <c r="C1028" s="31"/>
      <c r="D1028" s="31"/>
      <c r="E1028" s="31"/>
      <c r="F1028" s="31"/>
      <c r="G1028" s="31"/>
      <c r="H1028" s="31"/>
      <c r="I1028" s="31"/>
      <c r="J1028" s="31"/>
      <c r="K1028" s="31"/>
      <c r="L1028" s="31"/>
      <c r="M1028" s="31"/>
      <c r="N1028" s="31"/>
      <c r="O1028" s="31"/>
      <c r="P1028" s="31"/>
      <c r="Q1028" s="31"/>
      <c r="R1028" s="31"/>
      <c r="S1028" s="31"/>
      <c r="T1028" s="31"/>
      <c r="U1028" s="31"/>
      <c r="V1028" s="31"/>
      <c r="W1028" s="31"/>
      <c r="X1028" s="31"/>
      <c r="Y1028" s="31"/>
      <c r="Z1028" s="31"/>
      <c r="AA1028" s="31"/>
      <c r="AB1028" s="31"/>
      <c r="AC1028" s="31"/>
      <c r="AD1028" s="31"/>
      <c r="AE1028" s="31"/>
      <c r="AF1028" s="31"/>
      <c r="AG1028" s="31"/>
      <c r="AH1028" s="31"/>
      <c r="AI1028" s="31"/>
      <c r="AJ1028" s="31"/>
      <c r="AK1028" s="31"/>
      <c r="AL1028" s="31"/>
      <c r="AM1028" s="31"/>
      <c r="AN1028" s="31"/>
      <c r="AO1028" s="31"/>
      <c r="AP1028" s="31"/>
      <c r="AQ1028" s="31"/>
      <c r="AR1028" s="31"/>
      <c r="AS1028" s="31"/>
      <c r="AT1028" s="31"/>
      <c r="AU1028" s="31"/>
      <c r="AV1028" s="31"/>
      <c r="AW1028" s="31"/>
      <c r="AX1028" s="31"/>
      <c r="AY1028" s="31"/>
      <c r="AZ1028" s="31"/>
      <c r="BA1028" s="31"/>
      <c r="BB1028" s="31"/>
      <c r="BC1028" s="31"/>
      <c r="BD1028" s="31"/>
      <c r="BE1028" s="31"/>
      <c r="BF1028" s="31"/>
      <c r="BG1028" s="31"/>
      <c r="BH1028" s="31"/>
      <c r="BI1028" s="31"/>
      <c r="BJ1028" s="31"/>
      <c r="BK1028" s="31"/>
      <c r="BL1028" s="31"/>
      <c r="BM1028" s="31"/>
      <c r="BN1028" s="31"/>
      <c r="BO1028" s="31"/>
      <c r="BP1028" s="31"/>
    </row>
    <row r="1029">
      <c r="A1029" s="180"/>
      <c r="B1029" s="31"/>
      <c r="C1029" s="31"/>
      <c r="D1029" s="31"/>
      <c r="E1029" s="31"/>
      <c r="F1029" s="31"/>
      <c r="G1029" s="31"/>
      <c r="H1029" s="31"/>
      <c r="I1029" s="31"/>
      <c r="J1029" s="31"/>
      <c r="K1029" s="31"/>
      <c r="L1029" s="31"/>
      <c r="M1029" s="31"/>
      <c r="N1029" s="31"/>
      <c r="O1029" s="31"/>
      <c r="P1029" s="31"/>
      <c r="Q1029" s="31"/>
      <c r="R1029" s="31"/>
      <c r="S1029" s="31"/>
      <c r="T1029" s="31"/>
      <c r="U1029" s="31"/>
      <c r="V1029" s="31"/>
      <c r="W1029" s="31"/>
      <c r="X1029" s="31"/>
      <c r="Y1029" s="31"/>
      <c r="Z1029" s="31"/>
      <c r="AA1029" s="31"/>
      <c r="AB1029" s="31"/>
      <c r="AC1029" s="31"/>
      <c r="AD1029" s="31"/>
      <c r="AE1029" s="31"/>
      <c r="AF1029" s="31"/>
      <c r="AG1029" s="31"/>
      <c r="AH1029" s="31"/>
      <c r="AI1029" s="31"/>
      <c r="AJ1029" s="31"/>
      <c r="AK1029" s="31"/>
      <c r="AL1029" s="31"/>
      <c r="AM1029" s="31"/>
      <c r="AN1029" s="31"/>
      <c r="AO1029" s="31"/>
      <c r="AP1029" s="31"/>
      <c r="AQ1029" s="31"/>
      <c r="AR1029" s="31"/>
      <c r="AS1029" s="31"/>
      <c r="AT1029" s="31"/>
      <c r="AU1029" s="31"/>
      <c r="AV1029" s="31"/>
      <c r="AW1029" s="31"/>
      <c r="AX1029" s="31"/>
      <c r="AY1029" s="31"/>
      <c r="AZ1029" s="31"/>
      <c r="BA1029" s="31"/>
      <c r="BB1029" s="31"/>
      <c r="BC1029" s="31"/>
      <c r="BD1029" s="31"/>
      <c r="BE1029" s="31"/>
      <c r="BF1029" s="31"/>
      <c r="BG1029" s="31"/>
      <c r="BH1029" s="31"/>
      <c r="BI1029" s="31"/>
      <c r="BJ1029" s="31"/>
      <c r="BK1029" s="31"/>
      <c r="BL1029" s="31"/>
      <c r="BM1029" s="31"/>
      <c r="BN1029" s="31"/>
      <c r="BO1029" s="31"/>
      <c r="BP1029" s="31"/>
    </row>
    <row r="1030">
      <c r="A1030" s="180"/>
      <c r="B1030" s="31"/>
      <c r="C1030" s="31"/>
      <c r="D1030" s="31"/>
      <c r="E1030" s="31"/>
      <c r="F1030" s="31"/>
      <c r="G1030" s="31"/>
      <c r="H1030" s="31"/>
      <c r="I1030" s="31"/>
      <c r="J1030" s="31"/>
      <c r="K1030" s="31"/>
      <c r="L1030" s="31"/>
      <c r="M1030" s="31"/>
      <c r="N1030" s="31"/>
      <c r="O1030" s="31"/>
      <c r="P1030" s="31"/>
      <c r="Q1030" s="31"/>
      <c r="R1030" s="31"/>
      <c r="S1030" s="31"/>
      <c r="T1030" s="31"/>
      <c r="U1030" s="31"/>
      <c r="V1030" s="31"/>
      <c r="W1030" s="31"/>
      <c r="X1030" s="31"/>
      <c r="Y1030" s="31"/>
      <c r="Z1030" s="31"/>
      <c r="AA1030" s="31"/>
      <c r="AB1030" s="31"/>
      <c r="AC1030" s="31"/>
      <c r="AD1030" s="31"/>
      <c r="AE1030" s="31"/>
      <c r="AF1030" s="31"/>
      <c r="AG1030" s="31"/>
      <c r="AH1030" s="31"/>
      <c r="AI1030" s="31"/>
      <c r="AJ1030" s="31"/>
      <c r="AK1030" s="31"/>
      <c r="AL1030" s="31"/>
      <c r="AM1030" s="31"/>
      <c r="AN1030" s="31"/>
      <c r="AO1030" s="31"/>
      <c r="AP1030" s="31"/>
      <c r="AQ1030" s="31"/>
      <c r="AR1030" s="31"/>
      <c r="AS1030" s="31"/>
      <c r="AT1030" s="31"/>
      <c r="AU1030" s="31"/>
      <c r="AV1030" s="31"/>
      <c r="AW1030" s="31"/>
      <c r="AX1030" s="31"/>
      <c r="AY1030" s="31"/>
      <c r="AZ1030" s="31"/>
      <c r="BA1030" s="31"/>
      <c r="BB1030" s="31"/>
      <c r="BC1030" s="31"/>
      <c r="BD1030" s="31"/>
      <c r="BE1030" s="31"/>
      <c r="BF1030" s="31"/>
      <c r="BG1030" s="31"/>
      <c r="BH1030" s="31"/>
      <c r="BI1030" s="31"/>
      <c r="BJ1030" s="31"/>
      <c r="BK1030" s="31"/>
      <c r="BL1030" s="31"/>
      <c r="BM1030" s="31"/>
      <c r="BN1030" s="31"/>
      <c r="BO1030" s="31"/>
      <c r="BP1030" s="31"/>
    </row>
    <row r="1031">
      <c r="A1031" s="180"/>
      <c r="B1031" s="31"/>
      <c r="C1031" s="31"/>
      <c r="D1031" s="31"/>
      <c r="E1031" s="31"/>
      <c r="F1031" s="31"/>
      <c r="G1031" s="31"/>
      <c r="H1031" s="31"/>
      <c r="I1031" s="31"/>
      <c r="J1031" s="31"/>
      <c r="K1031" s="31"/>
      <c r="L1031" s="31"/>
      <c r="M1031" s="31"/>
      <c r="N1031" s="31"/>
      <c r="O1031" s="31"/>
      <c r="P1031" s="31"/>
      <c r="Q1031" s="31"/>
      <c r="R1031" s="31"/>
      <c r="S1031" s="31"/>
      <c r="T1031" s="31"/>
      <c r="U1031" s="31"/>
      <c r="V1031" s="31"/>
      <c r="W1031" s="31"/>
      <c r="X1031" s="31"/>
      <c r="Y1031" s="31"/>
      <c r="Z1031" s="31"/>
      <c r="AA1031" s="31"/>
      <c r="AB1031" s="31"/>
      <c r="AC1031" s="31"/>
      <c r="AD1031" s="31"/>
      <c r="AE1031" s="31"/>
      <c r="AF1031" s="31"/>
      <c r="AG1031" s="31"/>
      <c r="AH1031" s="31"/>
      <c r="AI1031" s="31"/>
      <c r="AJ1031" s="31"/>
      <c r="AK1031" s="31"/>
      <c r="AL1031" s="31"/>
      <c r="AM1031" s="31"/>
      <c r="AN1031" s="31"/>
      <c r="AO1031" s="31"/>
      <c r="AP1031" s="31"/>
      <c r="AQ1031" s="31"/>
      <c r="AR1031" s="31"/>
      <c r="AS1031" s="31"/>
      <c r="AT1031" s="31"/>
      <c r="AU1031" s="31"/>
      <c r="AV1031" s="31"/>
      <c r="AW1031" s="31"/>
      <c r="AX1031" s="31"/>
      <c r="AY1031" s="31"/>
      <c r="AZ1031" s="31"/>
      <c r="BA1031" s="31"/>
      <c r="BB1031" s="31"/>
      <c r="BC1031" s="31"/>
      <c r="BD1031" s="31"/>
      <c r="BE1031" s="31"/>
      <c r="BF1031" s="31"/>
      <c r="BG1031" s="31"/>
      <c r="BH1031" s="31"/>
      <c r="BI1031" s="31"/>
      <c r="BJ1031" s="31"/>
      <c r="BK1031" s="31"/>
      <c r="BL1031" s="31"/>
      <c r="BM1031" s="31"/>
      <c r="BN1031" s="31"/>
      <c r="BO1031" s="31"/>
      <c r="BP1031" s="31"/>
    </row>
    <row r="1032">
      <c r="A1032" s="180"/>
      <c r="B1032" s="31"/>
      <c r="C1032" s="31"/>
      <c r="D1032" s="31"/>
      <c r="E1032" s="31"/>
      <c r="F1032" s="31"/>
      <c r="G1032" s="31"/>
      <c r="H1032" s="31"/>
      <c r="I1032" s="31"/>
      <c r="J1032" s="31"/>
      <c r="K1032" s="31"/>
      <c r="L1032" s="31"/>
      <c r="M1032" s="31"/>
      <c r="N1032" s="31"/>
      <c r="O1032" s="31"/>
      <c r="P1032" s="31"/>
      <c r="Q1032" s="31"/>
      <c r="R1032" s="31"/>
      <c r="S1032" s="31"/>
      <c r="T1032" s="31"/>
      <c r="U1032" s="31"/>
      <c r="V1032" s="31"/>
      <c r="W1032" s="31"/>
      <c r="X1032" s="31"/>
      <c r="Y1032" s="31"/>
      <c r="Z1032" s="31"/>
      <c r="AA1032" s="31"/>
      <c r="AB1032" s="31"/>
      <c r="AC1032" s="31"/>
      <c r="AD1032" s="31"/>
      <c r="AE1032" s="31"/>
      <c r="AF1032" s="31"/>
      <c r="AG1032" s="31"/>
      <c r="AH1032" s="31"/>
      <c r="AI1032" s="31"/>
      <c r="AJ1032" s="31"/>
      <c r="AK1032" s="31"/>
      <c r="AL1032" s="31"/>
      <c r="AM1032" s="31"/>
      <c r="AN1032" s="31"/>
      <c r="AO1032" s="31"/>
      <c r="AP1032" s="31"/>
      <c r="AQ1032" s="31"/>
      <c r="AR1032" s="31"/>
      <c r="AS1032" s="31"/>
      <c r="AT1032" s="31"/>
      <c r="AU1032" s="31"/>
      <c r="AV1032" s="31"/>
      <c r="AW1032" s="31"/>
      <c r="AX1032" s="31"/>
      <c r="AY1032" s="31"/>
      <c r="AZ1032" s="31"/>
      <c r="BA1032" s="31"/>
      <c r="BB1032" s="31"/>
      <c r="BC1032" s="31"/>
      <c r="BD1032" s="31"/>
      <c r="BE1032" s="31"/>
      <c r="BF1032" s="31"/>
      <c r="BG1032" s="31"/>
      <c r="BH1032" s="31"/>
      <c r="BI1032" s="31"/>
      <c r="BJ1032" s="31"/>
      <c r="BK1032" s="31"/>
      <c r="BL1032" s="31"/>
      <c r="BM1032" s="31"/>
      <c r="BN1032" s="31"/>
      <c r="BO1032" s="31"/>
      <c r="BP1032" s="31"/>
    </row>
    <row r="1033">
      <c r="A1033" s="180"/>
      <c r="B1033" s="31"/>
      <c r="C1033" s="31"/>
      <c r="D1033" s="31"/>
      <c r="E1033" s="31"/>
      <c r="F1033" s="31"/>
      <c r="G1033" s="31"/>
      <c r="H1033" s="31"/>
      <c r="I1033" s="31"/>
      <c r="J1033" s="31"/>
      <c r="K1033" s="31"/>
      <c r="L1033" s="31"/>
      <c r="M1033" s="31"/>
      <c r="N1033" s="31"/>
      <c r="O1033" s="31"/>
      <c r="P1033" s="31"/>
      <c r="Q1033" s="31"/>
      <c r="R1033" s="31"/>
      <c r="S1033" s="31"/>
      <c r="T1033" s="31"/>
      <c r="U1033" s="31"/>
      <c r="V1033" s="31"/>
      <c r="W1033" s="31"/>
      <c r="X1033" s="31"/>
      <c r="Y1033" s="31"/>
      <c r="Z1033" s="31"/>
      <c r="AA1033" s="31"/>
      <c r="AB1033" s="31"/>
      <c r="AC1033" s="31"/>
      <c r="AD1033" s="31"/>
      <c r="AE1033" s="31"/>
      <c r="AF1033" s="31"/>
      <c r="AG1033" s="31"/>
      <c r="AH1033" s="31"/>
      <c r="AI1033" s="31"/>
      <c r="AJ1033" s="31"/>
      <c r="AK1033" s="31"/>
      <c r="AL1033" s="31"/>
      <c r="AM1033" s="31"/>
      <c r="AN1033" s="31"/>
      <c r="AO1033" s="31"/>
      <c r="AP1033" s="31"/>
      <c r="AQ1033" s="31"/>
      <c r="AR1033" s="31"/>
      <c r="AS1033" s="31"/>
      <c r="AT1033" s="31"/>
      <c r="AU1033" s="31"/>
      <c r="AV1033" s="31"/>
      <c r="AW1033" s="31"/>
      <c r="AX1033" s="31"/>
      <c r="AY1033" s="31"/>
      <c r="AZ1033" s="31"/>
      <c r="BA1033" s="31"/>
      <c r="BB1033" s="31"/>
      <c r="BC1033" s="31"/>
      <c r="BD1033" s="31"/>
      <c r="BE1033" s="31"/>
      <c r="BF1033" s="31"/>
      <c r="BG1033" s="31"/>
      <c r="BH1033" s="31"/>
      <c r="BI1033" s="31"/>
      <c r="BJ1033" s="31"/>
      <c r="BK1033" s="31"/>
      <c r="BL1033" s="31"/>
      <c r="BM1033" s="31"/>
      <c r="BN1033" s="31"/>
      <c r="BO1033" s="31"/>
      <c r="BP1033" s="31"/>
    </row>
    <row r="1034">
      <c r="A1034" s="180"/>
      <c r="B1034" s="31"/>
      <c r="C1034" s="31"/>
      <c r="D1034" s="31"/>
      <c r="E1034" s="31"/>
      <c r="F1034" s="31"/>
      <c r="G1034" s="31"/>
      <c r="H1034" s="31"/>
      <c r="I1034" s="31"/>
      <c r="J1034" s="31"/>
      <c r="K1034" s="31"/>
      <c r="L1034" s="31"/>
      <c r="M1034" s="31"/>
      <c r="N1034" s="31"/>
      <c r="O1034" s="31"/>
      <c r="P1034" s="31"/>
      <c r="Q1034" s="31"/>
      <c r="R1034" s="31"/>
      <c r="S1034" s="31"/>
      <c r="T1034" s="31"/>
      <c r="U1034" s="31"/>
      <c r="V1034" s="31"/>
      <c r="W1034" s="31"/>
      <c r="X1034" s="31"/>
      <c r="Y1034" s="31"/>
      <c r="Z1034" s="31"/>
      <c r="AA1034" s="31"/>
      <c r="AB1034" s="31"/>
      <c r="AC1034" s="31"/>
      <c r="AD1034" s="31"/>
      <c r="AE1034" s="31"/>
      <c r="AF1034" s="31"/>
      <c r="AG1034" s="31"/>
      <c r="AH1034" s="31"/>
      <c r="AI1034" s="31"/>
      <c r="AJ1034" s="31"/>
      <c r="AK1034" s="31"/>
      <c r="AL1034" s="31"/>
      <c r="AM1034" s="31"/>
      <c r="AN1034" s="31"/>
      <c r="AO1034" s="31"/>
      <c r="AP1034" s="31"/>
      <c r="AQ1034" s="31"/>
      <c r="AR1034" s="31"/>
      <c r="AS1034" s="31"/>
      <c r="AT1034" s="31"/>
      <c r="AU1034" s="31"/>
      <c r="AV1034" s="31"/>
      <c r="AW1034" s="31"/>
      <c r="AX1034" s="31"/>
      <c r="AY1034" s="31"/>
      <c r="AZ1034" s="31"/>
      <c r="BA1034" s="31"/>
      <c r="BB1034" s="31"/>
      <c r="BC1034" s="31"/>
      <c r="BD1034" s="31"/>
      <c r="BE1034" s="31"/>
      <c r="BF1034" s="31"/>
      <c r="BG1034" s="31"/>
      <c r="BH1034" s="31"/>
      <c r="BI1034" s="31"/>
      <c r="BJ1034" s="31"/>
      <c r="BK1034" s="31"/>
      <c r="BL1034" s="31"/>
      <c r="BM1034" s="31"/>
      <c r="BN1034" s="31"/>
      <c r="BO1034" s="31"/>
      <c r="BP1034" s="31"/>
    </row>
    <row r="1035">
      <c r="A1035" s="180"/>
      <c r="B1035" s="31"/>
      <c r="C1035" s="31"/>
      <c r="D1035" s="31"/>
      <c r="E1035" s="31"/>
      <c r="F1035" s="31"/>
      <c r="G1035" s="31"/>
      <c r="H1035" s="31"/>
      <c r="I1035" s="31"/>
      <c r="J1035" s="31"/>
      <c r="K1035" s="31"/>
      <c r="L1035" s="31"/>
      <c r="M1035" s="31"/>
      <c r="N1035" s="31"/>
      <c r="O1035" s="31"/>
      <c r="P1035" s="31"/>
      <c r="Q1035" s="31"/>
      <c r="R1035" s="31"/>
      <c r="S1035" s="31"/>
      <c r="T1035" s="31"/>
      <c r="U1035" s="31"/>
      <c r="V1035" s="31"/>
      <c r="W1035" s="31"/>
      <c r="X1035" s="31"/>
      <c r="Y1035" s="31"/>
      <c r="Z1035" s="31"/>
      <c r="AA1035" s="31"/>
      <c r="AB1035" s="31"/>
      <c r="AC1035" s="31"/>
      <c r="AD1035" s="31"/>
      <c r="AE1035" s="31"/>
      <c r="AF1035" s="31"/>
      <c r="AG1035" s="31"/>
      <c r="AH1035" s="31"/>
      <c r="AI1035" s="31"/>
      <c r="AJ1035" s="31"/>
      <c r="AK1035" s="31"/>
      <c r="AL1035" s="31"/>
      <c r="AM1035" s="31"/>
      <c r="AN1035" s="31"/>
      <c r="AO1035" s="31"/>
      <c r="AP1035" s="31"/>
      <c r="AQ1035" s="31"/>
      <c r="AR1035" s="31"/>
      <c r="AS1035" s="31"/>
      <c r="AT1035" s="31"/>
      <c r="AU1035" s="31"/>
      <c r="AV1035" s="31"/>
      <c r="AW1035" s="31"/>
      <c r="AX1035" s="31"/>
      <c r="AY1035" s="31"/>
      <c r="AZ1035" s="31"/>
      <c r="BA1035" s="31"/>
      <c r="BB1035" s="31"/>
      <c r="BC1035" s="31"/>
      <c r="BD1035" s="31"/>
      <c r="BE1035" s="31"/>
      <c r="BF1035" s="31"/>
      <c r="BG1035" s="31"/>
      <c r="BH1035" s="31"/>
      <c r="BI1035" s="31"/>
      <c r="BJ1035" s="31"/>
      <c r="BK1035" s="31"/>
      <c r="BL1035" s="31"/>
      <c r="BM1035" s="31"/>
      <c r="BN1035" s="31"/>
      <c r="BO1035" s="31"/>
      <c r="BP1035" s="31"/>
    </row>
    <row r="1036">
      <c r="A1036" s="180"/>
      <c r="B1036" s="31"/>
      <c r="C1036" s="31"/>
      <c r="D1036" s="31"/>
      <c r="E1036" s="31"/>
      <c r="F1036" s="31"/>
      <c r="G1036" s="31"/>
      <c r="H1036" s="31"/>
      <c r="I1036" s="31"/>
      <c r="J1036" s="31"/>
      <c r="K1036" s="31"/>
      <c r="L1036" s="31"/>
      <c r="M1036" s="31"/>
      <c r="N1036" s="31"/>
      <c r="O1036" s="31"/>
      <c r="P1036" s="31"/>
      <c r="Q1036" s="31"/>
      <c r="R1036" s="31"/>
      <c r="S1036" s="31"/>
      <c r="T1036" s="31"/>
      <c r="U1036" s="31"/>
      <c r="V1036" s="31"/>
      <c r="W1036" s="31"/>
      <c r="X1036" s="31"/>
      <c r="Y1036" s="31"/>
      <c r="Z1036" s="31"/>
      <c r="AA1036" s="31"/>
      <c r="AB1036" s="31"/>
      <c r="AC1036" s="31"/>
      <c r="AD1036" s="31"/>
      <c r="AE1036" s="31"/>
      <c r="AF1036" s="31"/>
      <c r="AG1036" s="31"/>
      <c r="AH1036" s="31"/>
      <c r="AI1036" s="31"/>
      <c r="AJ1036" s="31"/>
      <c r="AK1036" s="31"/>
      <c r="AL1036" s="31"/>
      <c r="AM1036" s="31"/>
      <c r="AN1036" s="31"/>
      <c r="AO1036" s="31"/>
      <c r="AP1036" s="31"/>
      <c r="AQ1036" s="31"/>
      <c r="AR1036" s="31"/>
      <c r="AS1036" s="31"/>
      <c r="AT1036" s="31"/>
      <c r="AU1036" s="31"/>
      <c r="AV1036" s="31"/>
      <c r="AW1036" s="31"/>
      <c r="AX1036" s="31"/>
      <c r="AY1036" s="31"/>
      <c r="AZ1036" s="31"/>
      <c r="BA1036" s="31"/>
      <c r="BB1036" s="31"/>
      <c r="BC1036" s="31"/>
      <c r="BD1036" s="31"/>
      <c r="BE1036" s="31"/>
      <c r="BF1036" s="31"/>
      <c r="BG1036" s="31"/>
      <c r="BH1036" s="31"/>
      <c r="BI1036" s="31"/>
      <c r="BJ1036" s="31"/>
      <c r="BK1036" s="31"/>
      <c r="BL1036" s="31"/>
      <c r="BM1036" s="31"/>
      <c r="BN1036" s="31"/>
      <c r="BO1036" s="31"/>
      <c r="BP1036" s="31"/>
    </row>
    <row r="1037">
      <c r="A1037" s="180"/>
      <c r="B1037" s="31"/>
      <c r="C1037" s="31"/>
      <c r="D1037" s="31"/>
      <c r="E1037" s="31"/>
      <c r="F1037" s="31"/>
      <c r="G1037" s="31"/>
      <c r="H1037" s="31"/>
      <c r="I1037" s="31"/>
      <c r="J1037" s="31"/>
      <c r="K1037" s="31"/>
      <c r="L1037" s="31"/>
      <c r="M1037" s="31"/>
      <c r="N1037" s="31"/>
      <c r="O1037" s="31"/>
      <c r="P1037" s="31"/>
      <c r="Q1037" s="31"/>
      <c r="R1037" s="31"/>
      <c r="S1037" s="31"/>
      <c r="T1037" s="31"/>
      <c r="U1037" s="31"/>
      <c r="V1037" s="31"/>
      <c r="W1037" s="31"/>
      <c r="X1037" s="31"/>
      <c r="Y1037" s="31"/>
      <c r="Z1037" s="31"/>
      <c r="AA1037" s="31"/>
      <c r="AB1037" s="31"/>
      <c r="AC1037" s="31"/>
      <c r="AD1037" s="31"/>
      <c r="AE1037" s="31"/>
      <c r="AF1037" s="31"/>
      <c r="AG1037" s="31"/>
      <c r="AH1037" s="31"/>
      <c r="AI1037" s="31"/>
      <c r="AJ1037" s="31"/>
      <c r="AK1037" s="31"/>
      <c r="AL1037" s="31"/>
      <c r="AM1037" s="31"/>
      <c r="AN1037" s="31"/>
      <c r="AO1037" s="31"/>
      <c r="AP1037" s="31"/>
      <c r="AQ1037" s="31"/>
      <c r="AR1037" s="31"/>
      <c r="AS1037" s="31"/>
      <c r="AT1037" s="31"/>
      <c r="AU1037" s="31"/>
      <c r="AV1037" s="31"/>
      <c r="AW1037" s="31"/>
      <c r="AX1037" s="31"/>
      <c r="AY1037" s="31"/>
      <c r="AZ1037" s="31"/>
      <c r="BA1037" s="31"/>
      <c r="BB1037" s="31"/>
      <c r="BC1037" s="31"/>
      <c r="BD1037" s="31"/>
      <c r="BE1037" s="31"/>
      <c r="BF1037" s="31"/>
      <c r="BG1037" s="31"/>
      <c r="BH1037" s="31"/>
      <c r="BI1037" s="31"/>
      <c r="BJ1037" s="31"/>
      <c r="BK1037" s="31"/>
      <c r="BL1037" s="31"/>
      <c r="BM1037" s="31"/>
      <c r="BN1037" s="31"/>
      <c r="BO1037" s="31"/>
      <c r="BP1037" s="31"/>
    </row>
    <row r="1038">
      <c r="A1038" s="180"/>
      <c r="B1038" s="31"/>
      <c r="C1038" s="31"/>
      <c r="D1038" s="31"/>
      <c r="E1038" s="31"/>
      <c r="F1038" s="31"/>
      <c r="G1038" s="31"/>
      <c r="H1038" s="31"/>
      <c r="I1038" s="31"/>
      <c r="J1038" s="31"/>
      <c r="K1038" s="31"/>
      <c r="L1038" s="31"/>
      <c r="M1038" s="31"/>
      <c r="N1038" s="31"/>
      <c r="O1038" s="31"/>
      <c r="P1038" s="31"/>
      <c r="Q1038" s="31"/>
      <c r="R1038" s="31"/>
      <c r="S1038" s="31"/>
      <c r="T1038" s="31"/>
      <c r="U1038" s="31"/>
      <c r="V1038" s="31"/>
      <c r="W1038" s="31"/>
      <c r="X1038" s="31"/>
      <c r="Y1038" s="31"/>
      <c r="Z1038" s="31"/>
      <c r="AA1038" s="31"/>
      <c r="AB1038" s="31"/>
      <c r="AC1038" s="31"/>
      <c r="AD1038" s="31"/>
      <c r="AE1038" s="31"/>
      <c r="AF1038" s="31"/>
      <c r="AG1038" s="31"/>
      <c r="AH1038" s="31"/>
      <c r="AI1038" s="31"/>
      <c r="AJ1038" s="31"/>
      <c r="AK1038" s="31"/>
      <c r="AL1038" s="31"/>
      <c r="AM1038" s="31"/>
      <c r="AN1038" s="31"/>
      <c r="AO1038" s="31"/>
      <c r="AP1038" s="31"/>
      <c r="AQ1038" s="31"/>
      <c r="AR1038" s="31"/>
      <c r="AS1038" s="31"/>
      <c r="AT1038" s="31"/>
      <c r="AU1038" s="31"/>
      <c r="AV1038" s="31"/>
      <c r="AW1038" s="31"/>
      <c r="AX1038" s="31"/>
      <c r="AY1038" s="31"/>
      <c r="AZ1038" s="31"/>
      <c r="BA1038" s="31"/>
      <c r="BB1038" s="31"/>
      <c r="BC1038" s="31"/>
      <c r="BD1038" s="31"/>
      <c r="BE1038" s="31"/>
      <c r="BF1038" s="31"/>
      <c r="BG1038" s="31"/>
      <c r="BH1038" s="31"/>
      <c r="BI1038" s="31"/>
      <c r="BJ1038" s="31"/>
      <c r="BK1038" s="31"/>
      <c r="BL1038" s="31"/>
      <c r="BM1038" s="31"/>
      <c r="BN1038" s="31"/>
      <c r="BO1038" s="31"/>
      <c r="BP1038" s="31"/>
    </row>
    <row r="1039">
      <c r="A1039" s="180"/>
      <c r="B1039" s="31"/>
      <c r="C1039" s="31"/>
      <c r="D1039" s="31"/>
      <c r="E1039" s="31"/>
      <c r="F1039" s="31"/>
      <c r="G1039" s="31"/>
      <c r="H1039" s="31"/>
      <c r="I1039" s="31"/>
      <c r="J1039" s="31"/>
      <c r="K1039" s="31"/>
      <c r="L1039" s="31"/>
      <c r="M1039" s="31"/>
      <c r="N1039" s="31"/>
      <c r="O1039" s="31"/>
      <c r="P1039" s="31"/>
      <c r="Q1039" s="31"/>
      <c r="R1039" s="31"/>
      <c r="S1039" s="31"/>
      <c r="T1039" s="31"/>
      <c r="U1039" s="31"/>
      <c r="V1039" s="31"/>
      <c r="W1039" s="31"/>
      <c r="X1039" s="31"/>
      <c r="Y1039" s="31"/>
      <c r="Z1039" s="31"/>
      <c r="AA1039" s="31"/>
      <c r="AB1039" s="31"/>
      <c r="AC1039" s="31"/>
      <c r="AD1039" s="31"/>
      <c r="AE1039" s="31"/>
      <c r="AF1039" s="31"/>
      <c r="AG1039" s="31"/>
      <c r="AH1039" s="31"/>
      <c r="AI1039" s="31"/>
      <c r="AJ1039" s="31"/>
      <c r="AK1039" s="31"/>
      <c r="AL1039" s="31"/>
      <c r="AM1039" s="31"/>
      <c r="AN1039" s="31"/>
      <c r="AO1039" s="31"/>
      <c r="AP1039" s="31"/>
      <c r="AQ1039" s="31"/>
      <c r="AR1039" s="31"/>
      <c r="AS1039" s="31"/>
      <c r="AT1039" s="31"/>
      <c r="AU1039" s="31"/>
      <c r="AV1039" s="31"/>
      <c r="AW1039" s="31"/>
      <c r="AX1039" s="31"/>
      <c r="AY1039" s="31"/>
      <c r="AZ1039" s="31"/>
      <c r="BA1039" s="31"/>
      <c r="BB1039" s="31"/>
      <c r="BC1039" s="31"/>
      <c r="BD1039" s="31"/>
      <c r="BE1039" s="31"/>
      <c r="BF1039" s="31"/>
      <c r="BG1039" s="31"/>
      <c r="BH1039" s="31"/>
      <c r="BI1039" s="31"/>
      <c r="BJ1039" s="31"/>
      <c r="BK1039" s="31"/>
      <c r="BL1039" s="31"/>
      <c r="BM1039" s="31"/>
      <c r="BN1039" s="31"/>
      <c r="BO1039" s="31"/>
      <c r="BP1039" s="31"/>
    </row>
    <row r="1040">
      <c r="A1040" s="180"/>
      <c r="B1040" s="31"/>
      <c r="C1040" s="31"/>
      <c r="D1040" s="31"/>
      <c r="E1040" s="31"/>
      <c r="F1040" s="31"/>
      <c r="G1040" s="31"/>
      <c r="H1040" s="31"/>
      <c r="I1040" s="31"/>
      <c r="J1040" s="31"/>
      <c r="K1040" s="31"/>
      <c r="L1040" s="31"/>
      <c r="M1040" s="31"/>
      <c r="N1040" s="31"/>
      <c r="O1040" s="31"/>
      <c r="P1040" s="31"/>
      <c r="Q1040" s="31"/>
      <c r="R1040" s="31"/>
      <c r="S1040" s="31"/>
      <c r="T1040" s="31"/>
      <c r="U1040" s="31"/>
      <c r="V1040" s="31"/>
      <c r="W1040" s="31"/>
      <c r="X1040" s="31"/>
      <c r="Y1040" s="31"/>
      <c r="Z1040" s="31"/>
      <c r="AA1040" s="31"/>
      <c r="AB1040" s="31"/>
      <c r="AC1040" s="31"/>
      <c r="AD1040" s="31"/>
      <c r="AE1040" s="31"/>
      <c r="AF1040" s="31"/>
      <c r="AG1040" s="31"/>
      <c r="AH1040" s="31"/>
      <c r="AI1040" s="31"/>
      <c r="AJ1040" s="31"/>
      <c r="AK1040" s="31"/>
      <c r="AL1040" s="31"/>
      <c r="AM1040" s="31"/>
      <c r="AN1040" s="31"/>
      <c r="AO1040" s="31"/>
      <c r="AP1040" s="31"/>
      <c r="AQ1040" s="31"/>
      <c r="AR1040" s="31"/>
      <c r="AS1040" s="31"/>
      <c r="AT1040" s="31"/>
      <c r="AU1040" s="31"/>
      <c r="AV1040" s="31"/>
      <c r="AW1040" s="31"/>
      <c r="AX1040" s="31"/>
      <c r="AY1040" s="31"/>
      <c r="AZ1040" s="31"/>
      <c r="BA1040" s="31"/>
      <c r="BB1040" s="31"/>
      <c r="BC1040" s="31"/>
      <c r="BD1040" s="31"/>
      <c r="BE1040" s="31"/>
      <c r="BF1040" s="31"/>
      <c r="BG1040" s="31"/>
      <c r="BH1040" s="31"/>
      <c r="BI1040" s="31"/>
      <c r="BJ1040" s="31"/>
      <c r="BK1040" s="31"/>
      <c r="BL1040" s="31"/>
      <c r="BM1040" s="31"/>
      <c r="BN1040" s="31"/>
      <c r="BO1040" s="31"/>
      <c r="BP1040" s="31"/>
    </row>
    <row r="1041">
      <c r="A1041" s="180"/>
      <c r="B1041" s="31"/>
      <c r="C1041" s="31"/>
      <c r="D1041" s="31"/>
      <c r="E1041" s="31"/>
      <c r="F1041" s="31"/>
      <c r="G1041" s="31"/>
      <c r="H1041" s="31"/>
      <c r="I1041" s="31"/>
      <c r="J1041" s="31"/>
      <c r="K1041" s="31"/>
      <c r="L1041" s="31"/>
      <c r="M1041" s="31"/>
      <c r="N1041" s="31"/>
      <c r="O1041" s="31"/>
      <c r="P1041" s="31"/>
      <c r="Q1041" s="31"/>
      <c r="R1041" s="31"/>
      <c r="S1041" s="31"/>
      <c r="T1041" s="31"/>
      <c r="U1041" s="31"/>
      <c r="V1041" s="31"/>
      <c r="W1041" s="31"/>
      <c r="X1041" s="31"/>
      <c r="Y1041" s="31"/>
      <c r="Z1041" s="31"/>
      <c r="AA1041" s="31"/>
      <c r="AB1041" s="31"/>
      <c r="AC1041" s="31"/>
      <c r="AD1041" s="31"/>
      <c r="AE1041" s="31"/>
      <c r="AF1041" s="31"/>
      <c r="AG1041" s="31"/>
      <c r="AH1041" s="31"/>
      <c r="AI1041" s="31"/>
      <c r="AJ1041" s="31"/>
      <c r="AK1041" s="31"/>
      <c r="AL1041" s="31"/>
      <c r="AM1041" s="31"/>
      <c r="AN1041" s="31"/>
      <c r="AO1041" s="31"/>
      <c r="AP1041" s="31"/>
      <c r="AQ1041" s="31"/>
      <c r="AR1041" s="31"/>
      <c r="AS1041" s="31"/>
      <c r="AT1041" s="31"/>
      <c r="AU1041" s="31"/>
      <c r="AV1041" s="31"/>
      <c r="AW1041" s="31"/>
      <c r="AX1041" s="31"/>
      <c r="AY1041" s="31"/>
      <c r="AZ1041" s="31"/>
      <c r="BA1041" s="31"/>
      <c r="BB1041" s="31"/>
      <c r="BC1041" s="31"/>
      <c r="BD1041" s="31"/>
      <c r="BE1041" s="31"/>
      <c r="BF1041" s="31"/>
      <c r="BG1041" s="31"/>
      <c r="BH1041" s="31"/>
      <c r="BI1041" s="31"/>
      <c r="BJ1041" s="31"/>
      <c r="BK1041" s="31"/>
      <c r="BL1041" s="31"/>
      <c r="BM1041" s="31"/>
      <c r="BN1041" s="31"/>
      <c r="BO1041" s="31"/>
      <c r="BP1041" s="31"/>
    </row>
    <row r="1042">
      <c r="A1042" s="180"/>
      <c r="B1042" s="31"/>
      <c r="C1042" s="31"/>
      <c r="D1042" s="31"/>
      <c r="E1042" s="31"/>
      <c r="F1042" s="31"/>
      <c r="G1042" s="31"/>
      <c r="H1042" s="31"/>
      <c r="I1042" s="31"/>
      <c r="J1042" s="31"/>
      <c r="K1042" s="31"/>
      <c r="L1042" s="31"/>
      <c r="M1042" s="31"/>
      <c r="N1042" s="31"/>
      <c r="O1042" s="31"/>
      <c r="P1042" s="31"/>
      <c r="Q1042" s="31"/>
      <c r="R1042" s="31"/>
      <c r="S1042" s="31"/>
      <c r="T1042" s="31"/>
      <c r="U1042" s="31"/>
      <c r="V1042" s="31"/>
      <c r="W1042" s="31"/>
      <c r="X1042" s="31"/>
      <c r="Y1042" s="31"/>
      <c r="Z1042" s="31"/>
      <c r="AA1042" s="31"/>
      <c r="AB1042" s="31"/>
      <c r="AC1042" s="31"/>
      <c r="AD1042" s="31"/>
      <c r="AE1042" s="31"/>
      <c r="AF1042" s="31"/>
      <c r="AG1042" s="31"/>
      <c r="AH1042" s="31"/>
      <c r="AI1042" s="31"/>
      <c r="AJ1042" s="31"/>
      <c r="AK1042" s="31"/>
      <c r="AL1042" s="31"/>
      <c r="AM1042" s="31"/>
      <c r="AN1042" s="31"/>
      <c r="AO1042" s="31"/>
      <c r="AP1042" s="31"/>
      <c r="AQ1042" s="31"/>
      <c r="AR1042" s="31"/>
      <c r="AS1042" s="31"/>
      <c r="AT1042" s="31"/>
      <c r="AU1042" s="31"/>
      <c r="AV1042" s="31"/>
      <c r="AW1042" s="31"/>
      <c r="AX1042" s="31"/>
      <c r="AY1042" s="31"/>
      <c r="AZ1042" s="31"/>
      <c r="BA1042" s="31"/>
      <c r="BB1042" s="31"/>
      <c r="BC1042" s="31"/>
      <c r="BD1042" s="31"/>
      <c r="BE1042" s="31"/>
      <c r="BF1042" s="31"/>
      <c r="BG1042" s="31"/>
      <c r="BH1042" s="31"/>
      <c r="BI1042" s="31"/>
      <c r="BJ1042" s="31"/>
      <c r="BK1042" s="31"/>
      <c r="BL1042" s="31"/>
      <c r="BM1042" s="31"/>
      <c r="BN1042" s="31"/>
      <c r="BO1042" s="31"/>
      <c r="BP1042" s="31"/>
    </row>
    <row r="1043">
      <c r="A1043" s="180"/>
      <c r="B1043" s="31"/>
      <c r="C1043" s="31"/>
      <c r="D1043" s="31"/>
      <c r="E1043" s="31"/>
      <c r="F1043" s="31"/>
      <c r="G1043" s="31"/>
      <c r="H1043" s="31"/>
      <c r="I1043" s="31"/>
      <c r="J1043" s="31"/>
      <c r="K1043" s="31"/>
      <c r="L1043" s="31"/>
      <c r="M1043" s="31"/>
      <c r="N1043" s="31"/>
      <c r="O1043" s="31"/>
      <c r="P1043" s="31"/>
      <c r="Q1043" s="31"/>
      <c r="R1043" s="31"/>
      <c r="S1043" s="31"/>
      <c r="T1043" s="31"/>
      <c r="U1043" s="31"/>
      <c r="V1043" s="31"/>
      <c r="W1043" s="31"/>
      <c r="X1043" s="31"/>
      <c r="Y1043" s="31"/>
      <c r="Z1043" s="31"/>
      <c r="AA1043" s="31"/>
      <c r="AB1043" s="31"/>
      <c r="AC1043" s="31"/>
      <c r="AD1043" s="31"/>
      <c r="AE1043" s="31"/>
      <c r="AF1043" s="31"/>
      <c r="AG1043" s="31"/>
      <c r="AH1043" s="31"/>
      <c r="AI1043" s="31"/>
      <c r="AJ1043" s="31"/>
      <c r="AK1043" s="31"/>
      <c r="AL1043" s="31"/>
      <c r="AM1043" s="31"/>
      <c r="AN1043" s="31"/>
      <c r="AO1043" s="31"/>
      <c r="AP1043" s="31"/>
      <c r="AQ1043" s="31"/>
      <c r="AR1043" s="31"/>
      <c r="AS1043" s="31"/>
      <c r="AT1043" s="31"/>
      <c r="AU1043" s="31"/>
      <c r="AV1043" s="31"/>
      <c r="AW1043" s="31"/>
      <c r="AX1043" s="31"/>
      <c r="AY1043" s="31"/>
      <c r="AZ1043" s="31"/>
      <c r="BA1043" s="31"/>
      <c r="BB1043" s="31"/>
      <c r="BC1043" s="31"/>
      <c r="BD1043" s="31"/>
      <c r="BE1043" s="31"/>
      <c r="BF1043" s="31"/>
      <c r="BG1043" s="31"/>
      <c r="BH1043" s="31"/>
      <c r="BI1043" s="31"/>
      <c r="BJ1043" s="31"/>
      <c r="BK1043" s="31"/>
      <c r="BL1043" s="31"/>
      <c r="BM1043" s="31"/>
      <c r="BN1043" s="31"/>
      <c r="BO1043" s="31"/>
      <c r="BP1043" s="31"/>
    </row>
    <row r="1044">
      <c r="A1044" s="180"/>
      <c r="B1044" s="31"/>
      <c r="C1044" s="31"/>
      <c r="D1044" s="31"/>
      <c r="E1044" s="31"/>
      <c r="F1044" s="31"/>
      <c r="G1044" s="31"/>
      <c r="H1044" s="31"/>
      <c r="I1044" s="31"/>
      <c r="J1044" s="31"/>
      <c r="K1044" s="31"/>
      <c r="L1044" s="31"/>
      <c r="M1044" s="31"/>
      <c r="N1044" s="31"/>
      <c r="O1044" s="31"/>
      <c r="P1044" s="31"/>
      <c r="Q1044" s="31"/>
      <c r="R1044" s="31"/>
      <c r="S1044" s="31"/>
      <c r="T1044" s="31"/>
      <c r="U1044" s="31"/>
      <c r="V1044" s="31"/>
      <c r="W1044" s="31"/>
      <c r="X1044" s="31"/>
      <c r="Y1044" s="31"/>
      <c r="Z1044" s="31"/>
      <c r="AA1044" s="31"/>
      <c r="AB1044" s="31"/>
      <c r="AC1044" s="31"/>
      <c r="AD1044" s="31"/>
      <c r="AE1044" s="31"/>
      <c r="AF1044" s="31"/>
      <c r="AG1044" s="31"/>
      <c r="AH1044" s="31"/>
      <c r="AI1044" s="31"/>
      <c r="AJ1044" s="31"/>
      <c r="AK1044" s="31"/>
      <c r="AL1044" s="31"/>
      <c r="AM1044" s="31"/>
      <c r="AN1044" s="31"/>
      <c r="AO1044" s="31"/>
      <c r="AP1044" s="31"/>
      <c r="AQ1044" s="31"/>
      <c r="AR1044" s="31"/>
      <c r="AS1044" s="31"/>
      <c r="AT1044" s="31"/>
      <c r="AU1044" s="31"/>
      <c r="AV1044" s="31"/>
      <c r="AW1044" s="31"/>
      <c r="AX1044" s="31"/>
      <c r="AY1044" s="31"/>
      <c r="AZ1044" s="31"/>
      <c r="BA1044" s="31"/>
      <c r="BB1044" s="31"/>
      <c r="BC1044" s="31"/>
      <c r="BD1044" s="31"/>
      <c r="BE1044" s="31"/>
      <c r="BF1044" s="31"/>
      <c r="BG1044" s="31"/>
      <c r="BH1044" s="31"/>
      <c r="BI1044" s="31"/>
      <c r="BJ1044" s="31"/>
      <c r="BK1044" s="31"/>
      <c r="BL1044" s="31"/>
      <c r="BM1044" s="31"/>
      <c r="BN1044" s="31"/>
      <c r="BO1044" s="31"/>
      <c r="BP1044" s="31"/>
    </row>
    <row r="1045">
      <c r="A1045" s="180"/>
      <c r="B1045" s="31"/>
      <c r="C1045" s="31"/>
      <c r="D1045" s="31"/>
      <c r="E1045" s="31"/>
      <c r="F1045" s="31"/>
      <c r="G1045" s="31"/>
      <c r="H1045" s="31"/>
      <c r="I1045" s="31"/>
      <c r="J1045" s="31"/>
      <c r="K1045" s="31"/>
      <c r="L1045" s="31"/>
      <c r="M1045" s="31"/>
      <c r="N1045" s="31"/>
      <c r="O1045" s="31"/>
      <c r="P1045" s="31"/>
      <c r="Q1045" s="31"/>
      <c r="R1045" s="31"/>
      <c r="S1045" s="31"/>
      <c r="T1045" s="31"/>
      <c r="U1045" s="31"/>
      <c r="V1045" s="31"/>
      <c r="W1045" s="31"/>
      <c r="X1045" s="31"/>
      <c r="Y1045" s="31"/>
      <c r="Z1045" s="31"/>
      <c r="AA1045" s="31"/>
      <c r="AB1045" s="31"/>
      <c r="AC1045" s="31"/>
      <c r="AD1045" s="31"/>
      <c r="AE1045" s="31"/>
      <c r="AF1045" s="31"/>
      <c r="AG1045" s="31"/>
      <c r="AH1045" s="31"/>
      <c r="AI1045" s="31"/>
      <c r="AJ1045" s="31"/>
      <c r="AK1045" s="31"/>
      <c r="AL1045" s="31"/>
      <c r="AM1045" s="31"/>
      <c r="AN1045" s="31"/>
      <c r="AO1045" s="31"/>
      <c r="AP1045" s="31"/>
      <c r="AQ1045" s="31"/>
      <c r="AR1045" s="31"/>
      <c r="AS1045" s="31"/>
      <c r="AT1045" s="31"/>
      <c r="AU1045" s="31"/>
      <c r="AV1045" s="31"/>
      <c r="AW1045" s="31"/>
      <c r="AX1045" s="31"/>
      <c r="AY1045" s="31"/>
      <c r="AZ1045" s="31"/>
      <c r="BA1045" s="31"/>
      <c r="BB1045" s="31"/>
      <c r="BC1045" s="31"/>
      <c r="BD1045" s="31"/>
      <c r="BE1045" s="31"/>
      <c r="BF1045" s="31"/>
      <c r="BG1045" s="31"/>
      <c r="BH1045" s="31"/>
      <c r="BI1045" s="31"/>
      <c r="BJ1045" s="31"/>
      <c r="BK1045" s="31"/>
      <c r="BL1045" s="31"/>
      <c r="BM1045" s="31"/>
      <c r="BN1045" s="31"/>
      <c r="BO1045" s="31"/>
      <c r="BP1045" s="31"/>
    </row>
    <row r="1046">
      <c r="A1046" s="180"/>
      <c r="B1046" s="31"/>
      <c r="C1046" s="31"/>
      <c r="D1046" s="31"/>
      <c r="E1046" s="31"/>
      <c r="F1046" s="31"/>
      <c r="G1046" s="31"/>
      <c r="H1046" s="31"/>
      <c r="I1046" s="31"/>
      <c r="J1046" s="31"/>
      <c r="K1046" s="31"/>
      <c r="L1046" s="31"/>
      <c r="M1046" s="31"/>
      <c r="N1046" s="31"/>
      <c r="O1046" s="31"/>
      <c r="P1046" s="31"/>
      <c r="Q1046" s="31"/>
      <c r="R1046" s="31"/>
      <c r="S1046" s="31"/>
      <c r="T1046" s="31"/>
      <c r="U1046" s="31"/>
      <c r="V1046" s="31"/>
      <c r="W1046" s="31"/>
      <c r="X1046" s="31"/>
      <c r="Y1046" s="31"/>
      <c r="Z1046" s="31"/>
      <c r="AA1046" s="31"/>
      <c r="AB1046" s="31"/>
      <c r="AC1046" s="31"/>
      <c r="AD1046" s="31"/>
      <c r="AE1046" s="31"/>
      <c r="AF1046" s="31"/>
      <c r="AG1046" s="31"/>
      <c r="AH1046" s="31"/>
      <c r="AI1046" s="31"/>
      <c r="AJ1046" s="31"/>
      <c r="AK1046" s="31"/>
      <c r="AL1046" s="31"/>
      <c r="AM1046" s="31"/>
      <c r="AN1046" s="31"/>
      <c r="AO1046" s="31"/>
      <c r="AP1046" s="31"/>
      <c r="AQ1046" s="31"/>
      <c r="AR1046" s="31"/>
      <c r="AS1046" s="31"/>
      <c r="AT1046" s="31"/>
      <c r="AU1046" s="31"/>
      <c r="AV1046" s="31"/>
      <c r="AW1046" s="31"/>
      <c r="AX1046" s="31"/>
      <c r="AY1046" s="31"/>
      <c r="AZ1046" s="31"/>
      <c r="BA1046" s="31"/>
      <c r="BB1046" s="31"/>
      <c r="BC1046" s="31"/>
      <c r="BD1046" s="31"/>
      <c r="BE1046" s="31"/>
      <c r="BF1046" s="31"/>
      <c r="BG1046" s="31"/>
      <c r="BH1046" s="31"/>
      <c r="BI1046" s="31"/>
      <c r="BJ1046" s="31"/>
      <c r="BK1046" s="31"/>
      <c r="BL1046" s="31"/>
      <c r="BM1046" s="31"/>
      <c r="BN1046" s="31"/>
      <c r="BO1046" s="31"/>
      <c r="BP1046" s="31"/>
    </row>
    <row r="1047">
      <c r="A1047" s="180"/>
      <c r="B1047" s="31"/>
      <c r="C1047" s="31"/>
      <c r="D1047" s="31"/>
      <c r="E1047" s="31"/>
      <c r="F1047" s="31"/>
      <c r="G1047" s="31"/>
      <c r="H1047" s="31"/>
      <c r="I1047" s="31"/>
      <c r="J1047" s="31"/>
      <c r="K1047" s="31"/>
      <c r="L1047" s="31"/>
      <c r="M1047" s="31"/>
      <c r="N1047" s="31"/>
      <c r="O1047" s="31"/>
      <c r="P1047" s="31"/>
      <c r="Q1047" s="31"/>
      <c r="R1047" s="31"/>
      <c r="S1047" s="31"/>
      <c r="T1047" s="31"/>
      <c r="U1047" s="31"/>
      <c r="V1047" s="31"/>
      <c r="W1047" s="31"/>
      <c r="X1047" s="31"/>
      <c r="Y1047" s="31"/>
      <c r="Z1047" s="31"/>
      <c r="AA1047" s="31"/>
      <c r="AB1047" s="31"/>
      <c r="AC1047" s="31"/>
      <c r="AD1047" s="31"/>
      <c r="AE1047" s="31"/>
      <c r="AF1047" s="31"/>
      <c r="AG1047" s="31"/>
      <c r="AH1047" s="31"/>
      <c r="AI1047" s="31"/>
      <c r="AJ1047" s="31"/>
      <c r="AK1047" s="31"/>
      <c r="AL1047" s="31"/>
      <c r="AM1047" s="31"/>
      <c r="AN1047" s="31"/>
      <c r="AO1047" s="31"/>
      <c r="AP1047" s="31"/>
      <c r="AQ1047" s="31"/>
      <c r="AR1047" s="31"/>
      <c r="AS1047" s="31"/>
      <c r="AT1047" s="31"/>
      <c r="AU1047" s="31"/>
      <c r="AV1047" s="31"/>
      <c r="AW1047" s="31"/>
      <c r="AX1047" s="31"/>
      <c r="AY1047" s="31"/>
      <c r="AZ1047" s="31"/>
      <c r="BA1047" s="31"/>
      <c r="BB1047" s="31"/>
      <c r="BC1047" s="31"/>
      <c r="BD1047" s="31"/>
      <c r="BE1047" s="31"/>
      <c r="BF1047" s="31"/>
      <c r="BG1047" s="31"/>
      <c r="BH1047" s="31"/>
      <c r="BI1047" s="31"/>
      <c r="BJ1047" s="31"/>
      <c r="BK1047" s="31"/>
      <c r="BL1047" s="31"/>
      <c r="BM1047" s="31"/>
      <c r="BN1047" s="31"/>
      <c r="BO1047" s="31"/>
      <c r="BP1047" s="31"/>
    </row>
    <row r="1048">
      <c r="A1048" s="180"/>
      <c r="B1048" s="31"/>
      <c r="C1048" s="31"/>
      <c r="D1048" s="31"/>
      <c r="E1048" s="31"/>
      <c r="F1048" s="31"/>
      <c r="G1048" s="31"/>
      <c r="H1048" s="31"/>
      <c r="I1048" s="31"/>
      <c r="J1048" s="31"/>
      <c r="K1048" s="31"/>
      <c r="L1048" s="31"/>
      <c r="M1048" s="31"/>
      <c r="N1048" s="31"/>
      <c r="O1048" s="31"/>
      <c r="P1048" s="31"/>
      <c r="Q1048" s="31"/>
      <c r="R1048" s="31"/>
      <c r="S1048" s="31"/>
      <c r="T1048" s="31"/>
      <c r="U1048" s="31"/>
      <c r="V1048" s="31"/>
      <c r="W1048" s="31"/>
      <c r="X1048" s="31"/>
      <c r="Y1048" s="31"/>
      <c r="Z1048" s="31"/>
      <c r="AA1048" s="31"/>
      <c r="AB1048" s="31"/>
      <c r="AC1048" s="31"/>
      <c r="AD1048" s="31"/>
      <c r="AE1048" s="31"/>
      <c r="AF1048" s="31"/>
      <c r="AG1048" s="31"/>
      <c r="AH1048" s="31"/>
      <c r="AI1048" s="31"/>
      <c r="AJ1048" s="31"/>
      <c r="AK1048" s="31"/>
      <c r="AL1048" s="31"/>
      <c r="AM1048" s="31"/>
      <c r="AN1048" s="31"/>
      <c r="AO1048" s="31"/>
      <c r="AP1048" s="31"/>
      <c r="AQ1048" s="31"/>
      <c r="AR1048" s="31"/>
      <c r="AS1048" s="31"/>
      <c r="AT1048" s="31"/>
      <c r="AU1048" s="31"/>
      <c r="AV1048" s="31"/>
      <c r="AW1048" s="31"/>
      <c r="AX1048" s="31"/>
      <c r="AY1048" s="31"/>
      <c r="AZ1048" s="31"/>
      <c r="BA1048" s="31"/>
      <c r="BB1048" s="31"/>
      <c r="BC1048" s="31"/>
      <c r="BD1048" s="31"/>
      <c r="BE1048" s="31"/>
      <c r="BF1048" s="31"/>
      <c r="BG1048" s="31"/>
      <c r="BH1048" s="31"/>
      <c r="BI1048" s="31"/>
      <c r="BJ1048" s="31"/>
      <c r="BK1048" s="31"/>
      <c r="BL1048" s="31"/>
      <c r="BM1048" s="31"/>
      <c r="BN1048" s="31"/>
      <c r="BO1048" s="31"/>
      <c r="BP1048" s="31"/>
    </row>
    <row r="1049">
      <c r="A1049" s="180"/>
      <c r="B1049" s="31"/>
      <c r="C1049" s="31"/>
      <c r="D1049" s="31"/>
      <c r="E1049" s="31"/>
      <c r="F1049" s="31"/>
      <c r="G1049" s="31"/>
      <c r="H1049" s="31"/>
      <c r="I1049" s="31"/>
      <c r="J1049" s="31"/>
      <c r="K1049" s="31"/>
      <c r="L1049" s="31"/>
      <c r="M1049" s="31"/>
      <c r="N1049" s="31"/>
      <c r="O1049" s="31"/>
      <c r="P1049" s="31"/>
      <c r="Q1049" s="31"/>
      <c r="R1049" s="31"/>
      <c r="S1049" s="31"/>
      <c r="T1049" s="31"/>
      <c r="U1049" s="31"/>
      <c r="V1049" s="31"/>
      <c r="W1049" s="31"/>
      <c r="X1049" s="31"/>
      <c r="Y1049" s="31"/>
      <c r="Z1049" s="31"/>
      <c r="AA1049" s="31"/>
      <c r="AB1049" s="31"/>
      <c r="AC1049" s="31"/>
      <c r="AD1049" s="31"/>
      <c r="AE1049" s="31"/>
      <c r="AF1049" s="31"/>
      <c r="AG1049" s="31"/>
      <c r="AH1049" s="31"/>
      <c r="AI1049" s="31"/>
      <c r="AJ1049" s="31"/>
      <c r="AK1049" s="31"/>
      <c r="AL1049" s="31"/>
      <c r="AM1049" s="31"/>
      <c r="AN1049" s="31"/>
      <c r="AO1049" s="31"/>
      <c r="AP1049" s="31"/>
      <c r="AQ1049" s="31"/>
      <c r="AR1049" s="31"/>
      <c r="AS1049" s="31"/>
      <c r="AT1049" s="31"/>
      <c r="AU1049" s="31"/>
      <c r="AV1049" s="31"/>
      <c r="AW1049" s="31"/>
      <c r="AX1049" s="31"/>
      <c r="AY1049" s="31"/>
      <c r="AZ1049" s="31"/>
      <c r="BA1049" s="31"/>
      <c r="BB1049" s="31"/>
      <c r="BC1049" s="31"/>
      <c r="BD1049" s="31"/>
      <c r="BE1049" s="31"/>
      <c r="BF1049" s="31"/>
      <c r="BG1049" s="31"/>
      <c r="BH1049" s="31"/>
      <c r="BI1049" s="31"/>
      <c r="BJ1049" s="31"/>
      <c r="BK1049" s="31"/>
      <c r="BL1049" s="31"/>
      <c r="BM1049" s="31"/>
      <c r="BN1049" s="31"/>
      <c r="BO1049" s="31"/>
      <c r="BP1049" s="31"/>
    </row>
    <row r="1050">
      <c r="A1050" s="180"/>
      <c r="B1050" s="31"/>
      <c r="C1050" s="31"/>
      <c r="D1050" s="31"/>
      <c r="E1050" s="31"/>
      <c r="F1050" s="31"/>
      <c r="G1050" s="31"/>
      <c r="H1050" s="31"/>
      <c r="I1050" s="31"/>
      <c r="J1050" s="31"/>
      <c r="K1050" s="31"/>
      <c r="L1050" s="31"/>
      <c r="M1050" s="31"/>
      <c r="N1050" s="31"/>
      <c r="O1050" s="31"/>
      <c r="P1050" s="31"/>
      <c r="Q1050" s="31"/>
      <c r="R1050" s="31"/>
      <c r="S1050" s="31"/>
      <c r="T1050" s="31"/>
      <c r="U1050" s="31"/>
      <c r="V1050" s="31"/>
      <c r="W1050" s="31"/>
      <c r="X1050" s="31"/>
      <c r="Y1050" s="31"/>
      <c r="Z1050" s="31"/>
      <c r="AA1050" s="31"/>
      <c r="AB1050" s="31"/>
      <c r="AC1050" s="31"/>
      <c r="AD1050" s="31"/>
      <c r="AE1050" s="31"/>
      <c r="AF1050" s="31"/>
      <c r="AG1050" s="31"/>
      <c r="AH1050" s="31"/>
      <c r="AI1050" s="31"/>
      <c r="AJ1050" s="31"/>
      <c r="AK1050" s="31"/>
      <c r="AL1050" s="31"/>
      <c r="AM1050" s="31"/>
      <c r="AN1050" s="31"/>
      <c r="AO1050" s="31"/>
      <c r="AP1050" s="31"/>
      <c r="AQ1050" s="31"/>
      <c r="AR1050" s="31"/>
      <c r="AS1050" s="31"/>
      <c r="AT1050" s="31"/>
      <c r="AU1050" s="31"/>
      <c r="AV1050" s="31"/>
      <c r="AW1050" s="31"/>
      <c r="AX1050" s="31"/>
      <c r="AY1050" s="31"/>
      <c r="AZ1050" s="31"/>
      <c r="BA1050" s="31"/>
      <c r="BB1050" s="31"/>
      <c r="BC1050" s="31"/>
      <c r="BD1050" s="31"/>
      <c r="BE1050" s="31"/>
      <c r="BF1050" s="31"/>
      <c r="BG1050" s="31"/>
      <c r="BH1050" s="31"/>
      <c r="BI1050" s="31"/>
      <c r="BJ1050" s="31"/>
      <c r="BK1050" s="31"/>
      <c r="BL1050" s="31"/>
      <c r="BM1050" s="31"/>
      <c r="BN1050" s="31"/>
      <c r="BO1050" s="31"/>
      <c r="BP1050" s="31"/>
    </row>
    <row r="1051">
      <c r="A1051" s="180"/>
      <c r="B1051" s="31"/>
      <c r="C1051" s="31"/>
      <c r="D1051" s="31"/>
      <c r="E1051" s="31"/>
      <c r="F1051" s="31"/>
      <c r="G1051" s="31"/>
      <c r="H1051" s="31"/>
      <c r="I1051" s="31"/>
      <c r="J1051" s="31"/>
      <c r="K1051" s="31"/>
      <c r="L1051" s="31"/>
      <c r="M1051" s="31"/>
      <c r="N1051" s="31"/>
      <c r="O1051" s="31"/>
      <c r="P1051" s="31"/>
      <c r="Q1051" s="31"/>
      <c r="R1051" s="31"/>
      <c r="S1051" s="31"/>
      <c r="T1051" s="31"/>
      <c r="U1051" s="31"/>
      <c r="V1051" s="31"/>
      <c r="W1051" s="31"/>
      <c r="X1051" s="31"/>
      <c r="Y1051" s="31"/>
      <c r="Z1051" s="31"/>
      <c r="AA1051" s="31"/>
      <c r="AB1051" s="31"/>
      <c r="AC1051" s="31"/>
      <c r="AD1051" s="31"/>
      <c r="AE1051" s="31"/>
      <c r="AF1051" s="31"/>
      <c r="AG1051" s="31"/>
      <c r="AH1051" s="31"/>
      <c r="AI1051" s="31"/>
      <c r="AJ1051" s="31"/>
      <c r="AK1051" s="31"/>
      <c r="AL1051" s="31"/>
      <c r="AM1051" s="31"/>
      <c r="AN1051" s="31"/>
      <c r="AO1051" s="31"/>
      <c r="AP1051" s="31"/>
      <c r="AQ1051" s="31"/>
      <c r="AR1051" s="31"/>
      <c r="AS1051" s="31"/>
      <c r="AT1051" s="31"/>
      <c r="AU1051" s="31"/>
      <c r="AV1051" s="31"/>
      <c r="AW1051" s="31"/>
      <c r="AX1051" s="31"/>
      <c r="AY1051" s="31"/>
      <c r="AZ1051" s="31"/>
      <c r="BA1051" s="31"/>
      <c r="BB1051" s="31"/>
      <c r="BC1051" s="31"/>
      <c r="BD1051" s="31"/>
      <c r="BE1051" s="31"/>
      <c r="BF1051" s="31"/>
      <c r="BG1051" s="31"/>
      <c r="BH1051" s="31"/>
      <c r="BI1051" s="31"/>
      <c r="BJ1051" s="31"/>
      <c r="BK1051" s="31"/>
      <c r="BL1051" s="31"/>
      <c r="BM1051" s="31"/>
      <c r="BN1051" s="31"/>
      <c r="BO1051" s="31"/>
      <c r="BP1051" s="31"/>
    </row>
    <row r="1052">
      <c r="A1052" s="180"/>
      <c r="B1052" s="31"/>
      <c r="C1052" s="31"/>
      <c r="D1052" s="31"/>
      <c r="E1052" s="31"/>
      <c r="F1052" s="31"/>
      <c r="G1052" s="31"/>
      <c r="H1052" s="31"/>
      <c r="I1052" s="31"/>
      <c r="J1052" s="31"/>
      <c r="K1052" s="31"/>
      <c r="L1052" s="31"/>
      <c r="M1052" s="31"/>
      <c r="N1052" s="31"/>
      <c r="O1052" s="31"/>
      <c r="P1052" s="31"/>
      <c r="Q1052" s="31"/>
      <c r="R1052" s="31"/>
      <c r="S1052" s="31"/>
      <c r="T1052" s="31"/>
      <c r="U1052" s="31"/>
      <c r="V1052" s="31"/>
      <c r="W1052" s="31"/>
      <c r="X1052" s="31"/>
      <c r="Y1052" s="31"/>
      <c r="Z1052" s="31"/>
      <c r="AA1052" s="31"/>
      <c r="AB1052" s="31"/>
      <c r="AC1052" s="31"/>
      <c r="AD1052" s="31"/>
      <c r="AE1052" s="31"/>
      <c r="AF1052" s="31"/>
      <c r="AG1052" s="31"/>
      <c r="AH1052" s="31"/>
      <c r="AI1052" s="31"/>
      <c r="AJ1052" s="31"/>
      <c r="AK1052" s="31"/>
      <c r="AL1052" s="31"/>
      <c r="AM1052" s="31"/>
      <c r="AN1052" s="31"/>
      <c r="AO1052" s="31"/>
      <c r="AP1052" s="31"/>
      <c r="AQ1052" s="31"/>
      <c r="AR1052" s="31"/>
      <c r="AS1052" s="31"/>
      <c r="AT1052" s="31"/>
      <c r="AU1052" s="31"/>
      <c r="AV1052" s="31"/>
      <c r="AW1052" s="31"/>
      <c r="AX1052" s="31"/>
      <c r="AY1052" s="31"/>
      <c r="AZ1052" s="31"/>
      <c r="BA1052" s="31"/>
      <c r="BB1052" s="31"/>
      <c r="BC1052" s="31"/>
      <c r="BD1052" s="31"/>
      <c r="BE1052" s="31"/>
      <c r="BF1052" s="31"/>
      <c r="BG1052" s="31"/>
      <c r="BH1052" s="31"/>
      <c r="BI1052" s="31"/>
      <c r="BJ1052" s="31"/>
      <c r="BK1052" s="31"/>
      <c r="BL1052" s="31"/>
      <c r="BM1052" s="31"/>
      <c r="BN1052" s="31"/>
      <c r="BO1052" s="31"/>
      <c r="BP1052" s="31"/>
    </row>
    <row r="1053">
      <c r="A1053" s="180"/>
      <c r="B1053" s="31"/>
      <c r="C1053" s="31"/>
      <c r="D1053" s="31"/>
      <c r="E1053" s="31"/>
      <c r="F1053" s="31"/>
      <c r="G1053" s="31"/>
      <c r="H1053" s="31"/>
      <c r="I1053" s="31"/>
      <c r="J1053" s="31"/>
      <c r="K1053" s="31"/>
      <c r="L1053" s="31"/>
      <c r="M1053" s="31"/>
      <c r="N1053" s="31"/>
      <c r="O1053" s="31"/>
      <c r="P1053" s="31"/>
      <c r="Q1053" s="31"/>
      <c r="R1053" s="31"/>
      <c r="S1053" s="31"/>
      <c r="T1053" s="31"/>
      <c r="U1053" s="31"/>
      <c r="V1053" s="31"/>
      <c r="W1053" s="31"/>
      <c r="X1053" s="31"/>
      <c r="Y1053" s="31"/>
      <c r="Z1053" s="31"/>
      <c r="AA1053" s="31"/>
      <c r="AB1053" s="31"/>
      <c r="AC1053" s="31"/>
      <c r="AD1053" s="31"/>
      <c r="AE1053" s="31"/>
      <c r="AF1053" s="31"/>
      <c r="AG1053" s="31"/>
      <c r="AH1053" s="31"/>
      <c r="AI1053" s="31"/>
      <c r="AJ1053" s="31"/>
      <c r="AK1053" s="31"/>
      <c r="AL1053" s="31"/>
      <c r="AM1053" s="31"/>
      <c r="AN1053" s="31"/>
      <c r="AO1053" s="31"/>
      <c r="AP1053" s="31"/>
      <c r="AQ1053" s="31"/>
      <c r="AR1053" s="31"/>
      <c r="AS1053" s="31"/>
      <c r="AT1053" s="31"/>
      <c r="AU1053" s="31"/>
      <c r="AV1053" s="31"/>
      <c r="AW1053" s="31"/>
      <c r="AX1053" s="31"/>
      <c r="AY1053" s="31"/>
      <c r="AZ1053" s="31"/>
      <c r="BA1053" s="31"/>
      <c r="BB1053" s="31"/>
      <c r="BC1053" s="31"/>
      <c r="BD1053" s="31"/>
      <c r="BE1053" s="31"/>
      <c r="BF1053" s="31"/>
      <c r="BG1053" s="31"/>
      <c r="BH1053" s="31"/>
      <c r="BI1053" s="31"/>
      <c r="BJ1053" s="31"/>
      <c r="BK1053" s="31"/>
      <c r="BL1053" s="31"/>
      <c r="BM1053" s="31"/>
      <c r="BN1053" s="31"/>
      <c r="BO1053" s="31"/>
      <c r="BP1053" s="31"/>
    </row>
    <row r="1054">
      <c r="A1054" s="180"/>
      <c r="B1054" s="31"/>
      <c r="C1054" s="31"/>
      <c r="D1054" s="31"/>
      <c r="E1054" s="31"/>
      <c r="F1054" s="31"/>
      <c r="G1054" s="31"/>
      <c r="H1054" s="31"/>
      <c r="I1054" s="31"/>
      <c r="J1054" s="31"/>
      <c r="K1054" s="31"/>
      <c r="L1054" s="31"/>
      <c r="M1054" s="31"/>
      <c r="N1054" s="31"/>
      <c r="O1054" s="31"/>
      <c r="P1054" s="31"/>
      <c r="Q1054" s="31"/>
      <c r="R1054" s="31"/>
      <c r="S1054" s="31"/>
      <c r="T1054" s="31"/>
      <c r="U1054" s="31"/>
      <c r="V1054" s="31"/>
      <c r="W1054" s="31"/>
      <c r="X1054" s="31"/>
      <c r="Y1054" s="31"/>
      <c r="Z1054" s="31"/>
      <c r="AA1054" s="31"/>
      <c r="AB1054" s="31"/>
      <c r="AC1054" s="31"/>
      <c r="AD1054" s="31"/>
      <c r="AE1054" s="31"/>
      <c r="AF1054" s="31"/>
      <c r="AG1054" s="31"/>
      <c r="AH1054" s="31"/>
      <c r="AI1054" s="31"/>
      <c r="AJ1054" s="31"/>
      <c r="AK1054" s="31"/>
      <c r="AL1054" s="31"/>
      <c r="AM1054" s="31"/>
      <c r="AN1054" s="31"/>
      <c r="AO1054" s="31"/>
      <c r="AP1054" s="31"/>
      <c r="AQ1054" s="31"/>
      <c r="AR1054" s="31"/>
      <c r="AS1054" s="31"/>
      <c r="AT1054" s="31"/>
      <c r="AU1054" s="31"/>
      <c r="AV1054" s="31"/>
      <c r="AW1054" s="31"/>
      <c r="AX1054" s="31"/>
      <c r="AY1054" s="31"/>
      <c r="AZ1054" s="31"/>
      <c r="BA1054" s="31"/>
      <c r="BB1054" s="31"/>
      <c r="BC1054" s="31"/>
      <c r="BD1054" s="31"/>
      <c r="BE1054" s="31"/>
      <c r="BF1054" s="31"/>
      <c r="BG1054" s="31"/>
      <c r="BH1054" s="31"/>
      <c r="BI1054" s="31"/>
      <c r="BJ1054" s="31"/>
      <c r="BK1054" s="31"/>
      <c r="BL1054" s="31"/>
      <c r="BM1054" s="31"/>
      <c r="BN1054" s="31"/>
      <c r="BO1054" s="31"/>
      <c r="BP1054" s="31"/>
    </row>
    <row r="1055">
      <c r="A1055" s="180"/>
      <c r="B1055" s="31"/>
      <c r="C1055" s="31"/>
      <c r="D1055" s="31"/>
      <c r="E1055" s="31"/>
      <c r="F1055" s="31"/>
      <c r="G1055" s="31"/>
      <c r="H1055" s="31"/>
      <c r="I1055" s="31"/>
      <c r="J1055" s="31"/>
      <c r="K1055" s="31"/>
      <c r="L1055" s="31"/>
      <c r="M1055" s="31"/>
      <c r="N1055" s="31"/>
      <c r="O1055" s="31"/>
      <c r="P1055" s="31"/>
      <c r="Q1055" s="31"/>
      <c r="R1055" s="31"/>
      <c r="S1055" s="31"/>
      <c r="T1055" s="31"/>
      <c r="U1055" s="31"/>
      <c r="V1055" s="31"/>
      <c r="W1055" s="31"/>
      <c r="X1055" s="31"/>
      <c r="Y1055" s="31"/>
      <c r="Z1055" s="31"/>
      <c r="AA1055" s="31"/>
      <c r="AB1055" s="31"/>
      <c r="AC1055" s="31"/>
      <c r="AD1055" s="31"/>
      <c r="AE1055" s="31"/>
      <c r="AF1055" s="31"/>
      <c r="AG1055" s="31"/>
      <c r="AH1055" s="31"/>
      <c r="AI1055" s="31"/>
      <c r="AJ1055" s="31"/>
      <c r="AK1055" s="31"/>
      <c r="AL1055" s="31"/>
      <c r="AM1055" s="31"/>
      <c r="AN1055" s="31"/>
      <c r="AO1055" s="31"/>
      <c r="AP1055" s="31"/>
      <c r="AQ1055" s="31"/>
      <c r="AR1055" s="31"/>
      <c r="AS1055" s="31"/>
      <c r="AT1055" s="31"/>
      <c r="AU1055" s="31"/>
      <c r="AV1055" s="31"/>
      <c r="AW1055" s="31"/>
      <c r="AX1055" s="31"/>
      <c r="AY1055" s="31"/>
      <c r="AZ1055" s="31"/>
      <c r="BA1055" s="31"/>
      <c r="BB1055" s="31"/>
      <c r="BC1055" s="31"/>
      <c r="BD1055" s="31"/>
      <c r="BE1055" s="31"/>
      <c r="BF1055" s="31"/>
      <c r="BG1055" s="31"/>
      <c r="BH1055" s="31"/>
      <c r="BI1055" s="31"/>
      <c r="BJ1055" s="31"/>
      <c r="BK1055" s="31"/>
      <c r="BL1055" s="31"/>
      <c r="BM1055" s="31"/>
      <c r="BN1055" s="31"/>
      <c r="BO1055" s="31"/>
      <c r="BP1055" s="31"/>
    </row>
    <row r="1056">
      <c r="A1056" s="180"/>
      <c r="B1056" s="31"/>
      <c r="C1056" s="31"/>
      <c r="D1056" s="31"/>
      <c r="E1056" s="31"/>
      <c r="F1056" s="31"/>
      <c r="G1056" s="31"/>
      <c r="H1056" s="31"/>
      <c r="I1056" s="31"/>
      <c r="J1056" s="31"/>
      <c r="K1056" s="31"/>
      <c r="L1056" s="31"/>
      <c r="M1056" s="31"/>
      <c r="N1056" s="31"/>
      <c r="O1056" s="31"/>
      <c r="P1056" s="31"/>
      <c r="Q1056" s="31"/>
      <c r="R1056" s="31"/>
      <c r="S1056" s="31"/>
      <c r="T1056" s="31"/>
      <c r="U1056" s="31"/>
      <c r="V1056" s="31"/>
      <c r="W1056" s="31"/>
      <c r="X1056" s="31"/>
      <c r="Y1056" s="31"/>
      <c r="Z1056" s="31"/>
      <c r="AA1056" s="31"/>
      <c r="AB1056" s="31"/>
      <c r="AC1056" s="31"/>
      <c r="AD1056" s="31"/>
      <c r="AE1056" s="31"/>
      <c r="AF1056" s="31"/>
      <c r="AG1056" s="31"/>
      <c r="AH1056" s="31"/>
      <c r="AI1056" s="31"/>
      <c r="AJ1056" s="31"/>
      <c r="AK1056" s="31"/>
      <c r="AL1056" s="31"/>
      <c r="AM1056" s="31"/>
      <c r="AN1056" s="31"/>
      <c r="AO1056" s="31"/>
      <c r="AP1056" s="31"/>
      <c r="AQ1056" s="31"/>
      <c r="AR1056" s="31"/>
      <c r="AS1056" s="31"/>
      <c r="AT1056" s="31"/>
      <c r="AU1056" s="31"/>
      <c r="AV1056" s="31"/>
      <c r="AW1056" s="31"/>
      <c r="AX1056" s="31"/>
      <c r="AY1056" s="31"/>
      <c r="AZ1056" s="31"/>
      <c r="BA1056" s="31"/>
      <c r="BB1056" s="31"/>
      <c r="BC1056" s="31"/>
      <c r="BD1056" s="31"/>
      <c r="BE1056" s="31"/>
      <c r="BF1056" s="31"/>
      <c r="BG1056" s="31"/>
      <c r="BH1056" s="31"/>
      <c r="BI1056" s="31"/>
      <c r="BJ1056" s="31"/>
      <c r="BK1056" s="31"/>
      <c r="BL1056" s="31"/>
      <c r="BM1056" s="31"/>
      <c r="BN1056" s="31"/>
      <c r="BO1056" s="31"/>
      <c r="BP1056" s="31"/>
    </row>
    <row r="1057">
      <c r="A1057" s="180"/>
      <c r="B1057" s="31"/>
      <c r="C1057" s="31"/>
      <c r="D1057" s="31"/>
      <c r="E1057" s="31"/>
      <c r="F1057" s="31"/>
      <c r="G1057" s="31"/>
      <c r="H1057" s="31"/>
      <c r="I1057" s="31"/>
      <c r="J1057" s="31"/>
      <c r="K1057" s="31"/>
      <c r="L1057" s="31"/>
      <c r="M1057" s="31"/>
      <c r="N1057" s="31"/>
      <c r="O1057" s="31"/>
      <c r="P1057" s="31"/>
      <c r="Q1057" s="31"/>
      <c r="R1057" s="31"/>
      <c r="S1057" s="31"/>
      <c r="T1057" s="31"/>
      <c r="U1057" s="31"/>
      <c r="V1057" s="31"/>
      <c r="W1057" s="31"/>
      <c r="X1057" s="31"/>
      <c r="Y1057" s="31"/>
      <c r="Z1057" s="31"/>
      <c r="AA1057" s="31"/>
      <c r="AB1057" s="31"/>
      <c r="AC1057" s="31"/>
      <c r="AD1057" s="31"/>
      <c r="AE1057" s="31"/>
      <c r="AF1057" s="31"/>
      <c r="AG1057" s="31"/>
      <c r="AH1057" s="31"/>
      <c r="AI1057" s="31"/>
      <c r="AJ1057" s="31"/>
      <c r="AK1057" s="31"/>
      <c r="AL1057" s="31"/>
      <c r="AM1057" s="31"/>
      <c r="AN1057" s="31"/>
      <c r="AO1057" s="31"/>
      <c r="AP1057" s="31"/>
      <c r="AQ1057" s="31"/>
      <c r="AR1057" s="31"/>
      <c r="AS1057" s="31"/>
      <c r="AT1057" s="31"/>
      <c r="AU1057" s="31"/>
      <c r="AV1057" s="31"/>
      <c r="AW1057" s="31"/>
      <c r="AX1057" s="31"/>
      <c r="AY1057" s="31"/>
      <c r="AZ1057" s="31"/>
      <c r="BA1057" s="31"/>
      <c r="BB1057" s="31"/>
      <c r="BC1057" s="31"/>
      <c r="BD1057" s="31"/>
      <c r="BE1057" s="31"/>
      <c r="BF1057" s="31"/>
      <c r="BG1057" s="31"/>
      <c r="BH1057" s="31"/>
      <c r="BI1057" s="31"/>
      <c r="BJ1057" s="31"/>
      <c r="BK1057" s="31"/>
      <c r="BL1057" s="31"/>
      <c r="BM1057" s="31"/>
      <c r="BN1057" s="31"/>
      <c r="BO1057" s="31"/>
      <c r="BP1057" s="31"/>
    </row>
    <row r="1058">
      <c r="A1058" s="180"/>
      <c r="B1058" s="31"/>
      <c r="C1058" s="31"/>
      <c r="D1058" s="31"/>
      <c r="E1058" s="31"/>
      <c r="F1058" s="31"/>
      <c r="G1058" s="31"/>
      <c r="H1058" s="31"/>
      <c r="I1058" s="31"/>
      <c r="J1058" s="31"/>
      <c r="K1058" s="31"/>
      <c r="L1058" s="31"/>
      <c r="M1058" s="31"/>
      <c r="N1058" s="31"/>
      <c r="O1058" s="31"/>
      <c r="P1058" s="31"/>
      <c r="Q1058" s="31"/>
      <c r="R1058" s="31"/>
      <c r="S1058" s="31"/>
      <c r="T1058" s="31"/>
      <c r="U1058" s="31"/>
      <c r="V1058" s="31"/>
      <c r="W1058" s="31"/>
      <c r="X1058" s="31"/>
      <c r="Y1058" s="31"/>
      <c r="Z1058" s="31"/>
      <c r="AA1058" s="31"/>
      <c r="AB1058" s="31"/>
      <c r="AC1058" s="31"/>
      <c r="AD1058" s="31"/>
      <c r="AE1058" s="31"/>
      <c r="AF1058" s="31"/>
      <c r="AG1058" s="31"/>
      <c r="AH1058" s="31"/>
      <c r="AI1058" s="31"/>
      <c r="AJ1058" s="31"/>
      <c r="AK1058" s="31"/>
      <c r="AL1058" s="31"/>
      <c r="AM1058" s="31"/>
      <c r="AN1058" s="31"/>
      <c r="AO1058" s="31"/>
      <c r="AP1058" s="31"/>
      <c r="AQ1058" s="31"/>
      <c r="AR1058" s="31"/>
      <c r="AS1058" s="31"/>
      <c r="AT1058" s="31"/>
      <c r="AU1058" s="31"/>
      <c r="AV1058" s="31"/>
      <c r="AW1058" s="31"/>
      <c r="AX1058" s="31"/>
      <c r="AY1058" s="31"/>
      <c r="AZ1058" s="31"/>
      <c r="BA1058" s="31"/>
      <c r="BB1058" s="31"/>
      <c r="BC1058" s="31"/>
      <c r="BD1058" s="31"/>
      <c r="BE1058" s="31"/>
      <c r="BF1058" s="31"/>
      <c r="BG1058" s="31"/>
      <c r="BH1058" s="31"/>
      <c r="BI1058" s="31"/>
      <c r="BJ1058" s="31"/>
      <c r="BK1058" s="31"/>
      <c r="BL1058" s="31"/>
      <c r="BM1058" s="31"/>
      <c r="BN1058" s="31"/>
      <c r="BO1058" s="31"/>
      <c r="BP1058" s="31"/>
    </row>
    <row r="1059">
      <c r="A1059" s="180"/>
      <c r="B1059" s="31"/>
      <c r="C1059" s="31"/>
      <c r="D1059" s="31"/>
      <c r="E1059" s="31"/>
      <c r="F1059" s="31"/>
      <c r="G1059" s="31"/>
      <c r="H1059" s="31"/>
      <c r="I1059" s="31"/>
      <c r="J1059" s="31"/>
      <c r="K1059" s="31"/>
      <c r="L1059" s="31"/>
      <c r="M1059" s="31"/>
      <c r="N1059" s="31"/>
      <c r="O1059" s="31"/>
      <c r="P1059" s="31"/>
      <c r="Q1059" s="31"/>
      <c r="R1059" s="31"/>
      <c r="S1059" s="31"/>
      <c r="T1059" s="31"/>
      <c r="U1059" s="31"/>
      <c r="V1059" s="31"/>
      <c r="W1059" s="31"/>
      <c r="X1059" s="31"/>
      <c r="Y1059" s="31"/>
      <c r="Z1059" s="31"/>
      <c r="AA1059" s="31"/>
      <c r="AB1059" s="31"/>
      <c r="AC1059" s="31"/>
      <c r="AD1059" s="31"/>
      <c r="AE1059" s="31"/>
      <c r="AF1059" s="31"/>
      <c r="AG1059" s="31"/>
      <c r="AH1059" s="31"/>
      <c r="AI1059" s="31"/>
      <c r="AJ1059" s="31"/>
      <c r="AK1059" s="31"/>
      <c r="AL1059" s="31"/>
      <c r="AM1059" s="31"/>
      <c r="AN1059" s="31"/>
      <c r="AO1059" s="31"/>
      <c r="AP1059" s="31"/>
      <c r="AQ1059" s="31"/>
      <c r="AR1059" s="31"/>
      <c r="AS1059" s="31"/>
      <c r="AT1059" s="31"/>
      <c r="AU1059" s="31"/>
      <c r="AV1059" s="31"/>
      <c r="AW1059" s="31"/>
      <c r="AX1059" s="31"/>
      <c r="AY1059" s="31"/>
      <c r="AZ1059" s="31"/>
      <c r="BA1059" s="31"/>
      <c r="BB1059" s="31"/>
      <c r="BC1059" s="31"/>
      <c r="BD1059" s="31"/>
      <c r="BE1059" s="31"/>
      <c r="BF1059" s="31"/>
      <c r="BG1059" s="31"/>
      <c r="BH1059" s="31"/>
      <c r="BI1059" s="31"/>
      <c r="BJ1059" s="31"/>
      <c r="BK1059" s="31"/>
      <c r="BL1059" s="31"/>
      <c r="BM1059" s="31"/>
      <c r="BN1059" s="31"/>
      <c r="BO1059" s="31"/>
      <c r="BP1059" s="31"/>
    </row>
    <row r="1060">
      <c r="A1060" s="180"/>
      <c r="B1060" s="31"/>
      <c r="C1060" s="31"/>
      <c r="D1060" s="31"/>
      <c r="E1060" s="31"/>
      <c r="F1060" s="31"/>
      <c r="G1060" s="31"/>
      <c r="H1060" s="31"/>
      <c r="I1060" s="31"/>
      <c r="J1060" s="31"/>
      <c r="K1060" s="31"/>
      <c r="L1060" s="31"/>
      <c r="M1060" s="31"/>
      <c r="N1060" s="31"/>
      <c r="O1060" s="31"/>
      <c r="P1060" s="31"/>
      <c r="Q1060" s="31"/>
      <c r="R1060" s="31"/>
      <c r="S1060" s="31"/>
      <c r="T1060" s="31"/>
      <c r="U1060" s="31"/>
      <c r="V1060" s="31"/>
      <c r="W1060" s="31"/>
      <c r="X1060" s="31"/>
      <c r="Y1060" s="31"/>
      <c r="Z1060" s="31"/>
      <c r="AA1060" s="31"/>
      <c r="AB1060" s="31"/>
      <c r="AC1060" s="31"/>
      <c r="AD1060" s="31"/>
      <c r="AE1060" s="31"/>
      <c r="AF1060" s="31"/>
      <c r="AG1060" s="31"/>
      <c r="AH1060" s="31"/>
      <c r="AI1060" s="31"/>
      <c r="AJ1060" s="31"/>
      <c r="AK1060" s="31"/>
      <c r="AL1060" s="31"/>
      <c r="AM1060" s="31"/>
      <c r="AN1060" s="31"/>
      <c r="AO1060" s="31"/>
      <c r="AP1060" s="31"/>
      <c r="AQ1060" s="31"/>
      <c r="AR1060" s="31"/>
      <c r="AS1060" s="31"/>
      <c r="AT1060" s="31"/>
      <c r="AU1060" s="31"/>
      <c r="AV1060" s="31"/>
      <c r="AW1060" s="31"/>
      <c r="AX1060" s="31"/>
      <c r="AY1060" s="31"/>
      <c r="AZ1060" s="31"/>
      <c r="BA1060" s="31"/>
      <c r="BB1060" s="31"/>
      <c r="BC1060" s="31"/>
      <c r="BD1060" s="31"/>
      <c r="BE1060" s="31"/>
      <c r="BF1060" s="31"/>
      <c r="BG1060" s="31"/>
      <c r="BH1060" s="31"/>
      <c r="BI1060" s="31"/>
      <c r="BJ1060" s="31"/>
      <c r="BK1060" s="31"/>
      <c r="BL1060" s="31"/>
      <c r="BM1060" s="31"/>
      <c r="BN1060" s="31"/>
      <c r="BO1060" s="31"/>
      <c r="BP1060" s="31"/>
    </row>
    <row r="1061">
      <c r="A1061" s="180"/>
      <c r="B1061" s="31"/>
      <c r="C1061" s="31"/>
      <c r="D1061" s="31"/>
      <c r="E1061" s="31"/>
      <c r="F1061" s="31"/>
      <c r="G1061" s="31"/>
      <c r="H1061" s="31"/>
      <c r="I1061" s="31"/>
      <c r="J1061" s="31"/>
      <c r="K1061" s="31"/>
      <c r="L1061" s="31"/>
      <c r="M1061" s="31"/>
      <c r="N1061" s="31"/>
      <c r="O1061" s="31"/>
      <c r="P1061" s="31"/>
      <c r="Q1061" s="31"/>
      <c r="R1061" s="31"/>
      <c r="S1061" s="31"/>
      <c r="T1061" s="31"/>
      <c r="U1061" s="31"/>
      <c r="V1061" s="31"/>
      <c r="W1061" s="31"/>
      <c r="X1061" s="31"/>
      <c r="Y1061" s="31"/>
      <c r="Z1061" s="31"/>
      <c r="AA1061" s="31"/>
      <c r="AB1061" s="31"/>
      <c r="AC1061" s="31"/>
      <c r="AD1061" s="31"/>
      <c r="AE1061" s="31"/>
      <c r="AF1061" s="31"/>
      <c r="AG1061" s="31"/>
      <c r="AH1061" s="31"/>
      <c r="AI1061" s="31"/>
      <c r="AJ1061" s="31"/>
      <c r="AK1061" s="31"/>
      <c r="AL1061" s="31"/>
      <c r="AM1061" s="31"/>
      <c r="AN1061" s="31"/>
      <c r="AO1061" s="31"/>
      <c r="AP1061" s="31"/>
      <c r="AQ1061" s="31"/>
      <c r="AR1061" s="31"/>
      <c r="AS1061" s="31"/>
      <c r="AT1061" s="31"/>
      <c r="AU1061" s="31"/>
      <c r="AV1061" s="31"/>
      <c r="AW1061" s="31"/>
      <c r="AX1061" s="31"/>
      <c r="AY1061" s="31"/>
      <c r="AZ1061" s="31"/>
      <c r="BA1061" s="31"/>
      <c r="BB1061" s="31"/>
      <c r="BC1061" s="31"/>
      <c r="BD1061" s="31"/>
      <c r="BE1061" s="31"/>
      <c r="BF1061" s="31"/>
      <c r="BG1061" s="31"/>
      <c r="BH1061" s="31"/>
      <c r="BI1061" s="31"/>
      <c r="BJ1061" s="31"/>
      <c r="BK1061" s="31"/>
      <c r="BL1061" s="31"/>
      <c r="BM1061" s="31"/>
      <c r="BN1061" s="31"/>
      <c r="BO1061" s="31"/>
      <c r="BP1061" s="31"/>
    </row>
    <row r="1062">
      <c r="A1062" s="180"/>
      <c r="B1062" s="31"/>
      <c r="C1062" s="31"/>
      <c r="D1062" s="31"/>
      <c r="E1062" s="31"/>
      <c r="F1062" s="31"/>
      <c r="G1062" s="31"/>
      <c r="H1062" s="31"/>
      <c r="I1062" s="31"/>
      <c r="J1062" s="31"/>
      <c r="K1062" s="31"/>
      <c r="L1062" s="31"/>
      <c r="M1062" s="31"/>
      <c r="N1062" s="31"/>
      <c r="O1062" s="31"/>
      <c r="P1062" s="31"/>
      <c r="Q1062" s="31"/>
      <c r="R1062" s="31"/>
      <c r="S1062" s="31"/>
      <c r="T1062" s="31"/>
      <c r="U1062" s="31"/>
      <c r="V1062" s="31"/>
      <c r="W1062" s="31"/>
      <c r="X1062" s="31"/>
      <c r="Y1062" s="31"/>
      <c r="Z1062" s="31"/>
      <c r="AA1062" s="31"/>
      <c r="AB1062" s="31"/>
      <c r="AC1062" s="31"/>
      <c r="AD1062" s="31"/>
      <c r="AE1062" s="31"/>
      <c r="AF1062" s="31"/>
      <c r="AG1062" s="31"/>
      <c r="AH1062" s="31"/>
      <c r="AI1062" s="31"/>
      <c r="AJ1062" s="31"/>
      <c r="AK1062" s="31"/>
      <c r="AL1062" s="31"/>
      <c r="AM1062" s="31"/>
      <c r="AN1062" s="31"/>
      <c r="AO1062" s="31"/>
      <c r="AP1062" s="31"/>
      <c r="AQ1062" s="31"/>
      <c r="AR1062" s="31"/>
      <c r="AS1062" s="31"/>
      <c r="AT1062" s="31"/>
      <c r="AU1062" s="31"/>
      <c r="AV1062" s="31"/>
      <c r="AW1062" s="31"/>
      <c r="AX1062" s="31"/>
      <c r="AY1062" s="31"/>
      <c r="AZ1062" s="31"/>
      <c r="BA1062" s="31"/>
      <c r="BB1062" s="31"/>
      <c r="BC1062" s="31"/>
      <c r="BD1062" s="31"/>
      <c r="BE1062" s="31"/>
      <c r="BF1062" s="31"/>
      <c r="BG1062" s="31"/>
      <c r="BH1062" s="31"/>
      <c r="BI1062" s="31"/>
      <c r="BJ1062" s="31"/>
      <c r="BK1062" s="31"/>
      <c r="BL1062" s="31"/>
      <c r="BM1062" s="31"/>
      <c r="BN1062" s="31"/>
      <c r="BO1062" s="31"/>
      <c r="BP1062" s="31"/>
    </row>
    <row r="1063">
      <c r="A1063" s="180"/>
      <c r="B1063" s="31"/>
      <c r="C1063" s="31"/>
      <c r="D1063" s="31"/>
      <c r="E1063" s="31"/>
      <c r="F1063" s="31"/>
      <c r="G1063" s="31"/>
      <c r="H1063" s="31"/>
      <c r="I1063" s="31"/>
      <c r="J1063" s="31"/>
      <c r="K1063" s="31"/>
      <c r="L1063" s="31"/>
      <c r="M1063" s="31"/>
      <c r="N1063" s="31"/>
      <c r="O1063" s="31"/>
      <c r="P1063" s="31"/>
      <c r="Q1063" s="31"/>
      <c r="R1063" s="31"/>
      <c r="S1063" s="31"/>
      <c r="T1063" s="31"/>
      <c r="U1063" s="31"/>
      <c r="V1063" s="31"/>
      <c r="W1063" s="31"/>
      <c r="X1063" s="31"/>
      <c r="Y1063" s="31"/>
      <c r="Z1063" s="31"/>
      <c r="AA1063" s="31"/>
      <c r="AB1063" s="31"/>
      <c r="AC1063" s="31"/>
      <c r="AD1063" s="31"/>
      <c r="AE1063" s="31"/>
      <c r="AF1063" s="31"/>
      <c r="AG1063" s="31"/>
      <c r="AH1063" s="31"/>
      <c r="AI1063" s="31"/>
      <c r="AJ1063" s="31"/>
      <c r="AK1063" s="31"/>
      <c r="AL1063" s="31"/>
      <c r="AM1063" s="31"/>
      <c r="AN1063" s="31"/>
      <c r="AO1063" s="31"/>
      <c r="AP1063" s="31"/>
      <c r="AQ1063" s="31"/>
      <c r="AR1063" s="31"/>
      <c r="AS1063" s="31"/>
      <c r="AT1063" s="31"/>
      <c r="AU1063" s="31"/>
      <c r="AV1063" s="31"/>
      <c r="AW1063" s="31"/>
      <c r="AX1063" s="31"/>
      <c r="AY1063" s="31"/>
      <c r="AZ1063" s="31"/>
      <c r="BA1063" s="31"/>
      <c r="BB1063" s="31"/>
      <c r="BC1063" s="31"/>
      <c r="BD1063" s="31"/>
      <c r="BE1063" s="31"/>
      <c r="BF1063" s="31"/>
      <c r="BG1063" s="31"/>
      <c r="BH1063" s="31"/>
      <c r="BI1063" s="31"/>
      <c r="BJ1063" s="31"/>
      <c r="BK1063" s="31"/>
      <c r="BL1063" s="31"/>
      <c r="BM1063" s="31"/>
      <c r="BN1063" s="31"/>
      <c r="BO1063" s="31"/>
      <c r="BP1063" s="31"/>
    </row>
    <row r="1064">
      <c r="A1064" s="180"/>
      <c r="B1064" s="31"/>
      <c r="C1064" s="31"/>
      <c r="D1064" s="31"/>
      <c r="E1064" s="31"/>
      <c r="F1064" s="31"/>
      <c r="G1064" s="31"/>
      <c r="H1064" s="31"/>
      <c r="I1064" s="31"/>
      <c r="J1064" s="31"/>
      <c r="K1064" s="31"/>
      <c r="L1064" s="31"/>
      <c r="M1064" s="31"/>
      <c r="N1064" s="31"/>
      <c r="O1064" s="31"/>
      <c r="P1064" s="31"/>
      <c r="Q1064" s="31"/>
      <c r="R1064" s="31"/>
      <c r="S1064" s="31"/>
      <c r="T1064" s="31"/>
      <c r="U1064" s="31"/>
      <c r="V1064" s="31"/>
      <c r="W1064" s="31"/>
      <c r="X1064" s="31"/>
      <c r="Y1064" s="31"/>
      <c r="Z1064" s="31"/>
      <c r="AA1064" s="31"/>
      <c r="AB1064" s="31"/>
      <c r="AC1064" s="31"/>
      <c r="AD1064" s="31"/>
      <c r="AE1064" s="31"/>
      <c r="AF1064" s="31"/>
      <c r="AG1064" s="31"/>
      <c r="AH1064" s="31"/>
      <c r="AI1064" s="31"/>
      <c r="AJ1064" s="31"/>
      <c r="AK1064" s="31"/>
      <c r="AL1064" s="31"/>
      <c r="AM1064" s="31"/>
      <c r="AN1064" s="31"/>
      <c r="AO1064" s="31"/>
      <c r="AP1064" s="31"/>
      <c r="AQ1064" s="31"/>
      <c r="AR1064" s="31"/>
      <c r="AS1064" s="31"/>
      <c r="AT1064" s="31"/>
      <c r="AU1064" s="31"/>
      <c r="AV1064" s="31"/>
      <c r="AW1064" s="31"/>
      <c r="AX1064" s="31"/>
      <c r="AY1064" s="31"/>
      <c r="AZ1064" s="31"/>
      <c r="BA1064" s="31"/>
      <c r="BB1064" s="31"/>
      <c r="BC1064" s="31"/>
      <c r="BD1064" s="31"/>
      <c r="BE1064" s="31"/>
      <c r="BF1064" s="31"/>
      <c r="BG1064" s="31"/>
      <c r="BH1064" s="31"/>
      <c r="BI1064" s="31"/>
      <c r="BJ1064" s="31"/>
      <c r="BK1064" s="31"/>
      <c r="BL1064" s="31"/>
      <c r="BM1064" s="31"/>
      <c r="BN1064" s="31"/>
      <c r="BO1064" s="31"/>
      <c r="BP1064" s="31"/>
    </row>
    <row r="1065">
      <c r="A1065" s="180"/>
      <c r="B1065" s="31"/>
      <c r="C1065" s="31"/>
      <c r="D1065" s="31"/>
      <c r="E1065" s="31"/>
      <c r="F1065" s="31"/>
      <c r="G1065" s="31"/>
      <c r="H1065" s="31"/>
      <c r="I1065" s="31"/>
      <c r="J1065" s="31"/>
      <c r="K1065" s="31"/>
      <c r="L1065" s="31"/>
      <c r="M1065" s="31"/>
      <c r="N1065" s="31"/>
      <c r="O1065" s="31"/>
      <c r="P1065" s="31"/>
      <c r="Q1065" s="31"/>
      <c r="R1065" s="31"/>
      <c r="S1065" s="31"/>
      <c r="T1065" s="31"/>
      <c r="U1065" s="31"/>
      <c r="V1065" s="31"/>
      <c r="W1065" s="31"/>
      <c r="X1065" s="31"/>
      <c r="Y1065" s="31"/>
      <c r="Z1065" s="31"/>
      <c r="AA1065" s="31"/>
      <c r="AB1065" s="31"/>
      <c r="AC1065" s="31"/>
      <c r="AD1065" s="31"/>
      <c r="AE1065" s="31"/>
      <c r="AF1065" s="31"/>
      <c r="AG1065" s="31"/>
      <c r="AH1065" s="31"/>
      <c r="AI1065" s="31"/>
      <c r="AJ1065" s="31"/>
      <c r="AK1065" s="31"/>
      <c r="AL1065" s="31"/>
      <c r="AM1065" s="31"/>
      <c r="AN1065" s="31"/>
      <c r="AO1065" s="31"/>
      <c r="AP1065" s="31"/>
      <c r="AQ1065" s="31"/>
      <c r="AR1065" s="31"/>
      <c r="AS1065" s="31"/>
      <c r="AT1065" s="31"/>
      <c r="AU1065" s="31"/>
      <c r="AV1065" s="31"/>
      <c r="AW1065" s="31"/>
      <c r="AX1065" s="31"/>
      <c r="AY1065" s="31"/>
      <c r="AZ1065" s="31"/>
      <c r="BA1065" s="31"/>
      <c r="BB1065" s="31"/>
      <c r="BC1065" s="31"/>
      <c r="BD1065" s="31"/>
      <c r="BE1065" s="31"/>
      <c r="BF1065" s="31"/>
      <c r="BG1065" s="31"/>
      <c r="BH1065" s="31"/>
      <c r="BI1065" s="31"/>
      <c r="BJ1065" s="31"/>
      <c r="BK1065" s="31"/>
      <c r="BL1065" s="31"/>
      <c r="BM1065" s="31"/>
      <c r="BN1065" s="31"/>
      <c r="BO1065" s="31"/>
      <c r="BP1065" s="31"/>
    </row>
    <row r="1066">
      <c r="A1066" s="180"/>
      <c r="B1066" s="31"/>
      <c r="C1066" s="31"/>
      <c r="D1066" s="31"/>
      <c r="E1066" s="31"/>
      <c r="F1066" s="31"/>
      <c r="G1066" s="31"/>
      <c r="H1066" s="31"/>
      <c r="I1066" s="31"/>
      <c r="J1066" s="31"/>
      <c r="K1066" s="31"/>
      <c r="L1066" s="31"/>
      <c r="M1066" s="31"/>
      <c r="N1066" s="31"/>
      <c r="O1066" s="31"/>
      <c r="P1066" s="31"/>
      <c r="Q1066" s="31"/>
      <c r="R1066" s="31"/>
      <c r="S1066" s="31"/>
      <c r="T1066" s="31"/>
      <c r="U1066" s="31"/>
      <c r="V1066" s="31"/>
      <c r="W1066" s="31"/>
      <c r="X1066" s="31"/>
      <c r="Y1066" s="31"/>
      <c r="Z1066" s="31"/>
      <c r="AA1066" s="31"/>
      <c r="AB1066" s="31"/>
      <c r="AC1066" s="31"/>
      <c r="AD1066" s="31"/>
      <c r="AE1066" s="31"/>
      <c r="AF1066" s="31"/>
      <c r="AG1066" s="31"/>
      <c r="AH1066" s="31"/>
      <c r="AI1066" s="31"/>
      <c r="AJ1066" s="31"/>
      <c r="AK1066" s="31"/>
      <c r="AL1066" s="31"/>
      <c r="AM1066" s="31"/>
      <c r="AN1066" s="31"/>
      <c r="AO1066" s="31"/>
      <c r="AP1066" s="31"/>
      <c r="AQ1066" s="31"/>
      <c r="AR1066" s="31"/>
      <c r="AS1066" s="31"/>
      <c r="AT1066" s="31"/>
      <c r="AU1066" s="31"/>
      <c r="AV1066" s="31"/>
      <c r="AW1066" s="31"/>
      <c r="AX1066" s="31"/>
      <c r="AY1066" s="31"/>
      <c r="AZ1066" s="31"/>
      <c r="BA1066" s="31"/>
      <c r="BB1066" s="31"/>
      <c r="BC1066" s="31"/>
      <c r="BD1066" s="31"/>
      <c r="BE1066" s="31"/>
      <c r="BF1066" s="31"/>
      <c r="BG1066" s="31"/>
      <c r="BH1066" s="31"/>
      <c r="BI1066" s="31"/>
      <c r="BJ1066" s="31"/>
      <c r="BK1066" s="31"/>
      <c r="BL1066" s="31"/>
      <c r="BM1066" s="31"/>
      <c r="BN1066" s="31"/>
      <c r="BO1066" s="31"/>
      <c r="BP1066" s="31"/>
    </row>
    <row r="1067">
      <c r="A1067" s="180"/>
      <c r="B1067" s="31"/>
      <c r="C1067" s="31"/>
      <c r="D1067" s="31"/>
      <c r="E1067" s="31"/>
      <c r="F1067" s="31"/>
      <c r="G1067" s="31"/>
      <c r="H1067" s="31"/>
      <c r="I1067" s="31"/>
      <c r="J1067" s="31"/>
      <c r="K1067" s="31"/>
      <c r="L1067" s="31"/>
      <c r="M1067" s="31"/>
      <c r="N1067" s="31"/>
      <c r="O1067" s="31"/>
      <c r="P1067" s="31"/>
      <c r="Q1067" s="31"/>
      <c r="R1067" s="31"/>
      <c r="S1067" s="31"/>
      <c r="T1067" s="31"/>
      <c r="U1067" s="31"/>
      <c r="V1067" s="31"/>
      <c r="W1067" s="31"/>
      <c r="X1067" s="31"/>
      <c r="Y1067" s="31"/>
      <c r="Z1067" s="31"/>
      <c r="AA1067" s="31"/>
      <c r="AB1067" s="31"/>
      <c r="AC1067" s="31"/>
      <c r="AD1067" s="31"/>
      <c r="AE1067" s="31"/>
      <c r="AF1067" s="31"/>
      <c r="AG1067" s="31"/>
      <c r="AH1067" s="31"/>
      <c r="AI1067" s="31"/>
      <c r="AJ1067" s="31"/>
      <c r="AK1067" s="31"/>
      <c r="AL1067" s="31"/>
      <c r="AM1067" s="31"/>
      <c r="AN1067" s="31"/>
      <c r="AO1067" s="31"/>
      <c r="AP1067" s="31"/>
      <c r="AQ1067" s="31"/>
      <c r="AR1067" s="31"/>
      <c r="AS1067" s="31"/>
      <c r="AT1067" s="31"/>
      <c r="AU1067" s="31"/>
      <c r="AV1067" s="31"/>
      <c r="AW1067" s="31"/>
      <c r="AX1067" s="31"/>
      <c r="AY1067" s="31"/>
      <c r="AZ1067" s="31"/>
      <c r="BA1067" s="31"/>
      <c r="BB1067" s="31"/>
      <c r="BC1067" s="31"/>
      <c r="BD1067" s="31"/>
      <c r="BE1067" s="31"/>
      <c r="BF1067" s="31"/>
      <c r="BG1067" s="31"/>
      <c r="BH1067" s="31"/>
      <c r="BI1067" s="31"/>
      <c r="BJ1067" s="31"/>
      <c r="BK1067" s="31"/>
      <c r="BL1067" s="31"/>
      <c r="BM1067" s="31"/>
      <c r="BN1067" s="31"/>
      <c r="BO1067" s="31"/>
      <c r="BP1067" s="31"/>
    </row>
    <row r="1068">
      <c r="A1068" s="180"/>
      <c r="B1068" s="31"/>
      <c r="C1068" s="31"/>
      <c r="D1068" s="31"/>
      <c r="E1068" s="31"/>
      <c r="F1068" s="31"/>
      <c r="G1068" s="31"/>
      <c r="H1068" s="31"/>
      <c r="I1068" s="31"/>
      <c r="J1068" s="31"/>
      <c r="K1068" s="31"/>
      <c r="L1068" s="31"/>
      <c r="M1068" s="31"/>
      <c r="N1068" s="31"/>
      <c r="O1068" s="31"/>
      <c r="P1068" s="31"/>
      <c r="Q1068" s="31"/>
      <c r="R1068" s="31"/>
      <c r="S1068" s="31"/>
      <c r="T1068" s="31"/>
      <c r="U1068" s="31"/>
      <c r="V1068" s="31"/>
      <c r="W1068" s="31"/>
      <c r="X1068" s="31"/>
      <c r="Y1068" s="31"/>
      <c r="Z1068" s="31"/>
      <c r="AA1068" s="31"/>
      <c r="AB1068" s="31"/>
      <c r="AC1068" s="31"/>
      <c r="AD1068" s="31"/>
      <c r="AE1068" s="31"/>
      <c r="AF1068" s="31"/>
      <c r="AG1068" s="31"/>
      <c r="AH1068" s="31"/>
      <c r="AI1068" s="31"/>
      <c r="AJ1068" s="31"/>
      <c r="AK1068" s="31"/>
      <c r="AL1068" s="31"/>
      <c r="AM1068" s="31"/>
      <c r="AN1068" s="31"/>
      <c r="AO1068" s="31"/>
      <c r="AP1068" s="31"/>
      <c r="AQ1068" s="31"/>
      <c r="AR1068" s="31"/>
      <c r="AS1068" s="31"/>
      <c r="AT1068" s="31"/>
      <c r="AU1068" s="31"/>
      <c r="AV1068" s="31"/>
      <c r="AW1068" s="31"/>
      <c r="AX1068" s="31"/>
      <c r="AY1068" s="31"/>
      <c r="AZ1068" s="31"/>
      <c r="BA1068" s="31"/>
      <c r="BB1068" s="31"/>
      <c r="BC1068" s="31"/>
      <c r="BD1068" s="31"/>
      <c r="BE1068" s="31"/>
      <c r="BF1068" s="31"/>
      <c r="BG1068" s="31"/>
      <c r="BH1068" s="31"/>
      <c r="BI1068" s="31"/>
      <c r="BJ1068" s="31"/>
      <c r="BK1068" s="31"/>
      <c r="BL1068" s="31"/>
      <c r="BM1068" s="31"/>
      <c r="BN1068" s="31"/>
      <c r="BO1068" s="31"/>
      <c r="BP1068" s="31"/>
    </row>
    <row r="1069">
      <c r="A1069" s="180"/>
      <c r="B1069" s="31"/>
      <c r="C1069" s="31"/>
      <c r="D1069" s="31"/>
      <c r="E1069" s="31"/>
      <c r="F1069" s="31"/>
      <c r="G1069" s="31"/>
      <c r="H1069" s="31"/>
      <c r="I1069" s="31"/>
      <c r="J1069" s="31"/>
      <c r="K1069" s="31"/>
      <c r="L1069" s="31"/>
      <c r="M1069" s="31"/>
      <c r="N1069" s="31"/>
      <c r="O1069" s="31"/>
      <c r="P1069" s="31"/>
      <c r="Q1069" s="31"/>
      <c r="R1069" s="31"/>
      <c r="S1069" s="31"/>
      <c r="T1069" s="31"/>
      <c r="U1069" s="31"/>
      <c r="V1069" s="31"/>
      <c r="W1069" s="31"/>
      <c r="X1069" s="31"/>
      <c r="Y1069" s="31"/>
      <c r="Z1069" s="31"/>
      <c r="AA1069" s="31"/>
      <c r="AB1069" s="31"/>
      <c r="AC1069" s="31"/>
      <c r="AD1069" s="31"/>
      <c r="AE1069" s="31"/>
      <c r="AF1069" s="31"/>
      <c r="AG1069" s="31"/>
      <c r="AH1069" s="31"/>
      <c r="AI1069" s="31"/>
      <c r="AJ1069" s="31"/>
      <c r="AK1069" s="31"/>
      <c r="AL1069" s="31"/>
      <c r="AM1069" s="31"/>
      <c r="AN1069" s="31"/>
      <c r="AO1069" s="31"/>
      <c r="AP1069" s="31"/>
      <c r="AQ1069" s="31"/>
      <c r="AR1069" s="31"/>
      <c r="AS1069" s="31"/>
      <c r="AT1069" s="31"/>
      <c r="AU1069" s="31"/>
      <c r="AV1069" s="31"/>
      <c r="AW1069" s="31"/>
      <c r="AX1069" s="31"/>
      <c r="AY1069" s="31"/>
      <c r="AZ1069" s="31"/>
      <c r="BA1069" s="31"/>
      <c r="BB1069" s="31"/>
      <c r="BC1069" s="31"/>
      <c r="BD1069" s="31"/>
      <c r="BE1069" s="31"/>
      <c r="BF1069" s="31"/>
      <c r="BG1069" s="31"/>
      <c r="BH1069" s="31"/>
      <c r="BI1069" s="31"/>
      <c r="BJ1069" s="31"/>
      <c r="BK1069" s="31"/>
      <c r="BL1069" s="31"/>
      <c r="BM1069" s="31"/>
      <c r="BN1069" s="31"/>
      <c r="BO1069" s="31"/>
      <c r="BP1069" s="31"/>
    </row>
    <row r="1070">
      <c r="A1070" s="180"/>
      <c r="B1070" s="31"/>
      <c r="C1070" s="31"/>
      <c r="D1070" s="31"/>
      <c r="E1070" s="31"/>
      <c r="F1070" s="31"/>
      <c r="G1070" s="31"/>
      <c r="H1070" s="31"/>
      <c r="I1070" s="31"/>
      <c r="J1070" s="31"/>
      <c r="K1070" s="31"/>
      <c r="L1070" s="31"/>
      <c r="M1070" s="31"/>
      <c r="N1070" s="31"/>
      <c r="O1070" s="31"/>
      <c r="P1070" s="31"/>
      <c r="Q1070" s="31"/>
      <c r="R1070" s="31"/>
      <c r="S1070" s="31"/>
      <c r="T1070" s="31"/>
      <c r="U1070" s="31"/>
      <c r="V1070" s="31"/>
      <c r="W1070" s="31"/>
      <c r="X1070" s="31"/>
      <c r="Y1070" s="31"/>
      <c r="Z1070" s="31"/>
      <c r="AA1070" s="31"/>
      <c r="AB1070" s="31"/>
      <c r="AC1070" s="31"/>
      <c r="AD1070" s="31"/>
      <c r="AE1070" s="31"/>
      <c r="AF1070" s="31"/>
      <c r="AG1070" s="31"/>
      <c r="AH1070" s="31"/>
      <c r="AI1070" s="31"/>
      <c r="AJ1070" s="31"/>
      <c r="AK1070" s="31"/>
      <c r="AL1070" s="31"/>
      <c r="AM1070" s="31"/>
      <c r="AN1070" s="31"/>
      <c r="AO1070" s="31"/>
      <c r="AP1070" s="31"/>
      <c r="AQ1070" s="31"/>
      <c r="AR1070" s="31"/>
      <c r="AS1070" s="31"/>
      <c r="AT1070" s="31"/>
      <c r="AU1070" s="31"/>
      <c r="AV1070" s="31"/>
      <c r="AW1070" s="31"/>
      <c r="AX1070" s="31"/>
      <c r="AY1070" s="31"/>
      <c r="AZ1070" s="31"/>
      <c r="BA1070" s="31"/>
      <c r="BB1070" s="31"/>
      <c r="BC1070" s="31"/>
      <c r="BD1070" s="31"/>
      <c r="BE1070" s="31"/>
      <c r="BF1070" s="31"/>
      <c r="BG1070" s="31"/>
      <c r="BH1070" s="31"/>
      <c r="BI1070" s="31"/>
      <c r="BJ1070" s="31"/>
      <c r="BK1070" s="31"/>
      <c r="BL1070" s="31"/>
      <c r="BM1070" s="31"/>
      <c r="BN1070" s="31"/>
      <c r="BO1070" s="31"/>
      <c r="BP1070" s="31"/>
    </row>
    <row r="1071">
      <c r="A1071" s="180"/>
      <c r="B1071" s="31"/>
      <c r="C1071" s="31"/>
      <c r="D1071" s="31"/>
      <c r="E1071" s="31"/>
      <c r="F1071" s="31"/>
      <c r="G1071" s="31"/>
      <c r="H1071" s="31"/>
      <c r="I1071" s="31"/>
      <c r="J1071" s="31"/>
      <c r="K1071" s="31"/>
      <c r="L1071" s="31"/>
      <c r="M1071" s="31"/>
      <c r="N1071" s="31"/>
      <c r="O1071" s="31"/>
      <c r="P1071" s="31"/>
      <c r="Q1071" s="31"/>
      <c r="R1071" s="31"/>
      <c r="S1071" s="31"/>
      <c r="T1071" s="31"/>
      <c r="U1071" s="31"/>
      <c r="V1071" s="31"/>
      <c r="W1071" s="31"/>
      <c r="X1071" s="31"/>
      <c r="Y1071" s="31"/>
      <c r="Z1071" s="31"/>
      <c r="AA1071" s="31"/>
      <c r="AB1071" s="31"/>
      <c r="AC1071" s="31"/>
      <c r="AD1071" s="31"/>
      <c r="AE1071" s="31"/>
      <c r="AF1071" s="31"/>
      <c r="AG1071" s="31"/>
      <c r="AH1071" s="31"/>
      <c r="AI1071" s="31"/>
      <c r="AJ1071" s="31"/>
      <c r="AK1071" s="31"/>
      <c r="AL1071" s="31"/>
      <c r="AM1071" s="31"/>
      <c r="AN1071" s="31"/>
      <c r="AO1071" s="31"/>
      <c r="AP1071" s="31"/>
      <c r="AQ1071" s="31"/>
      <c r="AR1071" s="31"/>
      <c r="AS1071" s="31"/>
      <c r="AT1071" s="31"/>
      <c r="AU1071" s="31"/>
      <c r="AV1071" s="31"/>
      <c r="AW1071" s="31"/>
      <c r="AX1071" s="31"/>
      <c r="AY1071" s="31"/>
      <c r="AZ1071" s="31"/>
      <c r="BA1071" s="31"/>
      <c r="BB1071" s="31"/>
      <c r="BC1071" s="31"/>
      <c r="BD1071" s="31"/>
      <c r="BE1071" s="31"/>
      <c r="BF1071" s="31"/>
      <c r="BG1071" s="31"/>
      <c r="BH1071" s="31"/>
      <c r="BI1071" s="31"/>
      <c r="BJ1071" s="31"/>
      <c r="BK1071" s="31"/>
      <c r="BL1071" s="31"/>
      <c r="BM1071" s="31"/>
      <c r="BN1071" s="31"/>
      <c r="BO1071" s="31"/>
      <c r="BP1071" s="31"/>
    </row>
    <row r="1072">
      <c r="A1072" s="180"/>
      <c r="B1072" s="31"/>
      <c r="C1072" s="31"/>
      <c r="D1072" s="31"/>
      <c r="E1072" s="31"/>
      <c r="F1072" s="31"/>
      <c r="G1072" s="31"/>
      <c r="H1072" s="31"/>
      <c r="I1072" s="31"/>
      <c r="J1072" s="31"/>
      <c r="K1072" s="31"/>
      <c r="L1072" s="31"/>
      <c r="M1072" s="31"/>
      <c r="N1072" s="31"/>
      <c r="O1072" s="31"/>
      <c r="P1072" s="31"/>
      <c r="Q1072" s="31"/>
      <c r="R1072" s="31"/>
      <c r="S1072" s="31"/>
      <c r="T1072" s="31"/>
      <c r="U1072" s="31"/>
      <c r="V1072" s="31"/>
      <c r="W1072" s="31"/>
      <c r="X1072" s="31"/>
      <c r="Y1072" s="31"/>
      <c r="Z1072" s="31"/>
      <c r="AA1072" s="31"/>
      <c r="AB1072" s="31"/>
      <c r="AC1072" s="31"/>
      <c r="AD1072" s="31"/>
      <c r="AE1072" s="31"/>
      <c r="AF1072" s="31"/>
      <c r="AG1072" s="31"/>
      <c r="AH1072" s="31"/>
      <c r="AI1072" s="31"/>
      <c r="AJ1072" s="31"/>
      <c r="AK1072" s="31"/>
      <c r="AL1072" s="31"/>
      <c r="AM1072" s="31"/>
      <c r="AN1072" s="31"/>
      <c r="AO1072" s="31"/>
      <c r="AP1072" s="31"/>
      <c r="AQ1072" s="31"/>
      <c r="AR1072" s="31"/>
      <c r="AS1072" s="31"/>
      <c r="AT1072" s="31"/>
      <c r="AU1072" s="31"/>
      <c r="AV1072" s="31"/>
      <c r="AW1072" s="31"/>
      <c r="AX1072" s="31"/>
      <c r="AY1072" s="31"/>
      <c r="AZ1072" s="31"/>
      <c r="BA1072" s="31"/>
      <c r="BB1072" s="31"/>
      <c r="BC1072" s="31"/>
      <c r="BD1072" s="31"/>
      <c r="BE1072" s="31"/>
      <c r="BF1072" s="31"/>
      <c r="BG1072" s="31"/>
      <c r="BH1072" s="31"/>
      <c r="BI1072" s="31"/>
      <c r="BJ1072" s="31"/>
      <c r="BK1072" s="31"/>
      <c r="BL1072" s="31"/>
      <c r="BM1072" s="31"/>
      <c r="BN1072" s="31"/>
      <c r="BO1072" s="31"/>
      <c r="BP1072" s="31"/>
    </row>
    <row r="1073">
      <c r="A1073" s="180"/>
      <c r="B1073" s="31"/>
      <c r="C1073" s="31"/>
      <c r="D1073" s="31"/>
      <c r="E1073" s="31"/>
      <c r="F1073" s="31"/>
      <c r="G1073" s="31"/>
      <c r="H1073" s="31"/>
      <c r="I1073" s="31"/>
      <c r="J1073" s="31"/>
      <c r="K1073" s="31"/>
      <c r="L1073" s="31"/>
      <c r="M1073" s="31"/>
      <c r="N1073" s="31"/>
      <c r="O1073" s="31"/>
      <c r="P1073" s="31"/>
      <c r="Q1073" s="31"/>
      <c r="R1073" s="31"/>
      <c r="S1073" s="31"/>
      <c r="T1073" s="31"/>
      <c r="U1073" s="31"/>
      <c r="V1073" s="31"/>
      <c r="W1073" s="31"/>
      <c r="X1073" s="31"/>
      <c r="Y1073" s="31"/>
      <c r="Z1073" s="31"/>
      <c r="AA1073" s="31"/>
      <c r="AB1073" s="31"/>
      <c r="AC1073" s="31"/>
      <c r="AD1073" s="31"/>
      <c r="AE1073" s="31"/>
      <c r="AF1073" s="31"/>
      <c r="AG1073" s="31"/>
      <c r="AH1073" s="31"/>
      <c r="AI1073" s="31"/>
      <c r="AJ1073" s="31"/>
      <c r="AK1073" s="31"/>
      <c r="AL1073" s="31"/>
      <c r="AM1073" s="31"/>
      <c r="AN1073" s="31"/>
      <c r="AO1073" s="31"/>
      <c r="AP1073" s="31"/>
      <c r="AQ1073" s="31"/>
      <c r="AR1073" s="31"/>
      <c r="AS1073" s="31"/>
      <c r="AT1073" s="31"/>
      <c r="AU1073" s="31"/>
      <c r="AV1073" s="31"/>
      <c r="AW1073" s="31"/>
      <c r="AX1073" s="31"/>
      <c r="AY1073" s="31"/>
      <c r="AZ1073" s="31"/>
      <c r="BA1073" s="31"/>
      <c r="BB1073" s="31"/>
      <c r="BC1073" s="31"/>
      <c r="BD1073" s="31"/>
      <c r="BE1073" s="31"/>
      <c r="BF1073" s="31"/>
      <c r="BG1073" s="31"/>
      <c r="BH1073" s="31"/>
      <c r="BI1073" s="31"/>
      <c r="BJ1073" s="31"/>
      <c r="BK1073" s="31"/>
      <c r="BL1073" s="31"/>
      <c r="BM1073" s="31"/>
      <c r="BN1073" s="31"/>
      <c r="BO1073" s="31"/>
      <c r="BP1073" s="31"/>
    </row>
    <row r="1074">
      <c r="A1074" s="180"/>
      <c r="B1074" s="31"/>
      <c r="C1074" s="31"/>
      <c r="D1074" s="31"/>
      <c r="E1074" s="31"/>
      <c r="F1074" s="31"/>
      <c r="G1074" s="31"/>
      <c r="H1074" s="31"/>
      <c r="I1074" s="31"/>
      <c r="J1074" s="31"/>
      <c r="K1074" s="31"/>
      <c r="L1074" s="31"/>
      <c r="M1074" s="31"/>
      <c r="N1074" s="31"/>
      <c r="O1074" s="31"/>
      <c r="P1074" s="31"/>
      <c r="Q1074" s="31"/>
      <c r="R1074" s="31"/>
      <c r="S1074" s="31"/>
      <c r="T1074" s="31"/>
      <c r="U1074" s="31"/>
      <c r="V1074" s="31"/>
      <c r="W1074" s="31"/>
      <c r="X1074" s="31"/>
      <c r="Y1074" s="31"/>
      <c r="Z1074" s="31"/>
      <c r="AA1074" s="31"/>
      <c r="AB1074" s="31"/>
      <c r="AC1074" s="31"/>
      <c r="AD1074" s="31"/>
      <c r="AE1074" s="31"/>
      <c r="AF1074" s="31"/>
      <c r="AG1074" s="31"/>
      <c r="AH1074" s="31"/>
      <c r="AI1074" s="31"/>
      <c r="AJ1074" s="31"/>
      <c r="AK1074" s="31"/>
      <c r="AL1074" s="31"/>
      <c r="AM1074" s="31"/>
      <c r="AN1074" s="31"/>
      <c r="AO1074" s="31"/>
      <c r="AP1074" s="31"/>
      <c r="AQ1074" s="31"/>
      <c r="AR1074" s="31"/>
      <c r="AS1074" s="31"/>
      <c r="AT1074" s="31"/>
      <c r="AU1074" s="31"/>
      <c r="AV1074" s="31"/>
      <c r="AW1074" s="31"/>
      <c r="AX1074" s="31"/>
      <c r="AY1074" s="31"/>
      <c r="AZ1074" s="31"/>
      <c r="BA1074" s="31"/>
      <c r="BB1074" s="31"/>
      <c r="BC1074" s="31"/>
      <c r="BD1074" s="31"/>
      <c r="BE1074" s="31"/>
      <c r="BF1074" s="31"/>
      <c r="BG1074" s="31"/>
      <c r="BH1074" s="31"/>
      <c r="BI1074" s="31"/>
      <c r="BJ1074" s="31"/>
      <c r="BK1074" s="31"/>
      <c r="BL1074" s="31"/>
      <c r="BM1074" s="31"/>
      <c r="BN1074" s="31"/>
      <c r="BO1074" s="31"/>
      <c r="BP1074" s="31"/>
    </row>
    <row r="1075">
      <c r="A1075" s="180"/>
      <c r="B1075" s="31"/>
      <c r="C1075" s="31"/>
      <c r="D1075" s="31"/>
      <c r="E1075" s="31"/>
      <c r="F1075" s="31"/>
      <c r="G1075" s="31"/>
      <c r="H1075" s="31"/>
      <c r="I1075" s="31"/>
      <c r="J1075" s="31"/>
      <c r="K1075" s="31"/>
      <c r="L1075" s="31"/>
      <c r="M1075" s="31"/>
      <c r="N1075" s="31"/>
      <c r="O1075" s="31"/>
      <c r="P1075" s="31"/>
      <c r="Q1075" s="31"/>
      <c r="R1075" s="31"/>
      <c r="S1075" s="31"/>
      <c r="T1075" s="31"/>
      <c r="U1075" s="31"/>
      <c r="V1075" s="31"/>
      <c r="W1075" s="31"/>
      <c r="X1075" s="31"/>
      <c r="Y1075" s="31"/>
      <c r="Z1075" s="31"/>
      <c r="AA1075" s="31"/>
      <c r="AB1075" s="31"/>
      <c r="AC1075" s="31"/>
      <c r="AD1075" s="31"/>
      <c r="AE1075" s="31"/>
      <c r="AF1075" s="31"/>
      <c r="AG1075" s="31"/>
      <c r="AH1075" s="31"/>
      <c r="AI1075" s="31"/>
      <c r="AJ1075" s="31"/>
      <c r="AK1075" s="31"/>
      <c r="AL1075" s="31"/>
      <c r="AM1075" s="31"/>
      <c r="AN1075" s="31"/>
      <c r="AO1075" s="31"/>
      <c r="AP1075" s="31"/>
      <c r="AQ1075" s="31"/>
      <c r="AR1075" s="31"/>
      <c r="AS1075" s="31"/>
      <c r="AT1075" s="31"/>
      <c r="AU1075" s="31"/>
      <c r="AV1075" s="31"/>
      <c r="AW1075" s="31"/>
      <c r="AX1075" s="31"/>
      <c r="AY1075" s="31"/>
      <c r="AZ1075" s="31"/>
      <c r="BA1075" s="31"/>
      <c r="BB1075" s="31"/>
      <c r="BC1075" s="31"/>
      <c r="BD1075" s="31"/>
      <c r="BE1075" s="31"/>
      <c r="BF1075" s="31"/>
      <c r="BG1075" s="31"/>
      <c r="BH1075" s="31"/>
      <c r="BI1075" s="31"/>
      <c r="BJ1075" s="31"/>
      <c r="BK1075" s="31"/>
      <c r="BL1075" s="31"/>
      <c r="BM1075" s="31"/>
      <c r="BN1075" s="31"/>
      <c r="BO1075" s="31"/>
      <c r="BP1075" s="31"/>
    </row>
    <row r="1076">
      <c r="A1076" s="180"/>
      <c r="B1076" s="31"/>
      <c r="C1076" s="31"/>
      <c r="D1076" s="31"/>
      <c r="E1076" s="31"/>
      <c r="F1076" s="31"/>
      <c r="G1076" s="31"/>
      <c r="H1076" s="31"/>
      <c r="I1076" s="31"/>
      <c r="J1076" s="31"/>
      <c r="K1076" s="31"/>
      <c r="L1076" s="31"/>
      <c r="M1076" s="31"/>
      <c r="N1076" s="31"/>
      <c r="O1076" s="31"/>
      <c r="P1076" s="31"/>
      <c r="Q1076" s="31"/>
      <c r="R1076" s="31"/>
      <c r="S1076" s="31"/>
      <c r="T1076" s="31"/>
      <c r="U1076" s="31"/>
      <c r="V1076" s="31"/>
      <c r="W1076" s="31"/>
      <c r="X1076" s="31"/>
      <c r="Y1076" s="31"/>
      <c r="Z1076" s="31"/>
      <c r="AA1076" s="31"/>
      <c r="AB1076" s="31"/>
      <c r="AC1076" s="31"/>
      <c r="AD1076" s="31"/>
      <c r="AE1076" s="31"/>
      <c r="AF1076" s="31"/>
      <c r="AG1076" s="31"/>
      <c r="AH1076" s="31"/>
      <c r="AI1076" s="31"/>
      <c r="AJ1076" s="31"/>
      <c r="AK1076" s="31"/>
      <c r="AL1076" s="31"/>
      <c r="AM1076" s="31"/>
      <c r="AN1076" s="31"/>
      <c r="AO1076" s="31"/>
      <c r="AP1076" s="31"/>
      <c r="AQ1076" s="31"/>
      <c r="AR1076" s="31"/>
      <c r="AS1076" s="31"/>
      <c r="AT1076" s="31"/>
      <c r="AU1076" s="31"/>
      <c r="AV1076" s="31"/>
      <c r="AW1076" s="31"/>
      <c r="AX1076" s="31"/>
      <c r="AY1076" s="31"/>
      <c r="AZ1076" s="31"/>
      <c r="BA1076" s="31"/>
      <c r="BB1076" s="31"/>
      <c r="BC1076" s="31"/>
      <c r="BD1076" s="31"/>
      <c r="BE1076" s="31"/>
      <c r="BF1076" s="31"/>
      <c r="BG1076" s="31"/>
      <c r="BH1076" s="31"/>
      <c r="BI1076" s="31"/>
      <c r="BJ1076" s="31"/>
      <c r="BK1076" s="31"/>
      <c r="BL1076" s="31"/>
      <c r="BM1076" s="31"/>
      <c r="BN1076" s="31"/>
      <c r="BO1076" s="31"/>
      <c r="BP1076" s="31"/>
    </row>
    <row r="1077">
      <c r="A1077" s="180"/>
      <c r="B1077" s="31"/>
      <c r="C1077" s="31"/>
      <c r="D1077" s="31"/>
      <c r="E1077" s="31"/>
      <c r="F1077" s="31"/>
      <c r="G1077" s="31"/>
      <c r="H1077" s="31"/>
      <c r="I1077" s="31"/>
      <c r="J1077" s="31"/>
      <c r="K1077" s="31"/>
      <c r="L1077" s="31"/>
      <c r="M1077" s="31"/>
      <c r="N1077" s="31"/>
      <c r="O1077" s="31"/>
      <c r="P1077" s="31"/>
      <c r="Q1077" s="31"/>
      <c r="R1077" s="31"/>
      <c r="S1077" s="31"/>
      <c r="T1077" s="31"/>
      <c r="U1077" s="31"/>
      <c r="V1077" s="31"/>
      <c r="W1077" s="31"/>
      <c r="X1077" s="31"/>
      <c r="Y1077" s="31"/>
      <c r="Z1077" s="31"/>
      <c r="AA1077" s="31"/>
      <c r="AB1077" s="31"/>
      <c r="AC1077" s="31"/>
      <c r="AD1077" s="31"/>
      <c r="AE1077" s="31"/>
      <c r="AF1077" s="31"/>
      <c r="AG1077" s="31"/>
      <c r="AH1077" s="31"/>
      <c r="AI1077" s="31"/>
      <c r="AJ1077" s="31"/>
      <c r="AK1077" s="31"/>
      <c r="AL1077" s="31"/>
      <c r="AM1077" s="31"/>
      <c r="AN1077" s="31"/>
      <c r="AO1077" s="31"/>
      <c r="AP1077" s="31"/>
      <c r="AQ1077" s="31"/>
      <c r="AR1077" s="31"/>
      <c r="AS1077" s="31"/>
      <c r="AT1077" s="31"/>
      <c r="AU1077" s="31"/>
      <c r="AV1077" s="31"/>
      <c r="AW1077" s="31"/>
      <c r="AX1077" s="31"/>
      <c r="AY1077" s="31"/>
      <c r="AZ1077" s="31"/>
      <c r="BA1077" s="31"/>
      <c r="BB1077" s="31"/>
      <c r="BC1077" s="31"/>
      <c r="BD1077" s="31"/>
      <c r="BE1077" s="31"/>
      <c r="BF1077" s="31"/>
      <c r="BG1077" s="31"/>
      <c r="BH1077" s="31"/>
      <c r="BI1077" s="31"/>
      <c r="BJ1077" s="31"/>
      <c r="BK1077" s="31"/>
      <c r="BL1077" s="31"/>
      <c r="BM1077" s="31"/>
      <c r="BN1077" s="31"/>
      <c r="BO1077" s="31"/>
      <c r="BP1077" s="31"/>
    </row>
    <row r="1078">
      <c r="A1078" s="180"/>
      <c r="B1078" s="31"/>
      <c r="C1078" s="31"/>
      <c r="D1078" s="31"/>
      <c r="E1078" s="31"/>
      <c r="F1078" s="31"/>
      <c r="G1078" s="31"/>
      <c r="H1078" s="31"/>
      <c r="I1078" s="31"/>
      <c r="J1078" s="31"/>
      <c r="K1078" s="31"/>
      <c r="L1078" s="31"/>
      <c r="M1078" s="31"/>
      <c r="N1078" s="31"/>
      <c r="O1078" s="31"/>
      <c r="P1078" s="31"/>
      <c r="Q1078" s="31"/>
      <c r="R1078" s="31"/>
      <c r="S1078" s="31"/>
      <c r="T1078" s="31"/>
      <c r="U1078" s="31"/>
      <c r="V1078" s="31"/>
      <c r="W1078" s="31"/>
      <c r="X1078" s="31"/>
      <c r="Y1078" s="31"/>
      <c r="Z1078" s="31"/>
      <c r="AA1078" s="31"/>
      <c r="AB1078" s="31"/>
      <c r="AC1078" s="31"/>
      <c r="AD1078" s="31"/>
      <c r="AE1078" s="31"/>
      <c r="AF1078" s="31"/>
      <c r="AG1078" s="31"/>
      <c r="AH1078" s="31"/>
      <c r="AI1078" s="31"/>
      <c r="AJ1078" s="31"/>
      <c r="AK1078" s="31"/>
      <c r="AL1078" s="31"/>
      <c r="AM1078" s="31"/>
      <c r="AN1078" s="31"/>
      <c r="AO1078" s="31"/>
      <c r="AP1078" s="31"/>
      <c r="AQ1078" s="31"/>
      <c r="AR1078" s="31"/>
      <c r="AS1078" s="31"/>
      <c r="AT1078" s="31"/>
      <c r="AU1078" s="31"/>
      <c r="AV1078" s="31"/>
      <c r="AW1078" s="31"/>
      <c r="AX1078" s="31"/>
      <c r="AY1078" s="31"/>
      <c r="AZ1078" s="31"/>
      <c r="BA1078" s="31"/>
      <c r="BB1078" s="31"/>
      <c r="BC1078" s="31"/>
      <c r="BD1078" s="31"/>
      <c r="BE1078" s="31"/>
      <c r="BF1078" s="31"/>
      <c r="BG1078" s="31"/>
      <c r="BH1078" s="31"/>
      <c r="BI1078" s="31"/>
      <c r="BJ1078" s="31"/>
      <c r="BK1078" s="31"/>
      <c r="BL1078" s="31"/>
      <c r="BM1078" s="31"/>
      <c r="BN1078" s="31"/>
      <c r="BO1078" s="31"/>
      <c r="BP1078" s="31"/>
    </row>
    <row r="1079">
      <c r="A1079" s="180"/>
      <c r="B1079" s="31"/>
      <c r="C1079" s="31"/>
      <c r="D1079" s="31"/>
      <c r="E1079" s="31"/>
      <c r="F1079" s="31"/>
      <c r="G1079" s="31"/>
      <c r="H1079" s="31"/>
      <c r="I1079" s="31"/>
      <c r="J1079" s="31"/>
      <c r="K1079" s="31"/>
      <c r="L1079" s="31"/>
      <c r="M1079" s="31"/>
      <c r="N1079" s="31"/>
      <c r="O1079" s="31"/>
      <c r="P1079" s="31"/>
      <c r="Q1079" s="31"/>
      <c r="R1079" s="31"/>
      <c r="S1079" s="31"/>
      <c r="T1079" s="31"/>
      <c r="U1079" s="31"/>
      <c r="V1079" s="31"/>
      <c r="W1079" s="31"/>
      <c r="X1079" s="31"/>
      <c r="Y1079" s="31"/>
      <c r="Z1079" s="31"/>
      <c r="AA1079" s="31"/>
      <c r="AB1079" s="31"/>
      <c r="AC1079" s="31"/>
      <c r="AD1079" s="31"/>
      <c r="AE1079" s="31"/>
      <c r="AF1079" s="31"/>
      <c r="AG1079" s="31"/>
      <c r="AH1079" s="31"/>
      <c r="AI1079" s="31"/>
      <c r="AJ1079" s="31"/>
      <c r="AK1079" s="31"/>
      <c r="AL1079" s="31"/>
      <c r="AM1079" s="31"/>
      <c r="AN1079" s="31"/>
      <c r="AO1079" s="31"/>
      <c r="AP1079" s="31"/>
      <c r="AQ1079" s="31"/>
      <c r="AR1079" s="31"/>
      <c r="AS1079" s="31"/>
      <c r="AT1079" s="31"/>
      <c r="AU1079" s="31"/>
      <c r="AV1079" s="31"/>
      <c r="AW1079" s="31"/>
      <c r="AX1079" s="31"/>
      <c r="AY1079" s="31"/>
      <c r="AZ1079" s="31"/>
      <c r="BA1079" s="31"/>
      <c r="BB1079" s="31"/>
      <c r="BC1079" s="31"/>
      <c r="BD1079" s="31"/>
      <c r="BE1079" s="31"/>
      <c r="BF1079" s="31"/>
      <c r="BG1079" s="31"/>
      <c r="BH1079" s="31"/>
      <c r="BI1079" s="31"/>
      <c r="BJ1079" s="31"/>
      <c r="BK1079" s="31"/>
      <c r="BL1079" s="31"/>
      <c r="BM1079" s="31"/>
      <c r="BN1079" s="31"/>
      <c r="BO1079" s="31"/>
      <c r="BP1079" s="31"/>
    </row>
    <row r="1080">
      <c r="A1080" s="180"/>
      <c r="B1080" s="31"/>
      <c r="C1080" s="31"/>
      <c r="D1080" s="31"/>
      <c r="E1080" s="31"/>
      <c r="F1080" s="31"/>
      <c r="G1080" s="31"/>
      <c r="H1080" s="31"/>
      <c r="I1080" s="31"/>
      <c r="J1080" s="31"/>
      <c r="K1080" s="31"/>
      <c r="L1080" s="31"/>
      <c r="M1080" s="31"/>
      <c r="N1080" s="31"/>
      <c r="O1080" s="31"/>
      <c r="P1080" s="31"/>
      <c r="Q1080" s="31"/>
      <c r="R1080" s="31"/>
      <c r="S1080" s="31"/>
      <c r="T1080" s="31"/>
      <c r="U1080" s="31"/>
      <c r="V1080" s="31"/>
      <c r="W1080" s="31"/>
      <c r="X1080" s="31"/>
      <c r="Y1080" s="31"/>
      <c r="Z1080" s="31"/>
      <c r="AA1080" s="31"/>
      <c r="AB1080" s="31"/>
      <c r="AC1080" s="31"/>
      <c r="AD1080" s="31"/>
      <c r="AE1080" s="31"/>
      <c r="AF1080" s="31"/>
      <c r="AG1080" s="31"/>
      <c r="AH1080" s="31"/>
      <c r="AI1080" s="31"/>
      <c r="AJ1080" s="31"/>
      <c r="AK1080" s="31"/>
      <c r="AL1080" s="31"/>
      <c r="AM1080" s="31"/>
      <c r="AN1080" s="31"/>
      <c r="AO1080" s="31"/>
      <c r="AP1080" s="31"/>
      <c r="AQ1080" s="31"/>
      <c r="AR1080" s="31"/>
      <c r="AS1080" s="31"/>
      <c r="AT1080" s="31"/>
      <c r="AU1080" s="31"/>
      <c r="AV1080" s="31"/>
      <c r="AW1080" s="31"/>
      <c r="AX1080" s="31"/>
      <c r="AY1080" s="31"/>
      <c r="AZ1080" s="31"/>
      <c r="BA1080" s="31"/>
      <c r="BB1080" s="31"/>
      <c r="BC1080" s="31"/>
      <c r="BD1080" s="31"/>
      <c r="BE1080" s="31"/>
      <c r="BF1080" s="31"/>
      <c r="BG1080" s="31"/>
      <c r="BH1080" s="31"/>
      <c r="BI1080" s="31"/>
      <c r="BJ1080" s="31"/>
      <c r="BK1080" s="31"/>
      <c r="BL1080" s="31"/>
      <c r="BM1080" s="31"/>
      <c r="BN1080" s="31"/>
      <c r="BO1080" s="31"/>
      <c r="BP1080" s="31"/>
    </row>
    <row r="1081">
      <c r="A1081" s="180"/>
      <c r="B1081" s="31"/>
      <c r="C1081" s="31"/>
      <c r="D1081" s="31"/>
      <c r="E1081" s="31"/>
      <c r="F1081" s="31"/>
      <c r="G1081" s="31"/>
      <c r="H1081" s="31"/>
      <c r="I1081" s="31"/>
      <c r="J1081" s="31"/>
      <c r="K1081" s="31"/>
      <c r="L1081" s="31"/>
      <c r="M1081" s="31"/>
      <c r="N1081" s="31"/>
      <c r="O1081" s="31"/>
      <c r="P1081" s="31"/>
      <c r="Q1081" s="31"/>
      <c r="R1081" s="31"/>
      <c r="S1081" s="31"/>
      <c r="T1081" s="31"/>
      <c r="U1081" s="31"/>
      <c r="V1081" s="31"/>
      <c r="W1081" s="31"/>
      <c r="X1081" s="31"/>
      <c r="Y1081" s="31"/>
      <c r="Z1081" s="31"/>
      <c r="AA1081" s="31"/>
      <c r="AB1081" s="31"/>
      <c r="AC1081" s="31"/>
      <c r="AD1081" s="31"/>
      <c r="AE1081" s="31"/>
      <c r="AF1081" s="31"/>
      <c r="AG1081" s="31"/>
      <c r="AH1081" s="31"/>
      <c r="AI1081" s="31"/>
      <c r="AJ1081" s="31"/>
      <c r="AK1081" s="31"/>
      <c r="AL1081" s="31"/>
      <c r="AM1081" s="31"/>
      <c r="AN1081" s="31"/>
      <c r="AO1081" s="31"/>
      <c r="AP1081" s="31"/>
      <c r="AQ1081" s="31"/>
      <c r="AR1081" s="31"/>
      <c r="AS1081" s="31"/>
      <c r="AT1081" s="31"/>
      <c r="AU1081" s="31"/>
      <c r="AV1081" s="31"/>
      <c r="AW1081" s="31"/>
      <c r="AX1081" s="31"/>
      <c r="AY1081" s="31"/>
      <c r="AZ1081" s="31"/>
      <c r="BA1081" s="31"/>
      <c r="BB1081" s="31"/>
      <c r="BC1081" s="31"/>
      <c r="BD1081" s="31"/>
      <c r="BE1081" s="31"/>
      <c r="BF1081" s="31"/>
      <c r="BG1081" s="31"/>
      <c r="BH1081" s="31"/>
      <c r="BI1081" s="31"/>
      <c r="BJ1081" s="31"/>
      <c r="BK1081" s="31"/>
      <c r="BL1081" s="31"/>
      <c r="BM1081" s="31"/>
      <c r="BN1081" s="31"/>
      <c r="BO1081" s="31"/>
      <c r="BP1081" s="31"/>
    </row>
    <row r="1082">
      <c r="A1082" s="180"/>
      <c r="B1082" s="31"/>
      <c r="C1082" s="31"/>
      <c r="D1082" s="31"/>
      <c r="E1082" s="31"/>
      <c r="F1082" s="31"/>
      <c r="G1082" s="31"/>
      <c r="H1082" s="31"/>
      <c r="I1082" s="31"/>
      <c r="J1082" s="31"/>
      <c r="K1082" s="31"/>
      <c r="L1082" s="31"/>
      <c r="M1082" s="31"/>
      <c r="N1082" s="31"/>
      <c r="O1082" s="31"/>
      <c r="P1082" s="31"/>
      <c r="Q1082" s="31"/>
      <c r="R1082" s="31"/>
      <c r="S1082" s="31"/>
      <c r="T1082" s="31"/>
      <c r="U1082" s="31"/>
      <c r="V1082" s="31"/>
      <c r="W1082" s="31"/>
      <c r="X1082" s="31"/>
      <c r="Y1082" s="31"/>
      <c r="Z1082" s="31"/>
      <c r="AA1082" s="31"/>
      <c r="AB1082" s="31"/>
      <c r="AC1082" s="31"/>
      <c r="AD1082" s="31"/>
      <c r="AE1082" s="31"/>
      <c r="AF1082" s="31"/>
      <c r="AG1082" s="31"/>
      <c r="AH1082" s="31"/>
      <c r="AI1082" s="31"/>
      <c r="AJ1082" s="31"/>
      <c r="AK1082" s="31"/>
      <c r="AL1082" s="31"/>
      <c r="AM1082" s="31"/>
      <c r="AN1082" s="31"/>
      <c r="AO1082" s="31"/>
      <c r="AP1082" s="31"/>
      <c r="AQ1082" s="31"/>
      <c r="AR1082" s="31"/>
      <c r="AS1082" s="31"/>
      <c r="AT1082" s="31"/>
      <c r="AU1082" s="31"/>
      <c r="AV1082" s="31"/>
      <c r="AW1082" s="31"/>
      <c r="AX1082" s="31"/>
      <c r="AY1082" s="31"/>
      <c r="AZ1082" s="31"/>
      <c r="BA1082" s="31"/>
      <c r="BB1082" s="31"/>
      <c r="BC1082" s="31"/>
      <c r="BD1082" s="31"/>
      <c r="BE1082" s="31"/>
      <c r="BF1082" s="31"/>
      <c r="BG1082" s="31"/>
      <c r="BH1082" s="31"/>
      <c r="BI1082" s="31"/>
      <c r="BJ1082" s="31"/>
      <c r="BK1082" s="31"/>
      <c r="BL1082" s="31"/>
      <c r="BM1082" s="31"/>
      <c r="BN1082" s="31"/>
      <c r="BO1082" s="31"/>
      <c r="BP1082" s="31"/>
    </row>
    <row r="1083">
      <c r="A1083" s="180"/>
      <c r="B1083" s="31"/>
      <c r="C1083" s="31"/>
      <c r="D1083" s="31"/>
      <c r="E1083" s="31"/>
      <c r="F1083" s="31"/>
      <c r="G1083" s="31"/>
      <c r="H1083" s="31"/>
      <c r="I1083" s="31"/>
      <c r="J1083" s="31"/>
      <c r="K1083" s="31"/>
      <c r="L1083" s="31"/>
      <c r="M1083" s="31"/>
      <c r="N1083" s="31"/>
      <c r="O1083" s="31"/>
      <c r="P1083" s="31"/>
      <c r="Q1083" s="31"/>
      <c r="R1083" s="31"/>
      <c r="S1083" s="31"/>
      <c r="T1083" s="31"/>
      <c r="U1083" s="31"/>
      <c r="V1083" s="31"/>
      <c r="W1083" s="31"/>
      <c r="X1083" s="31"/>
      <c r="Y1083" s="31"/>
      <c r="Z1083" s="31"/>
      <c r="AA1083" s="31"/>
      <c r="AB1083" s="31"/>
      <c r="AC1083" s="31"/>
      <c r="AD1083" s="31"/>
      <c r="AE1083" s="31"/>
      <c r="AF1083" s="31"/>
      <c r="AG1083" s="31"/>
      <c r="AH1083" s="31"/>
      <c r="AI1083" s="31"/>
      <c r="AJ1083" s="31"/>
      <c r="AK1083" s="31"/>
      <c r="AL1083" s="31"/>
      <c r="AM1083" s="31"/>
      <c r="AN1083" s="31"/>
      <c r="AO1083" s="31"/>
      <c r="AP1083" s="31"/>
      <c r="AQ1083" s="31"/>
      <c r="AR1083" s="31"/>
      <c r="AS1083" s="31"/>
      <c r="AT1083" s="31"/>
      <c r="AU1083" s="31"/>
      <c r="AV1083" s="31"/>
      <c r="AW1083" s="31"/>
      <c r="AX1083" s="31"/>
      <c r="AY1083" s="31"/>
      <c r="AZ1083" s="31"/>
      <c r="BA1083" s="31"/>
      <c r="BB1083" s="31"/>
      <c r="BC1083" s="31"/>
      <c r="BD1083" s="31"/>
      <c r="BE1083" s="31"/>
      <c r="BF1083" s="31"/>
      <c r="BG1083" s="31"/>
      <c r="BH1083" s="31"/>
      <c r="BI1083" s="31"/>
      <c r="BJ1083" s="31"/>
      <c r="BK1083" s="31"/>
      <c r="BL1083" s="31"/>
      <c r="BM1083" s="31"/>
      <c r="BN1083" s="31"/>
      <c r="BO1083" s="31"/>
      <c r="BP1083" s="31"/>
    </row>
    <row r="1084">
      <c r="A1084" s="180"/>
      <c r="B1084" s="31"/>
      <c r="C1084" s="31"/>
      <c r="D1084" s="31"/>
      <c r="E1084" s="31"/>
      <c r="F1084" s="31"/>
      <c r="G1084" s="31"/>
      <c r="H1084" s="31"/>
      <c r="I1084" s="31"/>
      <c r="J1084" s="31"/>
      <c r="K1084" s="31"/>
      <c r="L1084" s="31"/>
      <c r="M1084" s="31"/>
      <c r="N1084" s="31"/>
      <c r="O1084" s="31"/>
      <c r="P1084" s="31"/>
      <c r="Q1084" s="31"/>
      <c r="R1084" s="31"/>
      <c r="S1084" s="31"/>
      <c r="T1084" s="31"/>
      <c r="U1084" s="31"/>
      <c r="V1084" s="31"/>
      <c r="W1084" s="31"/>
      <c r="X1084" s="31"/>
      <c r="Y1084" s="31"/>
      <c r="Z1084" s="31"/>
      <c r="AA1084" s="31"/>
      <c r="AB1084" s="31"/>
      <c r="AC1084" s="31"/>
      <c r="AD1084" s="31"/>
      <c r="AE1084" s="31"/>
      <c r="AF1084" s="31"/>
      <c r="AG1084" s="31"/>
      <c r="AH1084" s="31"/>
      <c r="AI1084" s="31"/>
      <c r="AJ1084" s="31"/>
      <c r="AK1084" s="31"/>
      <c r="AL1084" s="31"/>
      <c r="AM1084" s="31"/>
      <c r="AN1084" s="31"/>
      <c r="AO1084" s="31"/>
      <c r="AP1084" s="31"/>
      <c r="AQ1084" s="31"/>
      <c r="AR1084" s="31"/>
      <c r="AS1084" s="31"/>
      <c r="AT1084" s="31"/>
      <c r="AU1084" s="31"/>
      <c r="AV1084" s="31"/>
      <c r="AW1084" s="31"/>
      <c r="AX1084" s="31"/>
      <c r="AY1084" s="31"/>
      <c r="AZ1084" s="31"/>
      <c r="BA1084" s="31"/>
      <c r="BB1084" s="31"/>
      <c r="BC1084" s="31"/>
      <c r="BD1084" s="31"/>
      <c r="BE1084" s="31"/>
      <c r="BF1084" s="31"/>
      <c r="BG1084" s="31"/>
      <c r="BH1084" s="31"/>
      <c r="BI1084" s="31"/>
      <c r="BJ1084" s="31"/>
      <c r="BK1084" s="31"/>
      <c r="BL1084" s="31"/>
      <c r="BM1084" s="31"/>
      <c r="BN1084" s="31"/>
      <c r="BO1084" s="31"/>
      <c r="BP1084" s="31"/>
    </row>
    <row r="1085">
      <c r="A1085" s="180"/>
      <c r="B1085" s="31"/>
      <c r="C1085" s="31"/>
      <c r="D1085" s="31"/>
      <c r="E1085" s="31"/>
      <c r="F1085" s="31"/>
      <c r="G1085" s="31"/>
      <c r="H1085" s="31"/>
      <c r="I1085" s="31"/>
      <c r="J1085" s="31"/>
      <c r="K1085" s="31"/>
      <c r="L1085" s="31"/>
      <c r="M1085" s="31"/>
      <c r="N1085" s="31"/>
      <c r="O1085" s="31"/>
      <c r="P1085" s="31"/>
      <c r="Q1085" s="31"/>
      <c r="R1085" s="31"/>
      <c r="S1085" s="31"/>
      <c r="T1085" s="31"/>
      <c r="U1085" s="31"/>
      <c r="V1085" s="31"/>
      <c r="W1085" s="31"/>
      <c r="X1085" s="31"/>
      <c r="Y1085" s="31"/>
      <c r="Z1085" s="31"/>
      <c r="AA1085" s="31"/>
      <c r="AB1085" s="31"/>
      <c r="AC1085" s="31"/>
      <c r="AD1085" s="31"/>
      <c r="AE1085" s="31"/>
      <c r="AF1085" s="31"/>
      <c r="AG1085" s="31"/>
      <c r="AH1085" s="31"/>
      <c r="AI1085" s="31"/>
      <c r="AJ1085" s="31"/>
      <c r="AK1085" s="31"/>
      <c r="AL1085" s="31"/>
      <c r="AM1085" s="31"/>
      <c r="AN1085" s="31"/>
      <c r="AO1085" s="31"/>
      <c r="AP1085" s="31"/>
      <c r="AQ1085" s="31"/>
      <c r="AR1085" s="31"/>
      <c r="AS1085" s="31"/>
      <c r="AT1085" s="31"/>
      <c r="AU1085" s="31"/>
      <c r="AV1085" s="31"/>
      <c r="AW1085" s="31"/>
      <c r="AX1085" s="31"/>
      <c r="AY1085" s="31"/>
      <c r="AZ1085" s="31"/>
      <c r="BA1085" s="31"/>
      <c r="BB1085" s="31"/>
      <c r="BC1085" s="31"/>
      <c r="BD1085" s="31"/>
      <c r="BE1085" s="31"/>
      <c r="BF1085" s="31"/>
      <c r="BG1085" s="31"/>
      <c r="BH1085" s="31"/>
      <c r="BI1085" s="31"/>
      <c r="BJ1085" s="31"/>
      <c r="BK1085" s="31"/>
      <c r="BL1085" s="31"/>
      <c r="BM1085" s="31"/>
      <c r="BN1085" s="31"/>
      <c r="BO1085" s="31"/>
      <c r="BP1085" s="31"/>
    </row>
    <row r="1086">
      <c r="A1086" s="180"/>
      <c r="B1086" s="31"/>
      <c r="C1086" s="31"/>
      <c r="D1086" s="31"/>
      <c r="E1086" s="31"/>
      <c r="F1086" s="31"/>
      <c r="G1086" s="31"/>
      <c r="H1086" s="31"/>
      <c r="I1086" s="31"/>
      <c r="J1086" s="31"/>
      <c r="K1086" s="31"/>
      <c r="L1086" s="31"/>
      <c r="M1086" s="31"/>
      <c r="N1086" s="31"/>
      <c r="O1086" s="31"/>
      <c r="P1086" s="31"/>
      <c r="Q1086" s="31"/>
      <c r="R1086" s="31"/>
      <c r="S1086" s="31"/>
      <c r="T1086" s="31"/>
      <c r="U1086" s="31"/>
      <c r="V1086" s="31"/>
      <c r="W1086" s="31"/>
      <c r="X1086" s="31"/>
      <c r="Y1086" s="31"/>
      <c r="Z1086" s="31"/>
      <c r="AA1086" s="31"/>
      <c r="AB1086" s="31"/>
      <c r="AC1086" s="31"/>
      <c r="AD1086" s="31"/>
      <c r="AE1086" s="31"/>
      <c r="AF1086" s="31"/>
      <c r="AG1086" s="31"/>
      <c r="AH1086" s="31"/>
      <c r="AI1086" s="31"/>
      <c r="AJ1086" s="31"/>
      <c r="AK1086" s="31"/>
      <c r="AL1086" s="31"/>
      <c r="AM1086" s="31"/>
      <c r="AN1086" s="31"/>
      <c r="AO1086" s="31"/>
      <c r="AP1086" s="31"/>
      <c r="AQ1086" s="31"/>
      <c r="AR1086" s="31"/>
      <c r="AS1086" s="31"/>
      <c r="AT1086" s="31"/>
      <c r="AU1086" s="31"/>
      <c r="AV1086" s="31"/>
      <c r="AW1086" s="31"/>
      <c r="AX1086" s="31"/>
      <c r="AY1086" s="31"/>
      <c r="AZ1086" s="31"/>
      <c r="BA1086" s="31"/>
      <c r="BB1086" s="31"/>
      <c r="BC1086" s="31"/>
      <c r="BD1086" s="31"/>
      <c r="BE1086" s="31"/>
      <c r="BF1086" s="31"/>
      <c r="BG1086" s="31"/>
      <c r="BH1086" s="31"/>
      <c r="BI1086" s="31"/>
      <c r="BJ1086" s="31"/>
      <c r="BK1086" s="31"/>
      <c r="BL1086" s="31"/>
      <c r="BM1086" s="31"/>
      <c r="BN1086" s="31"/>
      <c r="BO1086" s="31"/>
      <c r="BP1086" s="31"/>
    </row>
    <row r="1087">
      <c r="A1087" s="180"/>
      <c r="B1087" s="31"/>
      <c r="C1087" s="31"/>
      <c r="D1087" s="31"/>
      <c r="E1087" s="31"/>
      <c r="F1087" s="31"/>
      <c r="G1087" s="31"/>
      <c r="H1087" s="31"/>
      <c r="I1087" s="31"/>
      <c r="J1087" s="31"/>
      <c r="K1087" s="31"/>
      <c r="L1087" s="31"/>
      <c r="M1087" s="31"/>
      <c r="N1087" s="31"/>
      <c r="O1087" s="31"/>
      <c r="P1087" s="31"/>
      <c r="Q1087" s="31"/>
      <c r="R1087" s="31"/>
      <c r="S1087" s="31"/>
      <c r="T1087" s="31"/>
      <c r="U1087" s="31"/>
      <c r="V1087" s="31"/>
      <c r="W1087" s="31"/>
      <c r="X1087" s="31"/>
      <c r="Y1087" s="31"/>
      <c r="Z1087" s="31"/>
      <c r="AA1087" s="31"/>
      <c r="AB1087" s="31"/>
      <c r="AC1087" s="31"/>
      <c r="AD1087" s="31"/>
      <c r="AE1087" s="31"/>
      <c r="AF1087" s="31"/>
      <c r="AG1087" s="31"/>
      <c r="AH1087" s="31"/>
      <c r="AI1087" s="31"/>
      <c r="AJ1087" s="31"/>
      <c r="AK1087" s="31"/>
      <c r="AL1087" s="31"/>
      <c r="AM1087" s="31"/>
      <c r="AN1087" s="31"/>
      <c r="AO1087" s="31"/>
      <c r="AP1087" s="31"/>
      <c r="AQ1087" s="31"/>
      <c r="AR1087" s="31"/>
      <c r="AS1087" s="31"/>
      <c r="AT1087" s="31"/>
      <c r="AU1087" s="31"/>
      <c r="AV1087" s="31"/>
      <c r="AW1087" s="31"/>
      <c r="AX1087" s="31"/>
      <c r="AY1087" s="31"/>
      <c r="AZ1087" s="31"/>
      <c r="BA1087" s="31"/>
      <c r="BB1087" s="31"/>
      <c r="BC1087" s="31"/>
      <c r="BD1087" s="31"/>
      <c r="BE1087" s="31"/>
      <c r="BF1087" s="31"/>
      <c r="BG1087" s="31"/>
      <c r="BH1087" s="31"/>
      <c r="BI1087" s="31"/>
      <c r="BJ1087" s="31"/>
      <c r="BK1087" s="31"/>
      <c r="BL1087" s="31"/>
      <c r="BM1087" s="31"/>
      <c r="BN1087" s="31"/>
      <c r="BO1087" s="31"/>
      <c r="BP1087" s="31"/>
    </row>
    <row r="1088">
      <c r="A1088" s="180"/>
      <c r="B1088" s="31"/>
      <c r="C1088" s="31"/>
      <c r="D1088" s="31"/>
      <c r="E1088" s="31"/>
      <c r="F1088" s="31"/>
      <c r="G1088" s="31"/>
      <c r="H1088" s="31"/>
      <c r="I1088" s="31"/>
      <c r="J1088" s="31"/>
      <c r="K1088" s="31"/>
      <c r="L1088" s="31"/>
      <c r="M1088" s="31"/>
      <c r="N1088" s="31"/>
      <c r="O1088" s="31"/>
      <c r="P1088" s="31"/>
      <c r="Q1088" s="31"/>
      <c r="R1088" s="31"/>
      <c r="S1088" s="31"/>
      <c r="T1088" s="31"/>
      <c r="U1088" s="31"/>
      <c r="V1088" s="31"/>
      <c r="W1088" s="31"/>
      <c r="X1088" s="31"/>
      <c r="Y1088" s="31"/>
      <c r="Z1088" s="31"/>
      <c r="AA1088" s="31"/>
      <c r="AB1088" s="31"/>
      <c r="AC1088" s="31"/>
      <c r="AD1088" s="31"/>
      <c r="AE1088" s="31"/>
      <c r="AF1088" s="31"/>
      <c r="AG1088" s="31"/>
      <c r="AH1088" s="31"/>
      <c r="AI1088" s="31"/>
      <c r="AJ1088" s="31"/>
      <c r="AK1088" s="31"/>
      <c r="AL1088" s="31"/>
      <c r="AM1088" s="31"/>
      <c r="AN1088" s="31"/>
      <c r="AO1088" s="31"/>
      <c r="AP1088" s="31"/>
      <c r="AQ1088" s="31"/>
      <c r="AR1088" s="31"/>
      <c r="AS1088" s="31"/>
      <c r="AT1088" s="31"/>
      <c r="AU1088" s="31"/>
      <c r="AV1088" s="31"/>
      <c r="AW1088" s="31"/>
      <c r="AX1088" s="31"/>
      <c r="AY1088" s="31"/>
      <c r="AZ1088" s="31"/>
      <c r="BA1088" s="31"/>
      <c r="BB1088" s="31"/>
      <c r="BC1088" s="31"/>
      <c r="BD1088" s="31"/>
      <c r="BE1088" s="31"/>
      <c r="BF1088" s="31"/>
      <c r="BG1088" s="31"/>
      <c r="BH1088" s="31"/>
      <c r="BI1088" s="31"/>
      <c r="BJ1088" s="31"/>
      <c r="BK1088" s="31"/>
      <c r="BL1088" s="31"/>
      <c r="BM1088" s="31"/>
      <c r="BN1088" s="31"/>
      <c r="BO1088" s="31"/>
      <c r="BP1088" s="31"/>
    </row>
    <row r="1089">
      <c r="A1089" s="180"/>
      <c r="B1089" s="31"/>
      <c r="C1089" s="31"/>
      <c r="D1089" s="31"/>
      <c r="E1089" s="31"/>
      <c r="F1089" s="31"/>
      <c r="G1089" s="31"/>
      <c r="H1089" s="31"/>
      <c r="I1089" s="31"/>
      <c r="J1089" s="31"/>
      <c r="K1089" s="31"/>
      <c r="L1089" s="31"/>
      <c r="M1089" s="31"/>
      <c r="N1089" s="31"/>
      <c r="O1089" s="31"/>
      <c r="P1089" s="31"/>
      <c r="Q1089" s="31"/>
      <c r="R1089" s="31"/>
      <c r="S1089" s="31"/>
      <c r="T1089" s="31"/>
      <c r="U1089" s="31"/>
      <c r="V1089" s="31"/>
      <c r="W1089" s="31"/>
      <c r="X1089" s="31"/>
      <c r="Y1089" s="31"/>
      <c r="Z1089" s="31"/>
      <c r="AA1089" s="31"/>
      <c r="AB1089" s="31"/>
      <c r="AC1089" s="31"/>
      <c r="AD1089" s="31"/>
      <c r="AE1089" s="31"/>
      <c r="AF1089" s="31"/>
      <c r="AG1089" s="31"/>
      <c r="AH1089" s="31"/>
      <c r="AI1089" s="31"/>
      <c r="AJ1089" s="31"/>
      <c r="AK1089" s="31"/>
      <c r="AL1089" s="31"/>
      <c r="AM1089" s="31"/>
      <c r="AN1089" s="31"/>
      <c r="AO1089" s="31"/>
      <c r="AP1089" s="31"/>
      <c r="AQ1089" s="31"/>
      <c r="AR1089" s="31"/>
      <c r="AS1089" s="31"/>
      <c r="AT1089" s="31"/>
      <c r="AU1089" s="31"/>
      <c r="AV1089" s="31"/>
      <c r="AW1089" s="31"/>
      <c r="AX1089" s="31"/>
      <c r="AY1089" s="31"/>
      <c r="AZ1089" s="31"/>
      <c r="BA1089" s="31"/>
      <c r="BB1089" s="31"/>
      <c r="BC1089" s="31"/>
      <c r="BD1089" s="31"/>
      <c r="BE1089" s="31"/>
      <c r="BF1089" s="31"/>
      <c r="BG1089" s="31"/>
      <c r="BH1089" s="31"/>
      <c r="BI1089" s="31"/>
      <c r="BJ1089" s="31"/>
      <c r="BK1089" s="31"/>
      <c r="BL1089" s="31"/>
      <c r="BM1089" s="31"/>
      <c r="BN1089" s="31"/>
      <c r="BO1089" s="31"/>
      <c r="BP1089" s="31"/>
    </row>
    <row r="1090">
      <c r="A1090" s="180"/>
      <c r="B1090" s="31"/>
      <c r="C1090" s="31"/>
      <c r="D1090" s="31"/>
      <c r="E1090" s="31"/>
      <c r="F1090" s="31"/>
      <c r="G1090" s="31"/>
      <c r="H1090" s="31"/>
      <c r="I1090" s="31"/>
      <c r="J1090" s="31"/>
      <c r="K1090" s="31"/>
      <c r="L1090" s="31"/>
      <c r="M1090" s="31"/>
      <c r="N1090" s="31"/>
      <c r="O1090" s="31"/>
      <c r="P1090" s="31"/>
      <c r="Q1090" s="31"/>
      <c r="R1090" s="31"/>
      <c r="S1090" s="31"/>
      <c r="T1090" s="31"/>
      <c r="U1090" s="31"/>
      <c r="V1090" s="31"/>
      <c r="W1090" s="31"/>
      <c r="X1090" s="31"/>
      <c r="Y1090" s="31"/>
      <c r="Z1090" s="31"/>
      <c r="AA1090" s="31"/>
      <c r="AB1090" s="31"/>
      <c r="AC1090" s="31"/>
      <c r="AD1090" s="31"/>
      <c r="AE1090" s="31"/>
      <c r="AF1090" s="31"/>
      <c r="AG1090" s="31"/>
      <c r="AH1090" s="31"/>
      <c r="AI1090" s="31"/>
      <c r="AJ1090" s="31"/>
      <c r="AK1090" s="31"/>
      <c r="AL1090" s="31"/>
      <c r="AM1090" s="31"/>
      <c r="AN1090" s="31"/>
      <c r="AO1090" s="31"/>
      <c r="AP1090" s="31"/>
      <c r="AQ1090" s="31"/>
      <c r="AR1090" s="31"/>
      <c r="AS1090" s="31"/>
      <c r="AT1090" s="31"/>
      <c r="AU1090" s="31"/>
      <c r="AV1090" s="31"/>
      <c r="AW1090" s="31"/>
      <c r="AX1090" s="31"/>
      <c r="AY1090" s="31"/>
      <c r="AZ1090" s="31"/>
      <c r="BA1090" s="31"/>
      <c r="BB1090" s="31"/>
      <c r="BC1090" s="31"/>
      <c r="BD1090" s="31"/>
      <c r="BE1090" s="31"/>
      <c r="BF1090" s="31"/>
      <c r="BG1090" s="31"/>
      <c r="BH1090" s="31"/>
      <c r="BI1090" s="31"/>
      <c r="BJ1090" s="31"/>
      <c r="BK1090" s="31"/>
      <c r="BL1090" s="31"/>
      <c r="BM1090" s="31"/>
      <c r="BN1090" s="31"/>
      <c r="BO1090" s="31"/>
      <c r="BP1090" s="31"/>
    </row>
    <row r="1091">
      <c r="A1091" s="180"/>
      <c r="B1091" s="31"/>
      <c r="C1091" s="31"/>
      <c r="D1091" s="31"/>
      <c r="E1091" s="31"/>
      <c r="F1091" s="31"/>
      <c r="G1091" s="31"/>
      <c r="H1091" s="31"/>
      <c r="I1091" s="31"/>
      <c r="J1091" s="31"/>
      <c r="K1091" s="31"/>
      <c r="L1091" s="31"/>
      <c r="M1091" s="31"/>
      <c r="N1091" s="31"/>
      <c r="O1091" s="31"/>
      <c r="P1091" s="31"/>
      <c r="Q1091" s="31"/>
      <c r="R1091" s="31"/>
      <c r="S1091" s="31"/>
      <c r="T1091" s="31"/>
      <c r="U1091" s="31"/>
      <c r="V1091" s="31"/>
      <c r="W1091" s="31"/>
      <c r="X1091" s="31"/>
      <c r="Y1091" s="31"/>
      <c r="Z1091" s="31"/>
      <c r="AA1091" s="31"/>
      <c r="AB1091" s="31"/>
      <c r="AC1091" s="31"/>
      <c r="AD1091" s="31"/>
      <c r="AE1091" s="31"/>
      <c r="AF1091" s="31"/>
      <c r="AG1091" s="31"/>
      <c r="AH1091" s="31"/>
      <c r="AI1091" s="31"/>
      <c r="AJ1091" s="31"/>
      <c r="AK1091" s="31"/>
      <c r="AL1091" s="31"/>
      <c r="AM1091" s="31"/>
      <c r="AN1091" s="31"/>
      <c r="AO1091" s="31"/>
      <c r="AP1091" s="31"/>
      <c r="AQ1091" s="31"/>
      <c r="AR1091" s="31"/>
      <c r="AS1091" s="31"/>
      <c r="AT1091" s="31"/>
      <c r="AU1091" s="31"/>
      <c r="AV1091" s="31"/>
      <c r="AW1091" s="31"/>
      <c r="AX1091" s="31"/>
      <c r="AY1091" s="31"/>
      <c r="AZ1091" s="31"/>
      <c r="BA1091" s="31"/>
      <c r="BB1091" s="31"/>
      <c r="BC1091" s="31"/>
      <c r="BD1091" s="31"/>
      <c r="BE1091" s="31"/>
      <c r="BF1091" s="31"/>
      <c r="BG1091" s="31"/>
      <c r="BH1091" s="31"/>
      <c r="BI1091" s="31"/>
      <c r="BJ1091" s="31"/>
      <c r="BK1091" s="31"/>
      <c r="BL1091" s="31"/>
      <c r="BM1091" s="31"/>
      <c r="BN1091" s="31"/>
      <c r="BO1091" s="31"/>
      <c r="BP1091" s="31"/>
    </row>
    <row r="1092">
      <c r="A1092" s="180"/>
      <c r="B1092" s="31"/>
      <c r="C1092" s="31"/>
      <c r="D1092" s="31"/>
      <c r="E1092" s="31"/>
      <c r="F1092" s="31"/>
      <c r="G1092" s="31"/>
      <c r="H1092" s="31"/>
      <c r="I1092" s="31"/>
      <c r="J1092" s="31"/>
      <c r="K1092" s="31"/>
      <c r="L1092" s="31"/>
      <c r="M1092" s="31"/>
      <c r="N1092" s="31"/>
      <c r="O1092" s="31"/>
      <c r="P1092" s="31"/>
      <c r="Q1092" s="31"/>
      <c r="R1092" s="31"/>
      <c r="S1092" s="31"/>
      <c r="T1092" s="31"/>
      <c r="U1092" s="31"/>
      <c r="V1092" s="31"/>
      <c r="W1092" s="31"/>
      <c r="X1092" s="31"/>
      <c r="Y1092" s="31"/>
      <c r="Z1092" s="31"/>
      <c r="AA1092" s="31"/>
      <c r="AB1092" s="31"/>
      <c r="AC1092" s="31"/>
      <c r="AD1092" s="31"/>
      <c r="AE1092" s="31"/>
      <c r="AF1092" s="31"/>
      <c r="AG1092" s="31"/>
      <c r="AH1092" s="31"/>
      <c r="AI1092" s="31"/>
      <c r="AJ1092" s="31"/>
      <c r="AK1092" s="31"/>
      <c r="AL1092" s="31"/>
      <c r="AM1092" s="31"/>
      <c r="AN1092" s="31"/>
      <c r="AO1092" s="31"/>
      <c r="AP1092" s="31"/>
      <c r="AQ1092" s="31"/>
      <c r="AR1092" s="31"/>
      <c r="AS1092" s="31"/>
      <c r="AT1092" s="31"/>
      <c r="AU1092" s="31"/>
      <c r="AV1092" s="31"/>
      <c r="AW1092" s="31"/>
      <c r="AX1092" s="31"/>
      <c r="AY1092" s="31"/>
      <c r="AZ1092" s="31"/>
      <c r="BA1092" s="31"/>
      <c r="BB1092" s="31"/>
      <c r="BC1092" s="31"/>
      <c r="BD1092" s="31"/>
      <c r="BE1092" s="31"/>
      <c r="BF1092" s="31"/>
      <c r="BG1092" s="31"/>
      <c r="BH1092" s="31"/>
      <c r="BI1092" s="31"/>
      <c r="BJ1092" s="31"/>
      <c r="BK1092" s="31"/>
      <c r="BL1092" s="31"/>
      <c r="BM1092" s="31"/>
      <c r="BN1092" s="31"/>
      <c r="BO1092" s="31"/>
      <c r="BP1092" s="31"/>
    </row>
    <row r="1093">
      <c r="A1093" s="180"/>
      <c r="B1093" s="31"/>
      <c r="C1093" s="31"/>
      <c r="D1093" s="31"/>
      <c r="E1093" s="31"/>
      <c r="F1093" s="31"/>
      <c r="G1093" s="31"/>
      <c r="H1093" s="31"/>
      <c r="I1093" s="31"/>
      <c r="J1093" s="31"/>
      <c r="K1093" s="31"/>
      <c r="L1093" s="31"/>
      <c r="M1093" s="31"/>
      <c r="N1093" s="31"/>
      <c r="O1093" s="31"/>
      <c r="P1093" s="31"/>
      <c r="Q1093" s="31"/>
      <c r="R1093" s="31"/>
      <c r="S1093" s="31"/>
      <c r="T1093" s="31"/>
      <c r="U1093" s="31"/>
      <c r="V1093" s="31"/>
      <c r="W1093" s="31"/>
      <c r="X1093" s="31"/>
      <c r="Y1093" s="31"/>
      <c r="Z1093" s="31"/>
      <c r="AA1093" s="31"/>
      <c r="AB1093" s="31"/>
      <c r="AC1093" s="31"/>
      <c r="AD1093" s="31"/>
      <c r="AE1093" s="31"/>
      <c r="AF1093" s="31"/>
      <c r="AG1093" s="31"/>
      <c r="AH1093" s="31"/>
      <c r="AI1093" s="31"/>
      <c r="AJ1093" s="31"/>
      <c r="AK1093" s="31"/>
      <c r="AL1093" s="31"/>
      <c r="AM1093" s="31"/>
      <c r="AN1093" s="31"/>
      <c r="AO1093" s="31"/>
      <c r="AP1093" s="31"/>
      <c r="AQ1093" s="31"/>
      <c r="AR1093" s="31"/>
      <c r="AS1093" s="31"/>
      <c r="AT1093" s="31"/>
      <c r="AU1093" s="31"/>
      <c r="AV1093" s="31"/>
      <c r="AW1093" s="31"/>
      <c r="AX1093" s="31"/>
      <c r="AY1093" s="31"/>
      <c r="AZ1093" s="31"/>
      <c r="BA1093" s="31"/>
      <c r="BB1093" s="31"/>
      <c r="BC1093" s="31"/>
      <c r="BD1093" s="31"/>
      <c r="BE1093" s="31"/>
      <c r="BF1093" s="31"/>
      <c r="BG1093" s="31"/>
      <c r="BH1093" s="31"/>
      <c r="BI1093" s="31"/>
      <c r="BJ1093" s="31"/>
      <c r="BK1093" s="31"/>
      <c r="BL1093" s="31"/>
      <c r="BM1093" s="31"/>
      <c r="BN1093" s="31"/>
      <c r="BO1093" s="31"/>
      <c r="BP1093" s="31"/>
    </row>
    <row r="1094">
      <c r="A1094" s="180"/>
      <c r="B1094" s="31"/>
      <c r="C1094" s="31"/>
      <c r="D1094" s="31"/>
      <c r="E1094" s="31"/>
      <c r="F1094" s="31"/>
      <c r="G1094" s="31"/>
      <c r="H1094" s="31"/>
      <c r="I1094" s="31"/>
      <c r="J1094" s="31"/>
      <c r="K1094" s="31"/>
      <c r="L1094" s="31"/>
      <c r="M1094" s="31"/>
      <c r="N1094" s="31"/>
      <c r="O1094" s="31"/>
      <c r="P1094" s="31"/>
      <c r="Q1094" s="31"/>
      <c r="R1094" s="31"/>
      <c r="S1094" s="31"/>
      <c r="T1094" s="31"/>
      <c r="U1094" s="31"/>
      <c r="V1094" s="31"/>
      <c r="W1094" s="31"/>
      <c r="X1094" s="31"/>
      <c r="Y1094" s="31"/>
      <c r="Z1094" s="31"/>
      <c r="AA1094" s="31"/>
      <c r="AB1094" s="31"/>
      <c r="AC1094" s="31"/>
      <c r="AD1094" s="31"/>
      <c r="AE1094" s="31"/>
      <c r="AF1094" s="31"/>
      <c r="AG1094" s="31"/>
      <c r="AH1094" s="31"/>
      <c r="AI1094" s="31"/>
      <c r="AJ1094" s="31"/>
      <c r="AK1094" s="31"/>
      <c r="AL1094" s="31"/>
      <c r="AM1094" s="31"/>
      <c r="AN1094" s="31"/>
      <c r="AO1094" s="31"/>
      <c r="AP1094" s="31"/>
      <c r="AQ1094" s="31"/>
      <c r="AR1094" s="31"/>
      <c r="AS1094" s="31"/>
      <c r="AT1094" s="31"/>
      <c r="AU1094" s="31"/>
      <c r="AV1094" s="31"/>
      <c r="AW1094" s="31"/>
      <c r="AX1094" s="31"/>
      <c r="AY1094" s="31"/>
      <c r="AZ1094" s="31"/>
      <c r="BA1094" s="31"/>
      <c r="BB1094" s="31"/>
      <c r="BC1094" s="31"/>
      <c r="BD1094" s="31"/>
      <c r="BE1094" s="31"/>
      <c r="BF1094" s="31"/>
      <c r="BG1094" s="31"/>
      <c r="BH1094" s="31"/>
      <c r="BI1094" s="31"/>
      <c r="BJ1094" s="31"/>
      <c r="BK1094" s="31"/>
      <c r="BL1094" s="31"/>
      <c r="BM1094" s="31"/>
      <c r="BN1094" s="31"/>
      <c r="BO1094" s="31"/>
      <c r="BP1094" s="31"/>
    </row>
    <row r="1095">
      <c r="A1095" s="180"/>
      <c r="B1095" s="31"/>
      <c r="C1095" s="31"/>
      <c r="D1095" s="31"/>
      <c r="E1095" s="31"/>
      <c r="F1095" s="31"/>
      <c r="G1095" s="31"/>
      <c r="H1095" s="31"/>
      <c r="I1095" s="31"/>
      <c r="J1095" s="31"/>
      <c r="K1095" s="31"/>
      <c r="L1095" s="31"/>
      <c r="M1095" s="31"/>
      <c r="N1095" s="31"/>
      <c r="O1095" s="31"/>
      <c r="P1095" s="31"/>
      <c r="Q1095" s="31"/>
      <c r="R1095" s="31"/>
      <c r="S1095" s="31"/>
      <c r="T1095" s="31"/>
      <c r="U1095" s="31"/>
      <c r="V1095" s="31"/>
      <c r="W1095" s="31"/>
      <c r="X1095" s="31"/>
      <c r="Y1095" s="31"/>
      <c r="Z1095" s="31"/>
      <c r="AA1095" s="31"/>
      <c r="AB1095" s="31"/>
      <c r="AC1095" s="31"/>
      <c r="AD1095" s="31"/>
      <c r="AE1095" s="31"/>
      <c r="AF1095" s="31"/>
      <c r="AG1095" s="31"/>
      <c r="AH1095" s="31"/>
      <c r="AI1095" s="31"/>
      <c r="AJ1095" s="31"/>
      <c r="AK1095" s="31"/>
      <c r="AL1095" s="31"/>
      <c r="AM1095" s="31"/>
      <c r="AN1095" s="31"/>
      <c r="AO1095" s="31"/>
      <c r="AP1095" s="31"/>
      <c r="AQ1095" s="31"/>
      <c r="AR1095" s="31"/>
      <c r="AS1095" s="31"/>
      <c r="AT1095" s="31"/>
      <c r="AU1095" s="31"/>
      <c r="AV1095" s="31"/>
      <c r="AW1095" s="31"/>
      <c r="AX1095" s="31"/>
      <c r="AY1095" s="31"/>
      <c r="AZ1095" s="31"/>
      <c r="BA1095" s="31"/>
      <c r="BB1095" s="31"/>
      <c r="BC1095" s="31"/>
      <c r="BD1095" s="31"/>
      <c r="BE1095" s="31"/>
      <c r="BF1095" s="31"/>
      <c r="BG1095" s="31"/>
      <c r="BH1095" s="31"/>
      <c r="BI1095" s="31"/>
      <c r="BJ1095" s="31"/>
      <c r="BK1095" s="31"/>
      <c r="BL1095" s="31"/>
      <c r="BM1095" s="31"/>
      <c r="BN1095" s="31"/>
      <c r="BO1095" s="31"/>
      <c r="BP1095" s="31"/>
    </row>
    <row r="1096">
      <c r="A1096" s="180"/>
      <c r="B1096" s="31"/>
      <c r="C1096" s="31"/>
      <c r="D1096" s="31"/>
      <c r="E1096" s="31"/>
      <c r="F1096" s="31"/>
      <c r="G1096" s="31"/>
      <c r="H1096" s="31"/>
      <c r="I1096" s="31"/>
      <c r="J1096" s="31"/>
      <c r="K1096" s="31"/>
      <c r="L1096" s="31"/>
      <c r="M1096" s="31"/>
      <c r="N1096" s="31"/>
      <c r="O1096" s="31"/>
      <c r="P1096" s="31"/>
      <c r="Q1096" s="31"/>
      <c r="R1096" s="31"/>
      <c r="S1096" s="31"/>
      <c r="T1096" s="31"/>
      <c r="U1096" s="31"/>
      <c r="V1096" s="31"/>
      <c r="W1096" s="31"/>
      <c r="X1096" s="31"/>
      <c r="Y1096" s="31"/>
      <c r="Z1096" s="31"/>
      <c r="AA1096" s="31"/>
      <c r="AB1096" s="31"/>
      <c r="AC1096" s="31"/>
      <c r="AD1096" s="31"/>
      <c r="AE1096" s="31"/>
      <c r="AF1096" s="31"/>
      <c r="AG1096" s="31"/>
      <c r="AH1096" s="31"/>
      <c r="AI1096" s="31"/>
      <c r="AJ1096" s="31"/>
      <c r="AK1096" s="31"/>
      <c r="AL1096" s="31"/>
      <c r="AM1096" s="31"/>
      <c r="AN1096" s="31"/>
      <c r="AO1096" s="31"/>
      <c r="AP1096" s="31"/>
      <c r="AQ1096" s="31"/>
      <c r="AR1096" s="31"/>
      <c r="AS1096" s="31"/>
      <c r="AT1096" s="31"/>
      <c r="AU1096" s="31"/>
      <c r="AV1096" s="31"/>
      <c r="AW1096" s="31"/>
      <c r="AX1096" s="31"/>
      <c r="AY1096" s="31"/>
      <c r="AZ1096" s="31"/>
      <c r="BA1096" s="31"/>
      <c r="BB1096" s="31"/>
      <c r="BC1096" s="31"/>
      <c r="BD1096" s="31"/>
      <c r="BE1096" s="31"/>
      <c r="BF1096" s="31"/>
      <c r="BG1096" s="31"/>
      <c r="BH1096" s="31"/>
      <c r="BI1096" s="31"/>
      <c r="BJ1096" s="31"/>
      <c r="BK1096" s="31"/>
      <c r="BL1096" s="31"/>
      <c r="BM1096" s="31"/>
      <c r="BN1096" s="31"/>
      <c r="BO1096" s="31"/>
      <c r="BP1096" s="31"/>
    </row>
    <row r="1097">
      <c r="A1097" s="180"/>
      <c r="B1097" s="31"/>
      <c r="C1097" s="31"/>
      <c r="D1097" s="31"/>
      <c r="E1097" s="31"/>
      <c r="F1097" s="31"/>
      <c r="G1097" s="31"/>
      <c r="H1097" s="31"/>
      <c r="I1097" s="31"/>
      <c r="J1097" s="31"/>
      <c r="K1097" s="31"/>
      <c r="L1097" s="31"/>
      <c r="M1097" s="31"/>
      <c r="N1097" s="31"/>
      <c r="O1097" s="31"/>
      <c r="P1097" s="31"/>
      <c r="Q1097" s="31"/>
      <c r="R1097" s="31"/>
      <c r="S1097" s="31"/>
      <c r="T1097" s="31"/>
      <c r="U1097" s="31"/>
      <c r="V1097" s="31"/>
      <c r="W1097" s="31"/>
      <c r="X1097" s="31"/>
      <c r="Y1097" s="31"/>
      <c r="Z1097" s="31"/>
      <c r="AA1097" s="31"/>
      <c r="AB1097" s="31"/>
      <c r="AC1097" s="31"/>
      <c r="AD1097" s="31"/>
      <c r="AE1097" s="31"/>
      <c r="AF1097" s="31"/>
      <c r="AG1097" s="31"/>
      <c r="AH1097" s="31"/>
      <c r="AI1097" s="31"/>
      <c r="AJ1097" s="31"/>
      <c r="AK1097" s="31"/>
      <c r="AL1097" s="31"/>
      <c r="AM1097" s="31"/>
      <c r="AN1097" s="31"/>
      <c r="AO1097" s="31"/>
      <c r="AP1097" s="31"/>
      <c r="AQ1097" s="31"/>
      <c r="AR1097" s="31"/>
      <c r="AS1097" s="31"/>
      <c r="AT1097" s="31"/>
      <c r="AU1097" s="31"/>
      <c r="AV1097" s="31"/>
      <c r="AW1097" s="31"/>
      <c r="AX1097" s="31"/>
      <c r="AY1097" s="31"/>
      <c r="AZ1097" s="31"/>
      <c r="BA1097" s="31"/>
      <c r="BB1097" s="31"/>
      <c r="BC1097" s="31"/>
      <c r="BD1097" s="31"/>
      <c r="BE1097" s="31"/>
      <c r="BF1097" s="31"/>
      <c r="BG1097" s="31"/>
      <c r="BH1097" s="31"/>
      <c r="BI1097" s="31"/>
      <c r="BJ1097" s="31"/>
      <c r="BK1097" s="31"/>
      <c r="BL1097" s="31"/>
      <c r="BM1097" s="31"/>
      <c r="BN1097" s="31"/>
      <c r="BO1097" s="31"/>
      <c r="BP1097" s="31"/>
    </row>
    <row r="1098">
      <c r="A1098" s="180"/>
      <c r="B1098" s="31"/>
      <c r="C1098" s="31"/>
      <c r="D1098" s="31"/>
      <c r="E1098" s="31"/>
      <c r="F1098" s="31"/>
      <c r="G1098" s="31"/>
      <c r="H1098" s="31"/>
      <c r="I1098" s="31"/>
      <c r="J1098" s="31"/>
      <c r="K1098" s="31"/>
      <c r="L1098" s="31"/>
      <c r="M1098" s="31"/>
      <c r="N1098" s="31"/>
      <c r="O1098" s="31"/>
      <c r="P1098" s="31"/>
      <c r="Q1098" s="31"/>
      <c r="R1098" s="31"/>
      <c r="S1098" s="31"/>
      <c r="T1098" s="31"/>
      <c r="U1098" s="31"/>
      <c r="V1098" s="31"/>
      <c r="W1098" s="31"/>
      <c r="X1098" s="31"/>
      <c r="Y1098" s="31"/>
      <c r="Z1098" s="31"/>
      <c r="AA1098" s="31"/>
      <c r="AB1098" s="31"/>
      <c r="AC1098" s="31"/>
      <c r="AD1098" s="31"/>
      <c r="AE1098" s="31"/>
      <c r="AF1098" s="31"/>
      <c r="AG1098" s="31"/>
      <c r="AH1098" s="31"/>
      <c r="AI1098" s="31"/>
      <c r="AJ1098" s="31"/>
      <c r="AK1098" s="31"/>
      <c r="AL1098" s="31"/>
      <c r="AM1098" s="31"/>
      <c r="AN1098" s="31"/>
      <c r="AO1098" s="31"/>
      <c r="AP1098" s="31"/>
      <c r="AQ1098" s="31"/>
      <c r="AR1098" s="31"/>
      <c r="AS1098" s="31"/>
      <c r="AT1098" s="31"/>
      <c r="AU1098" s="31"/>
      <c r="AV1098" s="31"/>
      <c r="AW1098" s="31"/>
      <c r="AX1098" s="31"/>
      <c r="AY1098" s="31"/>
      <c r="AZ1098" s="31"/>
      <c r="BA1098" s="31"/>
      <c r="BB1098" s="31"/>
      <c r="BC1098" s="31"/>
      <c r="BD1098" s="31"/>
      <c r="BE1098" s="31"/>
      <c r="BF1098" s="31"/>
      <c r="BG1098" s="31"/>
      <c r="BH1098" s="31"/>
      <c r="BI1098" s="31"/>
      <c r="BJ1098" s="31"/>
      <c r="BK1098" s="31"/>
      <c r="BL1098" s="31"/>
      <c r="BM1098" s="31"/>
      <c r="BN1098" s="31"/>
      <c r="BO1098" s="31"/>
      <c r="BP1098" s="31"/>
    </row>
    <row r="1099">
      <c r="A1099" s="180"/>
      <c r="B1099" s="31"/>
      <c r="C1099" s="31"/>
      <c r="D1099" s="31"/>
      <c r="E1099" s="31"/>
      <c r="F1099" s="31"/>
      <c r="G1099" s="31"/>
      <c r="H1099" s="31"/>
      <c r="I1099" s="31"/>
      <c r="J1099" s="31"/>
      <c r="K1099" s="31"/>
      <c r="L1099" s="31"/>
      <c r="M1099" s="31"/>
      <c r="N1099" s="31"/>
      <c r="O1099" s="31"/>
      <c r="P1099" s="31"/>
      <c r="Q1099" s="31"/>
      <c r="R1099" s="31"/>
      <c r="S1099" s="31"/>
      <c r="T1099" s="31"/>
      <c r="U1099" s="31"/>
      <c r="V1099" s="31"/>
      <c r="W1099" s="31"/>
      <c r="X1099" s="31"/>
      <c r="Y1099" s="31"/>
      <c r="Z1099" s="31"/>
      <c r="AA1099" s="31"/>
      <c r="AB1099" s="31"/>
      <c r="AC1099" s="31"/>
      <c r="AD1099" s="31"/>
      <c r="AE1099" s="31"/>
      <c r="AF1099" s="31"/>
      <c r="AG1099" s="31"/>
      <c r="AH1099" s="31"/>
      <c r="AI1099" s="31"/>
      <c r="AJ1099" s="31"/>
      <c r="AK1099" s="31"/>
      <c r="AL1099" s="31"/>
      <c r="AM1099" s="31"/>
      <c r="AN1099" s="31"/>
      <c r="AO1099" s="31"/>
      <c r="AP1099" s="31"/>
      <c r="AQ1099" s="31"/>
      <c r="AR1099" s="31"/>
      <c r="AS1099" s="31"/>
      <c r="AT1099" s="31"/>
      <c r="AU1099" s="31"/>
      <c r="AV1099" s="31"/>
      <c r="AW1099" s="31"/>
      <c r="AX1099" s="31"/>
      <c r="AY1099" s="31"/>
      <c r="AZ1099" s="31"/>
      <c r="BA1099" s="31"/>
      <c r="BB1099" s="31"/>
      <c r="BC1099" s="31"/>
      <c r="BD1099" s="31"/>
      <c r="BE1099" s="31"/>
      <c r="BF1099" s="31"/>
      <c r="BG1099" s="31"/>
      <c r="BH1099" s="31"/>
      <c r="BI1099" s="31"/>
      <c r="BJ1099" s="31"/>
      <c r="BK1099" s="31"/>
      <c r="BL1099" s="31"/>
      <c r="BM1099" s="31"/>
      <c r="BN1099" s="31"/>
      <c r="BO1099" s="31"/>
      <c r="BP1099" s="31"/>
    </row>
    <row r="1100">
      <c r="A1100" s="180"/>
      <c r="B1100" s="31"/>
      <c r="C1100" s="31"/>
      <c r="D1100" s="31"/>
      <c r="E1100" s="31"/>
      <c r="F1100" s="31"/>
      <c r="G1100" s="31"/>
      <c r="H1100" s="31"/>
      <c r="I1100" s="31"/>
      <c r="J1100" s="31"/>
      <c r="K1100" s="31"/>
      <c r="L1100" s="31"/>
      <c r="M1100" s="31"/>
      <c r="N1100" s="31"/>
      <c r="O1100" s="31"/>
      <c r="P1100" s="31"/>
      <c r="Q1100" s="31"/>
      <c r="R1100" s="31"/>
      <c r="S1100" s="31"/>
      <c r="T1100" s="31"/>
      <c r="U1100" s="31"/>
      <c r="V1100" s="31"/>
      <c r="W1100" s="31"/>
      <c r="X1100" s="31"/>
      <c r="Y1100" s="31"/>
      <c r="Z1100" s="31"/>
      <c r="AA1100" s="31"/>
      <c r="AB1100" s="31"/>
      <c r="AC1100" s="31"/>
      <c r="AD1100" s="31"/>
      <c r="AE1100" s="31"/>
      <c r="AF1100" s="31"/>
      <c r="AG1100" s="31"/>
      <c r="AH1100" s="31"/>
      <c r="AI1100" s="31"/>
      <c r="AJ1100" s="31"/>
      <c r="AK1100" s="31"/>
      <c r="AL1100" s="31"/>
      <c r="AM1100" s="31"/>
      <c r="AN1100" s="31"/>
      <c r="AO1100" s="31"/>
      <c r="AP1100" s="31"/>
      <c r="AQ1100" s="31"/>
      <c r="AR1100" s="31"/>
      <c r="AS1100" s="31"/>
      <c r="AT1100" s="31"/>
      <c r="AU1100" s="31"/>
      <c r="AV1100" s="31"/>
      <c r="AW1100" s="31"/>
      <c r="AX1100" s="31"/>
      <c r="AY1100" s="31"/>
      <c r="AZ1100" s="31"/>
      <c r="BA1100" s="31"/>
      <c r="BB1100" s="31"/>
      <c r="BC1100" s="31"/>
      <c r="BD1100" s="31"/>
      <c r="BE1100" s="31"/>
      <c r="BF1100" s="31"/>
      <c r="BG1100" s="31"/>
      <c r="BH1100" s="31"/>
      <c r="BI1100" s="31"/>
      <c r="BJ1100" s="31"/>
      <c r="BK1100" s="31"/>
      <c r="BL1100" s="31"/>
      <c r="BM1100" s="31"/>
      <c r="BN1100" s="31"/>
      <c r="BO1100" s="31"/>
      <c r="BP1100" s="31"/>
    </row>
    <row r="1101">
      <c r="A1101" s="180"/>
      <c r="B1101" s="31"/>
      <c r="C1101" s="31"/>
      <c r="D1101" s="31"/>
      <c r="E1101" s="31"/>
      <c r="F1101" s="31"/>
      <c r="G1101" s="31"/>
      <c r="H1101" s="31"/>
      <c r="I1101" s="31"/>
      <c r="J1101" s="31"/>
      <c r="K1101" s="31"/>
      <c r="L1101" s="31"/>
      <c r="M1101" s="31"/>
      <c r="N1101" s="31"/>
      <c r="O1101" s="31"/>
      <c r="P1101" s="31"/>
      <c r="Q1101" s="31"/>
      <c r="R1101" s="31"/>
      <c r="S1101" s="31"/>
      <c r="T1101" s="31"/>
      <c r="U1101" s="31"/>
      <c r="V1101" s="31"/>
      <c r="W1101" s="31"/>
      <c r="X1101" s="31"/>
      <c r="Y1101" s="31"/>
      <c r="Z1101" s="31"/>
      <c r="AA1101" s="31"/>
      <c r="AB1101" s="31"/>
      <c r="AC1101" s="31"/>
      <c r="AD1101" s="31"/>
      <c r="AE1101" s="31"/>
      <c r="AF1101" s="31"/>
      <c r="AG1101" s="31"/>
      <c r="AH1101" s="31"/>
      <c r="AI1101" s="31"/>
      <c r="AJ1101" s="31"/>
      <c r="AK1101" s="31"/>
      <c r="AL1101" s="31"/>
      <c r="AM1101" s="31"/>
      <c r="AN1101" s="31"/>
      <c r="AO1101" s="31"/>
      <c r="AP1101" s="31"/>
      <c r="AQ1101" s="31"/>
      <c r="AR1101" s="31"/>
      <c r="AS1101" s="31"/>
      <c r="AT1101" s="31"/>
      <c r="AU1101" s="31"/>
      <c r="AV1101" s="31"/>
      <c r="AW1101" s="31"/>
      <c r="AX1101" s="31"/>
      <c r="AY1101" s="31"/>
      <c r="AZ1101" s="31"/>
      <c r="BA1101" s="31"/>
      <c r="BB1101" s="31"/>
      <c r="BC1101" s="31"/>
      <c r="BD1101" s="31"/>
      <c r="BE1101" s="31"/>
      <c r="BF1101" s="31"/>
      <c r="BG1101" s="31"/>
      <c r="BH1101" s="31"/>
      <c r="BI1101" s="31"/>
      <c r="BJ1101" s="31"/>
      <c r="BK1101" s="31"/>
      <c r="BL1101" s="31"/>
      <c r="BM1101" s="31"/>
      <c r="BN1101" s="31"/>
      <c r="BO1101" s="31"/>
      <c r="BP1101" s="31"/>
    </row>
    <row r="1102">
      <c r="A1102" s="180"/>
      <c r="B1102" s="31"/>
      <c r="C1102" s="31"/>
      <c r="D1102" s="31"/>
      <c r="E1102" s="31"/>
      <c r="F1102" s="31"/>
      <c r="G1102" s="31"/>
      <c r="H1102" s="31"/>
      <c r="I1102" s="31"/>
      <c r="J1102" s="31"/>
      <c r="K1102" s="31"/>
      <c r="L1102" s="31"/>
      <c r="M1102" s="31"/>
      <c r="N1102" s="31"/>
      <c r="O1102" s="31"/>
      <c r="P1102" s="31"/>
      <c r="Q1102" s="31"/>
      <c r="R1102" s="31"/>
      <c r="S1102" s="31"/>
      <c r="T1102" s="31"/>
      <c r="U1102" s="31"/>
      <c r="V1102" s="31"/>
      <c r="W1102" s="31"/>
      <c r="X1102" s="31"/>
      <c r="Y1102" s="31"/>
      <c r="Z1102" s="31"/>
      <c r="AA1102" s="31"/>
      <c r="AB1102" s="31"/>
      <c r="AC1102" s="31"/>
      <c r="AD1102" s="31"/>
      <c r="AE1102" s="31"/>
      <c r="AF1102" s="31"/>
      <c r="AG1102" s="31"/>
      <c r="AH1102" s="31"/>
      <c r="AI1102" s="31"/>
      <c r="AJ1102" s="31"/>
      <c r="AK1102" s="31"/>
      <c r="AL1102" s="31"/>
      <c r="AM1102" s="31"/>
      <c r="AN1102" s="31"/>
      <c r="AO1102" s="31"/>
      <c r="AP1102" s="31"/>
      <c r="AQ1102" s="31"/>
      <c r="AR1102" s="31"/>
      <c r="AS1102" s="31"/>
      <c r="AT1102" s="31"/>
      <c r="AU1102" s="31"/>
      <c r="AV1102" s="31"/>
      <c r="AW1102" s="31"/>
      <c r="AX1102" s="31"/>
      <c r="AY1102" s="31"/>
      <c r="AZ1102" s="31"/>
      <c r="BA1102" s="31"/>
      <c r="BB1102" s="31"/>
      <c r="BC1102" s="31"/>
      <c r="BD1102" s="31"/>
      <c r="BE1102" s="31"/>
      <c r="BF1102" s="31"/>
      <c r="BG1102" s="31"/>
      <c r="BH1102" s="31"/>
      <c r="BI1102" s="31"/>
      <c r="BJ1102" s="31"/>
      <c r="BK1102" s="31"/>
      <c r="BL1102" s="31"/>
      <c r="BM1102" s="31"/>
      <c r="BN1102" s="31"/>
      <c r="BO1102" s="31"/>
      <c r="BP1102" s="31"/>
    </row>
    <row r="1103">
      <c r="A1103" s="180"/>
      <c r="B1103" s="31"/>
      <c r="C1103" s="31"/>
      <c r="D1103" s="31"/>
      <c r="E1103" s="31"/>
      <c r="F1103" s="31"/>
      <c r="G1103" s="31"/>
      <c r="H1103" s="31"/>
      <c r="I1103" s="31"/>
      <c r="J1103" s="31"/>
      <c r="K1103" s="31"/>
      <c r="L1103" s="31"/>
      <c r="M1103" s="31"/>
      <c r="N1103" s="31"/>
      <c r="O1103" s="31"/>
      <c r="P1103" s="31"/>
      <c r="Q1103" s="31"/>
      <c r="R1103" s="31"/>
      <c r="S1103" s="31"/>
      <c r="T1103" s="31"/>
      <c r="U1103" s="31"/>
      <c r="V1103" s="31"/>
      <c r="W1103" s="31"/>
      <c r="X1103" s="31"/>
      <c r="Y1103" s="31"/>
      <c r="Z1103" s="31"/>
      <c r="AA1103" s="31"/>
      <c r="AB1103" s="31"/>
      <c r="AC1103" s="31"/>
      <c r="AD1103" s="31"/>
      <c r="AE1103" s="31"/>
      <c r="AF1103" s="31"/>
      <c r="AG1103" s="31"/>
      <c r="AH1103" s="31"/>
      <c r="AI1103" s="31"/>
      <c r="AJ1103" s="31"/>
      <c r="AK1103" s="31"/>
      <c r="AL1103" s="31"/>
      <c r="AM1103" s="31"/>
      <c r="AN1103" s="31"/>
      <c r="AO1103" s="31"/>
      <c r="AP1103" s="31"/>
      <c r="AQ1103" s="31"/>
      <c r="AR1103" s="31"/>
      <c r="AS1103" s="31"/>
      <c r="AT1103" s="31"/>
      <c r="AU1103" s="31"/>
      <c r="AV1103" s="31"/>
      <c r="AW1103" s="31"/>
      <c r="AX1103" s="31"/>
      <c r="AY1103" s="31"/>
      <c r="AZ1103" s="31"/>
      <c r="BA1103" s="31"/>
      <c r="BB1103" s="31"/>
      <c r="BC1103" s="31"/>
      <c r="BD1103" s="31"/>
      <c r="BE1103" s="31"/>
      <c r="BF1103" s="31"/>
      <c r="BG1103" s="31"/>
      <c r="BH1103" s="31"/>
      <c r="BI1103" s="31"/>
      <c r="BJ1103" s="31"/>
      <c r="BK1103" s="31"/>
      <c r="BL1103" s="31"/>
      <c r="BM1103" s="31"/>
      <c r="BN1103" s="31"/>
      <c r="BO1103" s="31"/>
      <c r="BP1103" s="31"/>
    </row>
    <row r="1104">
      <c r="A1104" s="180"/>
      <c r="B1104" s="31"/>
      <c r="C1104" s="31"/>
      <c r="D1104" s="31"/>
      <c r="E1104" s="31"/>
      <c r="F1104" s="31"/>
      <c r="G1104" s="31"/>
      <c r="H1104" s="31"/>
      <c r="I1104" s="31"/>
      <c r="J1104" s="31"/>
      <c r="K1104" s="31"/>
      <c r="L1104" s="31"/>
      <c r="M1104" s="31"/>
      <c r="N1104" s="31"/>
      <c r="O1104" s="31"/>
      <c r="P1104" s="31"/>
      <c r="Q1104" s="31"/>
      <c r="R1104" s="31"/>
      <c r="S1104" s="31"/>
      <c r="T1104" s="31"/>
      <c r="U1104" s="31"/>
      <c r="V1104" s="31"/>
      <c r="W1104" s="31"/>
      <c r="X1104" s="31"/>
      <c r="Y1104" s="31"/>
      <c r="Z1104" s="31"/>
      <c r="AA1104" s="31"/>
      <c r="AB1104" s="31"/>
      <c r="AC1104" s="31"/>
      <c r="AD1104" s="31"/>
      <c r="AE1104" s="31"/>
      <c r="AF1104" s="31"/>
      <c r="AG1104" s="31"/>
      <c r="AH1104" s="31"/>
      <c r="AI1104" s="31"/>
      <c r="AJ1104" s="31"/>
      <c r="AK1104" s="31"/>
      <c r="AL1104" s="31"/>
      <c r="AM1104" s="31"/>
      <c r="AN1104" s="31"/>
      <c r="AO1104" s="31"/>
      <c r="AP1104" s="31"/>
      <c r="AQ1104" s="31"/>
      <c r="AR1104" s="31"/>
      <c r="AS1104" s="31"/>
      <c r="AT1104" s="31"/>
      <c r="AU1104" s="31"/>
      <c r="AV1104" s="31"/>
      <c r="AW1104" s="31"/>
      <c r="AX1104" s="31"/>
      <c r="AY1104" s="31"/>
      <c r="AZ1104" s="31"/>
      <c r="BA1104" s="31"/>
      <c r="BB1104" s="31"/>
      <c r="BC1104" s="31"/>
      <c r="BD1104" s="31"/>
      <c r="BE1104" s="31"/>
      <c r="BF1104" s="31"/>
      <c r="BG1104" s="31"/>
      <c r="BH1104" s="31"/>
      <c r="BI1104" s="31"/>
      <c r="BJ1104" s="31"/>
      <c r="BK1104" s="31"/>
      <c r="BL1104" s="31"/>
      <c r="BM1104" s="31"/>
      <c r="BN1104" s="31"/>
      <c r="BO1104" s="31"/>
      <c r="BP1104" s="31"/>
    </row>
    <row r="1105">
      <c r="A1105" s="180"/>
      <c r="B1105" s="31"/>
      <c r="C1105" s="31"/>
      <c r="D1105" s="31"/>
      <c r="E1105" s="31"/>
      <c r="F1105" s="31"/>
      <c r="G1105" s="31"/>
      <c r="H1105" s="31"/>
      <c r="I1105" s="31"/>
      <c r="J1105" s="31"/>
      <c r="K1105" s="31"/>
      <c r="L1105" s="31"/>
      <c r="M1105" s="31"/>
      <c r="N1105" s="31"/>
      <c r="O1105" s="31"/>
      <c r="P1105" s="31"/>
      <c r="Q1105" s="31"/>
      <c r="R1105" s="31"/>
      <c r="S1105" s="31"/>
      <c r="T1105" s="31"/>
      <c r="U1105" s="31"/>
      <c r="V1105" s="31"/>
      <c r="W1105" s="31"/>
      <c r="X1105" s="31"/>
      <c r="Y1105" s="31"/>
      <c r="Z1105" s="31"/>
      <c r="AA1105" s="31"/>
      <c r="AB1105" s="31"/>
      <c r="AC1105" s="31"/>
      <c r="AD1105" s="31"/>
      <c r="AE1105" s="31"/>
      <c r="AF1105" s="31"/>
      <c r="AG1105" s="31"/>
      <c r="AH1105" s="31"/>
      <c r="AI1105" s="31"/>
      <c r="AJ1105" s="31"/>
      <c r="AK1105" s="31"/>
      <c r="AL1105" s="31"/>
      <c r="AM1105" s="31"/>
      <c r="AN1105" s="31"/>
      <c r="AO1105" s="31"/>
      <c r="AP1105" s="31"/>
      <c r="AQ1105" s="31"/>
      <c r="AR1105" s="31"/>
      <c r="AS1105" s="31"/>
      <c r="AT1105" s="31"/>
      <c r="AU1105" s="31"/>
      <c r="AV1105" s="31"/>
      <c r="AW1105" s="31"/>
      <c r="AX1105" s="31"/>
      <c r="AY1105" s="31"/>
      <c r="AZ1105" s="31"/>
      <c r="BA1105" s="31"/>
      <c r="BB1105" s="31"/>
      <c r="BC1105" s="31"/>
      <c r="BD1105" s="31"/>
      <c r="BE1105" s="31"/>
      <c r="BF1105" s="31"/>
      <c r="BG1105" s="31"/>
      <c r="BH1105" s="31"/>
      <c r="BI1105" s="31"/>
      <c r="BJ1105" s="31"/>
      <c r="BK1105" s="31"/>
      <c r="BL1105" s="31"/>
      <c r="BM1105" s="31"/>
      <c r="BN1105" s="31"/>
      <c r="BO1105" s="31"/>
      <c r="BP1105" s="31"/>
    </row>
    <row r="1106">
      <c r="A1106" s="180"/>
      <c r="B1106" s="31"/>
      <c r="C1106" s="31"/>
      <c r="D1106" s="31"/>
      <c r="E1106" s="31"/>
      <c r="F1106" s="31"/>
      <c r="G1106" s="31"/>
      <c r="H1106" s="31"/>
      <c r="I1106" s="31"/>
      <c r="J1106" s="31"/>
      <c r="K1106" s="31"/>
      <c r="L1106" s="31"/>
      <c r="M1106" s="31"/>
      <c r="N1106" s="31"/>
      <c r="O1106" s="31"/>
      <c r="P1106" s="31"/>
      <c r="Q1106" s="31"/>
      <c r="R1106" s="31"/>
      <c r="S1106" s="31"/>
      <c r="T1106" s="31"/>
      <c r="U1106" s="31"/>
      <c r="V1106" s="31"/>
      <c r="W1106" s="31"/>
      <c r="X1106" s="31"/>
      <c r="Y1106" s="31"/>
      <c r="Z1106" s="31"/>
      <c r="AA1106" s="31"/>
      <c r="AB1106" s="31"/>
      <c r="AC1106" s="31"/>
      <c r="AD1106" s="31"/>
      <c r="AE1106" s="31"/>
      <c r="AF1106" s="31"/>
      <c r="AG1106" s="31"/>
      <c r="AH1106" s="31"/>
      <c r="AI1106" s="31"/>
      <c r="AJ1106" s="31"/>
      <c r="AK1106" s="31"/>
      <c r="AL1106" s="31"/>
      <c r="AM1106" s="31"/>
      <c r="AN1106" s="31"/>
      <c r="AO1106" s="31"/>
      <c r="AP1106" s="31"/>
      <c r="AQ1106" s="31"/>
      <c r="AR1106" s="31"/>
      <c r="AS1106" s="31"/>
      <c r="AT1106" s="31"/>
      <c r="AU1106" s="31"/>
      <c r="AV1106" s="31"/>
      <c r="AW1106" s="31"/>
      <c r="AX1106" s="31"/>
      <c r="AY1106" s="31"/>
      <c r="AZ1106" s="31"/>
      <c r="BA1106" s="31"/>
      <c r="BB1106" s="31"/>
      <c r="BC1106" s="31"/>
      <c r="BD1106" s="31"/>
      <c r="BE1106" s="31"/>
      <c r="BF1106" s="31"/>
      <c r="BG1106" s="31"/>
      <c r="BH1106" s="31"/>
      <c r="BI1106" s="31"/>
      <c r="BJ1106" s="31"/>
      <c r="BK1106" s="31"/>
      <c r="BL1106" s="31"/>
      <c r="BM1106" s="31"/>
      <c r="BN1106" s="31"/>
      <c r="BO1106" s="31"/>
      <c r="BP1106" s="31"/>
    </row>
    <row r="1107">
      <c r="A1107" s="180"/>
      <c r="B1107" s="31"/>
      <c r="C1107" s="31"/>
      <c r="D1107" s="31"/>
      <c r="E1107" s="31"/>
      <c r="F1107" s="31"/>
      <c r="G1107" s="31"/>
      <c r="H1107" s="31"/>
      <c r="I1107" s="31"/>
      <c r="J1107" s="31"/>
      <c r="K1107" s="31"/>
      <c r="L1107" s="31"/>
      <c r="M1107" s="31"/>
      <c r="N1107" s="31"/>
      <c r="O1107" s="31"/>
      <c r="P1107" s="31"/>
      <c r="Q1107" s="31"/>
      <c r="R1107" s="31"/>
      <c r="S1107" s="31"/>
      <c r="T1107" s="31"/>
      <c r="U1107" s="31"/>
      <c r="V1107" s="31"/>
      <c r="W1107" s="31"/>
      <c r="X1107" s="31"/>
      <c r="Y1107" s="31"/>
      <c r="Z1107" s="31"/>
      <c r="AA1107" s="31"/>
      <c r="AB1107" s="31"/>
      <c r="AC1107" s="31"/>
      <c r="AD1107" s="31"/>
      <c r="AE1107" s="31"/>
      <c r="AF1107" s="31"/>
      <c r="AG1107" s="31"/>
      <c r="AH1107" s="31"/>
      <c r="AI1107" s="31"/>
      <c r="AJ1107" s="31"/>
      <c r="AK1107" s="31"/>
      <c r="AL1107" s="31"/>
      <c r="AM1107" s="31"/>
      <c r="AN1107" s="31"/>
      <c r="AO1107" s="31"/>
      <c r="AP1107" s="31"/>
      <c r="AQ1107" s="31"/>
      <c r="AR1107" s="31"/>
      <c r="AS1107" s="31"/>
      <c r="AT1107" s="31"/>
      <c r="AU1107" s="31"/>
      <c r="AV1107" s="31"/>
      <c r="AW1107" s="31"/>
      <c r="AX1107" s="31"/>
      <c r="AY1107" s="31"/>
      <c r="AZ1107" s="31"/>
      <c r="BA1107" s="31"/>
      <c r="BB1107" s="31"/>
      <c r="BC1107" s="31"/>
      <c r="BD1107" s="31"/>
      <c r="BE1107" s="31"/>
      <c r="BF1107" s="31"/>
      <c r="BG1107" s="31"/>
      <c r="BH1107" s="31"/>
      <c r="BI1107" s="31"/>
      <c r="BJ1107" s="31"/>
      <c r="BK1107" s="31"/>
      <c r="BL1107" s="31"/>
      <c r="BM1107" s="31"/>
      <c r="BN1107" s="31"/>
      <c r="BO1107" s="31"/>
      <c r="BP1107" s="31"/>
    </row>
    <row r="1108">
      <c r="A1108" s="180"/>
      <c r="B1108" s="31"/>
      <c r="C1108" s="31"/>
      <c r="D1108" s="31"/>
      <c r="E1108" s="31"/>
      <c r="F1108" s="31"/>
      <c r="G1108" s="31"/>
      <c r="H1108" s="31"/>
      <c r="I1108" s="31"/>
      <c r="J1108" s="31"/>
      <c r="K1108" s="31"/>
      <c r="L1108" s="31"/>
      <c r="M1108" s="31"/>
      <c r="N1108" s="31"/>
      <c r="O1108" s="31"/>
      <c r="P1108" s="31"/>
      <c r="Q1108" s="31"/>
      <c r="R1108" s="31"/>
      <c r="S1108" s="31"/>
      <c r="T1108" s="31"/>
      <c r="U1108" s="31"/>
      <c r="V1108" s="31"/>
      <c r="W1108" s="31"/>
      <c r="X1108" s="31"/>
      <c r="Y1108" s="31"/>
      <c r="Z1108" s="31"/>
      <c r="AA1108" s="31"/>
      <c r="AB1108" s="31"/>
      <c r="AC1108" s="31"/>
      <c r="AD1108" s="31"/>
      <c r="AE1108" s="31"/>
      <c r="AF1108" s="31"/>
      <c r="AG1108" s="31"/>
      <c r="AH1108" s="31"/>
      <c r="AI1108" s="31"/>
      <c r="AJ1108" s="31"/>
      <c r="AK1108" s="31"/>
      <c r="AL1108" s="31"/>
      <c r="AM1108" s="31"/>
      <c r="AN1108" s="31"/>
      <c r="AO1108" s="31"/>
      <c r="AP1108" s="31"/>
      <c r="AQ1108" s="31"/>
      <c r="AR1108" s="31"/>
      <c r="AS1108" s="31"/>
      <c r="AT1108" s="31"/>
      <c r="AU1108" s="31"/>
      <c r="AV1108" s="31"/>
      <c r="AW1108" s="31"/>
      <c r="AX1108" s="31"/>
      <c r="AY1108" s="31"/>
      <c r="AZ1108" s="31"/>
      <c r="BA1108" s="31"/>
      <c r="BB1108" s="31"/>
      <c r="BC1108" s="31"/>
      <c r="BD1108" s="31"/>
      <c r="BE1108" s="31"/>
      <c r="BF1108" s="31"/>
      <c r="BG1108" s="31"/>
      <c r="BH1108" s="31"/>
      <c r="BI1108" s="31"/>
      <c r="BJ1108" s="31"/>
      <c r="BK1108" s="31"/>
      <c r="BL1108" s="31"/>
      <c r="BM1108" s="31"/>
      <c r="BN1108" s="31"/>
      <c r="BO1108" s="31"/>
      <c r="BP1108" s="31"/>
    </row>
    <row r="1109">
      <c r="A1109" s="180"/>
      <c r="B1109" s="31"/>
      <c r="C1109" s="31"/>
      <c r="D1109" s="31"/>
      <c r="E1109" s="31"/>
      <c r="F1109" s="31"/>
      <c r="G1109" s="31"/>
      <c r="H1109" s="31"/>
      <c r="I1109" s="31"/>
      <c r="J1109" s="31"/>
      <c r="K1109" s="31"/>
      <c r="L1109" s="31"/>
      <c r="M1109" s="31"/>
      <c r="N1109" s="31"/>
      <c r="O1109" s="31"/>
      <c r="P1109" s="31"/>
      <c r="Q1109" s="31"/>
      <c r="R1109" s="31"/>
      <c r="S1109" s="31"/>
      <c r="T1109" s="31"/>
      <c r="U1109" s="31"/>
      <c r="V1109" s="31"/>
      <c r="W1109" s="31"/>
      <c r="X1109" s="31"/>
      <c r="Y1109" s="31"/>
      <c r="Z1109" s="31"/>
      <c r="AA1109" s="31"/>
      <c r="AB1109" s="31"/>
      <c r="AC1109" s="31"/>
      <c r="AD1109" s="31"/>
      <c r="AE1109" s="31"/>
      <c r="AF1109" s="31"/>
      <c r="AG1109" s="31"/>
      <c r="AH1109" s="31"/>
      <c r="AI1109" s="31"/>
      <c r="AJ1109" s="31"/>
      <c r="AK1109" s="31"/>
      <c r="AL1109" s="31"/>
      <c r="AM1109" s="31"/>
      <c r="AN1109" s="31"/>
      <c r="AO1109" s="31"/>
      <c r="AP1109" s="31"/>
      <c r="AQ1109" s="31"/>
      <c r="AR1109" s="31"/>
      <c r="AS1109" s="31"/>
      <c r="AT1109" s="31"/>
      <c r="AU1109" s="31"/>
      <c r="AV1109" s="31"/>
      <c r="AW1109" s="31"/>
      <c r="AX1109" s="31"/>
      <c r="AY1109" s="31"/>
      <c r="AZ1109" s="31"/>
      <c r="BA1109" s="31"/>
      <c r="BB1109" s="31"/>
      <c r="BC1109" s="31"/>
      <c r="BD1109" s="31"/>
      <c r="BE1109" s="31"/>
      <c r="BF1109" s="31"/>
      <c r="BG1109" s="31"/>
      <c r="BH1109" s="31"/>
      <c r="BI1109" s="31"/>
      <c r="BJ1109" s="31"/>
      <c r="BK1109" s="31"/>
      <c r="BL1109" s="31"/>
      <c r="BM1109" s="31"/>
      <c r="BN1109" s="31"/>
      <c r="BO1109" s="31"/>
      <c r="BP1109" s="31"/>
    </row>
    <row r="1110">
      <c r="A1110" s="180"/>
      <c r="B1110" s="31"/>
      <c r="C1110" s="31"/>
      <c r="D1110" s="31"/>
      <c r="E1110" s="31"/>
      <c r="F1110" s="31"/>
      <c r="G1110" s="31"/>
      <c r="H1110" s="31"/>
      <c r="I1110" s="31"/>
      <c r="J1110" s="31"/>
      <c r="K1110" s="31"/>
      <c r="L1110" s="31"/>
      <c r="M1110" s="31"/>
      <c r="N1110" s="31"/>
      <c r="O1110" s="31"/>
      <c r="P1110" s="31"/>
      <c r="Q1110" s="31"/>
      <c r="R1110" s="31"/>
      <c r="S1110" s="31"/>
      <c r="T1110" s="31"/>
      <c r="U1110" s="31"/>
      <c r="V1110" s="31"/>
      <c r="W1110" s="31"/>
      <c r="X1110" s="31"/>
      <c r="Y1110" s="31"/>
      <c r="Z1110" s="31"/>
      <c r="AA1110" s="31"/>
      <c r="AB1110" s="31"/>
      <c r="AC1110" s="31"/>
      <c r="AD1110" s="31"/>
      <c r="AE1110" s="31"/>
      <c r="AF1110" s="31"/>
      <c r="AG1110" s="31"/>
      <c r="AH1110" s="31"/>
      <c r="AI1110" s="31"/>
      <c r="AJ1110" s="31"/>
      <c r="AK1110" s="31"/>
      <c r="AL1110" s="31"/>
      <c r="AM1110" s="31"/>
      <c r="AN1110" s="31"/>
      <c r="AO1110" s="31"/>
      <c r="AP1110" s="31"/>
      <c r="AQ1110" s="31"/>
      <c r="AR1110" s="31"/>
      <c r="AS1110" s="31"/>
      <c r="AT1110" s="31"/>
      <c r="AU1110" s="31"/>
      <c r="AV1110" s="31"/>
      <c r="AW1110" s="31"/>
      <c r="AX1110" s="31"/>
      <c r="AY1110" s="31"/>
      <c r="AZ1110" s="31"/>
      <c r="BA1110" s="31"/>
      <c r="BB1110" s="31"/>
      <c r="BC1110" s="31"/>
      <c r="BD1110" s="31"/>
      <c r="BE1110" s="31"/>
      <c r="BF1110" s="31"/>
      <c r="BG1110" s="31"/>
      <c r="BH1110" s="31"/>
      <c r="BI1110" s="31"/>
      <c r="BJ1110" s="31"/>
      <c r="BK1110" s="31"/>
      <c r="BL1110" s="31"/>
      <c r="BM1110" s="31"/>
      <c r="BN1110" s="31"/>
      <c r="BO1110" s="31"/>
      <c r="BP1110" s="31"/>
    </row>
    <row r="1111">
      <c r="A1111" s="180"/>
      <c r="B1111" s="31"/>
      <c r="C1111" s="31"/>
      <c r="D1111" s="31"/>
      <c r="E1111" s="31"/>
      <c r="F1111" s="31"/>
      <c r="G1111" s="31"/>
      <c r="H1111" s="31"/>
      <c r="I1111" s="31"/>
      <c r="J1111" s="31"/>
      <c r="K1111" s="31"/>
      <c r="L1111" s="31"/>
      <c r="M1111" s="31"/>
      <c r="N1111" s="31"/>
      <c r="O1111" s="31"/>
      <c r="P1111" s="31"/>
      <c r="Q1111" s="31"/>
      <c r="R1111" s="31"/>
      <c r="S1111" s="31"/>
      <c r="T1111" s="31"/>
      <c r="U1111" s="31"/>
      <c r="V1111" s="31"/>
      <c r="W1111" s="31"/>
      <c r="X1111" s="31"/>
      <c r="Y1111" s="31"/>
      <c r="Z1111" s="31"/>
      <c r="AA1111" s="31"/>
      <c r="AB1111" s="31"/>
      <c r="AC1111" s="31"/>
      <c r="AD1111" s="31"/>
      <c r="AE1111" s="31"/>
      <c r="AF1111" s="31"/>
      <c r="AG1111" s="31"/>
      <c r="AH1111" s="31"/>
      <c r="AI1111" s="31"/>
      <c r="AJ1111" s="31"/>
      <c r="AK1111" s="31"/>
      <c r="AL1111" s="31"/>
      <c r="AM1111" s="31"/>
      <c r="AN1111" s="31"/>
      <c r="AO1111" s="31"/>
      <c r="AP1111" s="31"/>
      <c r="AQ1111" s="31"/>
      <c r="AR1111" s="31"/>
      <c r="AS1111" s="31"/>
      <c r="AT1111" s="31"/>
      <c r="AU1111" s="31"/>
      <c r="AV1111" s="31"/>
      <c r="AW1111" s="31"/>
      <c r="AX1111" s="31"/>
      <c r="AY1111" s="31"/>
      <c r="AZ1111" s="31"/>
      <c r="BA1111" s="31"/>
      <c r="BB1111" s="31"/>
      <c r="BC1111" s="31"/>
      <c r="BD1111" s="31"/>
      <c r="BE1111" s="31"/>
      <c r="BF1111" s="31"/>
      <c r="BG1111" s="31"/>
      <c r="BH1111" s="31"/>
      <c r="BI1111" s="31"/>
      <c r="BJ1111" s="31"/>
      <c r="BK1111" s="31"/>
      <c r="BL1111" s="31"/>
      <c r="BM1111" s="31"/>
      <c r="BN1111" s="31"/>
      <c r="BO1111" s="31"/>
      <c r="BP1111" s="31"/>
    </row>
    <row r="1112">
      <c r="A1112" s="180"/>
      <c r="B1112" s="31"/>
      <c r="C1112" s="31"/>
      <c r="D1112" s="31"/>
      <c r="E1112" s="31"/>
      <c r="F1112" s="31"/>
      <c r="G1112" s="31"/>
      <c r="H1112" s="31"/>
      <c r="I1112" s="31"/>
      <c r="J1112" s="31"/>
      <c r="K1112" s="31"/>
      <c r="L1112" s="31"/>
      <c r="M1112" s="31"/>
      <c r="N1112" s="31"/>
      <c r="O1112" s="31"/>
      <c r="P1112" s="31"/>
      <c r="Q1112" s="31"/>
      <c r="R1112" s="31"/>
      <c r="S1112" s="31"/>
      <c r="T1112" s="31"/>
      <c r="U1112" s="31"/>
      <c r="V1112" s="31"/>
      <c r="W1112" s="31"/>
      <c r="X1112" s="31"/>
      <c r="Y1112" s="31"/>
      <c r="Z1112" s="31"/>
      <c r="AA1112" s="31"/>
      <c r="AB1112" s="31"/>
      <c r="AC1112" s="31"/>
      <c r="AD1112" s="31"/>
      <c r="AE1112" s="31"/>
      <c r="AF1112" s="31"/>
      <c r="AG1112" s="31"/>
      <c r="AH1112" s="31"/>
      <c r="AI1112" s="31"/>
      <c r="AJ1112" s="31"/>
      <c r="AK1112" s="31"/>
      <c r="AL1112" s="31"/>
      <c r="AM1112" s="31"/>
      <c r="AN1112" s="31"/>
      <c r="AO1112" s="31"/>
      <c r="AP1112" s="31"/>
      <c r="AQ1112" s="31"/>
      <c r="AR1112" s="31"/>
      <c r="AS1112" s="31"/>
      <c r="AT1112" s="31"/>
      <c r="AU1112" s="31"/>
      <c r="AV1112" s="31"/>
      <c r="AW1112" s="31"/>
      <c r="AX1112" s="31"/>
      <c r="AY1112" s="31"/>
      <c r="AZ1112" s="31"/>
      <c r="BA1112" s="31"/>
      <c r="BB1112" s="31"/>
      <c r="BC1112" s="31"/>
      <c r="BD1112" s="31"/>
      <c r="BE1112" s="31"/>
      <c r="BF1112" s="31"/>
      <c r="BG1112" s="31"/>
      <c r="BH1112" s="31"/>
      <c r="BI1112" s="31"/>
      <c r="BJ1112" s="31"/>
      <c r="BK1112" s="31"/>
      <c r="BL1112" s="31"/>
      <c r="BM1112" s="31"/>
      <c r="BN1112" s="31"/>
      <c r="BO1112" s="31"/>
      <c r="BP1112" s="31"/>
    </row>
    <row r="1113">
      <c r="A1113" s="180"/>
      <c r="B1113" s="31"/>
      <c r="C1113" s="31"/>
      <c r="D1113" s="31"/>
      <c r="E1113" s="31"/>
      <c r="F1113" s="31"/>
      <c r="G1113" s="31"/>
      <c r="H1113" s="31"/>
      <c r="I1113" s="31"/>
      <c r="J1113" s="31"/>
      <c r="K1113" s="31"/>
      <c r="L1113" s="31"/>
      <c r="M1113" s="31"/>
      <c r="N1113" s="31"/>
      <c r="O1113" s="31"/>
      <c r="P1113" s="31"/>
      <c r="Q1113" s="31"/>
      <c r="R1113" s="31"/>
      <c r="S1113" s="31"/>
      <c r="T1113" s="31"/>
      <c r="U1113" s="31"/>
      <c r="V1113" s="31"/>
      <c r="W1113" s="31"/>
      <c r="X1113" s="31"/>
      <c r="Y1113" s="31"/>
      <c r="Z1113" s="31"/>
      <c r="AA1113" s="31"/>
      <c r="AB1113" s="31"/>
      <c r="AC1113" s="31"/>
      <c r="AD1113" s="31"/>
      <c r="AE1113" s="31"/>
      <c r="AF1113" s="31"/>
      <c r="AG1113" s="31"/>
      <c r="AH1113" s="31"/>
      <c r="AI1113" s="31"/>
      <c r="AJ1113" s="31"/>
      <c r="AK1113" s="31"/>
      <c r="AL1113" s="31"/>
      <c r="AM1113" s="31"/>
      <c r="AN1113" s="31"/>
      <c r="AO1113" s="31"/>
      <c r="AP1113" s="31"/>
      <c r="AQ1113" s="31"/>
      <c r="AR1113" s="31"/>
      <c r="AS1113" s="31"/>
      <c r="AT1113" s="31"/>
      <c r="AU1113" s="31"/>
      <c r="AV1113" s="31"/>
      <c r="AW1113" s="31"/>
      <c r="AX1113" s="31"/>
      <c r="AY1113" s="31"/>
      <c r="AZ1113" s="31"/>
      <c r="BA1113" s="31"/>
      <c r="BB1113" s="31"/>
      <c r="BC1113" s="31"/>
      <c r="BD1113" s="31"/>
      <c r="BE1113" s="31"/>
      <c r="BF1113" s="31"/>
      <c r="BG1113" s="31"/>
      <c r="BH1113" s="31"/>
      <c r="BI1113" s="31"/>
      <c r="BJ1113" s="31"/>
      <c r="BK1113" s="31"/>
      <c r="BL1113" s="31"/>
      <c r="BM1113" s="31"/>
      <c r="BN1113" s="31"/>
      <c r="BO1113" s="31"/>
      <c r="BP1113" s="31"/>
    </row>
    <row r="1114">
      <c r="A1114" s="180"/>
      <c r="B1114" s="31"/>
      <c r="C1114" s="31"/>
      <c r="D1114" s="31"/>
      <c r="E1114" s="31"/>
      <c r="F1114" s="31"/>
      <c r="G1114" s="31"/>
      <c r="H1114" s="31"/>
      <c r="I1114" s="31"/>
      <c r="J1114" s="31"/>
      <c r="K1114" s="31"/>
      <c r="L1114" s="31"/>
      <c r="M1114" s="31"/>
      <c r="N1114" s="31"/>
      <c r="O1114" s="31"/>
      <c r="P1114" s="31"/>
      <c r="Q1114" s="31"/>
      <c r="R1114" s="31"/>
      <c r="S1114" s="31"/>
      <c r="T1114" s="31"/>
      <c r="U1114" s="31"/>
      <c r="V1114" s="31"/>
      <c r="W1114" s="31"/>
      <c r="X1114" s="31"/>
      <c r="Y1114" s="31"/>
      <c r="Z1114" s="31"/>
      <c r="AA1114" s="31"/>
      <c r="AB1114" s="31"/>
      <c r="AC1114" s="31"/>
      <c r="AD1114" s="31"/>
      <c r="AE1114" s="31"/>
      <c r="AF1114" s="31"/>
      <c r="AG1114" s="31"/>
      <c r="AH1114" s="31"/>
      <c r="AI1114" s="31"/>
      <c r="AJ1114" s="31"/>
      <c r="AK1114" s="31"/>
      <c r="AL1114" s="31"/>
      <c r="AM1114" s="31"/>
      <c r="AN1114" s="31"/>
      <c r="AO1114" s="31"/>
      <c r="AP1114" s="31"/>
      <c r="AQ1114" s="31"/>
      <c r="AR1114" s="31"/>
      <c r="AS1114" s="31"/>
      <c r="AT1114" s="31"/>
      <c r="AU1114" s="31"/>
      <c r="AV1114" s="31"/>
      <c r="AW1114" s="31"/>
      <c r="AX1114" s="31"/>
      <c r="AY1114" s="31"/>
      <c r="AZ1114" s="31"/>
      <c r="BA1114" s="31"/>
      <c r="BB1114" s="31"/>
      <c r="BC1114" s="31"/>
      <c r="BD1114" s="31"/>
      <c r="BE1114" s="31"/>
      <c r="BF1114" s="31"/>
      <c r="BG1114" s="31"/>
      <c r="BH1114" s="31"/>
      <c r="BI1114" s="31"/>
      <c r="BJ1114" s="31"/>
      <c r="BK1114" s="31"/>
      <c r="BL1114" s="31"/>
      <c r="BM1114" s="31"/>
      <c r="BN1114" s="31"/>
      <c r="BO1114" s="31"/>
      <c r="BP1114" s="31"/>
    </row>
    <row r="1115">
      <c r="A1115" s="180"/>
      <c r="B1115" s="31"/>
      <c r="C1115" s="31"/>
      <c r="D1115" s="31"/>
      <c r="E1115" s="31"/>
      <c r="F1115" s="31"/>
      <c r="G1115" s="31"/>
      <c r="H1115" s="31"/>
      <c r="I1115" s="31"/>
      <c r="J1115" s="31"/>
      <c r="K1115" s="31"/>
      <c r="L1115" s="31"/>
      <c r="M1115" s="31"/>
      <c r="N1115" s="31"/>
      <c r="O1115" s="31"/>
      <c r="P1115" s="31"/>
      <c r="Q1115" s="31"/>
      <c r="R1115" s="31"/>
      <c r="S1115" s="31"/>
      <c r="T1115" s="31"/>
      <c r="U1115" s="31"/>
      <c r="V1115" s="31"/>
      <c r="W1115" s="31"/>
      <c r="X1115" s="31"/>
      <c r="Y1115" s="31"/>
      <c r="Z1115" s="31"/>
      <c r="AA1115" s="31"/>
      <c r="AB1115" s="31"/>
      <c r="AC1115" s="31"/>
      <c r="AD1115" s="31"/>
      <c r="AE1115" s="31"/>
      <c r="AF1115" s="31"/>
      <c r="AG1115" s="31"/>
      <c r="AH1115" s="31"/>
      <c r="AI1115" s="31"/>
      <c r="AJ1115" s="31"/>
      <c r="AK1115" s="31"/>
      <c r="AL1115" s="31"/>
      <c r="AM1115" s="31"/>
      <c r="AN1115" s="31"/>
      <c r="AO1115" s="31"/>
      <c r="AP1115" s="31"/>
      <c r="AQ1115" s="31"/>
      <c r="AR1115" s="31"/>
      <c r="AS1115" s="31"/>
      <c r="AT1115" s="31"/>
      <c r="AU1115" s="31"/>
      <c r="AV1115" s="31"/>
      <c r="AW1115" s="31"/>
      <c r="AX1115" s="31"/>
      <c r="AY1115" s="31"/>
      <c r="AZ1115" s="31"/>
      <c r="BA1115" s="31"/>
      <c r="BB1115" s="31"/>
      <c r="BC1115" s="31"/>
      <c r="BD1115" s="31"/>
      <c r="BE1115" s="31"/>
      <c r="BF1115" s="31"/>
      <c r="BG1115" s="31"/>
      <c r="BH1115" s="31"/>
      <c r="BI1115" s="31"/>
      <c r="BJ1115" s="31"/>
      <c r="BK1115" s="31"/>
      <c r="BL1115" s="31"/>
      <c r="BM1115" s="31"/>
      <c r="BN1115" s="31"/>
      <c r="BO1115" s="31"/>
      <c r="BP1115" s="31"/>
    </row>
    <row r="1116">
      <c r="A1116" s="180"/>
      <c r="B1116" s="31"/>
      <c r="C1116" s="31"/>
      <c r="D1116" s="31"/>
      <c r="E1116" s="31"/>
      <c r="F1116" s="31"/>
      <c r="G1116" s="31"/>
      <c r="H1116" s="31"/>
      <c r="I1116" s="31"/>
      <c r="J1116" s="31"/>
      <c r="K1116" s="31"/>
      <c r="L1116" s="31"/>
      <c r="M1116" s="31"/>
      <c r="N1116" s="31"/>
      <c r="O1116" s="31"/>
      <c r="P1116" s="31"/>
      <c r="Q1116" s="31"/>
      <c r="R1116" s="31"/>
      <c r="S1116" s="31"/>
      <c r="T1116" s="31"/>
      <c r="U1116" s="31"/>
      <c r="V1116" s="31"/>
      <c r="W1116" s="31"/>
      <c r="X1116" s="31"/>
      <c r="Y1116" s="31"/>
      <c r="Z1116" s="31"/>
      <c r="AA1116" s="31"/>
      <c r="AB1116" s="31"/>
      <c r="AC1116" s="31"/>
      <c r="AD1116" s="31"/>
      <c r="AE1116" s="31"/>
      <c r="AF1116" s="31"/>
      <c r="AG1116" s="31"/>
      <c r="AH1116" s="31"/>
      <c r="AI1116" s="31"/>
      <c r="AJ1116" s="31"/>
      <c r="AK1116" s="31"/>
      <c r="AL1116" s="31"/>
      <c r="AM1116" s="31"/>
      <c r="AN1116" s="31"/>
      <c r="AO1116" s="31"/>
      <c r="AP1116" s="31"/>
      <c r="AQ1116" s="31"/>
      <c r="AR1116" s="31"/>
      <c r="AS1116" s="31"/>
      <c r="AT1116" s="31"/>
      <c r="AU1116" s="31"/>
      <c r="AV1116" s="31"/>
      <c r="AW1116" s="31"/>
      <c r="AX1116" s="31"/>
      <c r="AY1116" s="31"/>
      <c r="AZ1116" s="31"/>
      <c r="BA1116" s="31"/>
      <c r="BB1116" s="31"/>
      <c r="BC1116" s="31"/>
      <c r="BD1116" s="31"/>
      <c r="BE1116" s="31"/>
      <c r="BF1116" s="31"/>
      <c r="BG1116" s="31"/>
      <c r="BH1116" s="31"/>
      <c r="BI1116" s="31"/>
      <c r="BJ1116" s="31"/>
      <c r="BK1116" s="31"/>
      <c r="BL1116" s="31"/>
      <c r="BM1116" s="31"/>
      <c r="BN1116" s="31"/>
      <c r="BO1116" s="31"/>
      <c r="BP1116" s="31"/>
    </row>
    <row r="1117">
      <c r="A1117" s="180"/>
      <c r="B1117" s="31"/>
      <c r="C1117" s="31"/>
      <c r="D1117" s="31"/>
      <c r="E1117" s="31"/>
      <c r="F1117" s="31"/>
      <c r="G1117" s="31"/>
      <c r="H1117" s="31"/>
      <c r="I1117" s="31"/>
      <c r="J1117" s="31"/>
      <c r="K1117" s="31"/>
      <c r="L1117" s="31"/>
      <c r="M1117" s="31"/>
      <c r="N1117" s="31"/>
      <c r="O1117" s="31"/>
      <c r="P1117" s="31"/>
      <c r="Q1117" s="31"/>
      <c r="R1117" s="31"/>
      <c r="S1117" s="31"/>
      <c r="T1117" s="31"/>
      <c r="U1117" s="31"/>
      <c r="V1117" s="31"/>
      <c r="W1117" s="31"/>
      <c r="X1117" s="31"/>
      <c r="Y1117" s="31"/>
      <c r="Z1117" s="31"/>
      <c r="AA1117" s="31"/>
      <c r="AB1117" s="31"/>
      <c r="AC1117" s="31"/>
      <c r="AD1117" s="31"/>
      <c r="AE1117" s="31"/>
      <c r="AF1117" s="31"/>
      <c r="AG1117" s="31"/>
      <c r="AH1117" s="31"/>
      <c r="AI1117" s="31"/>
      <c r="AJ1117" s="31"/>
      <c r="AK1117" s="31"/>
      <c r="AL1117" s="31"/>
      <c r="AM1117" s="31"/>
      <c r="AN1117" s="31"/>
      <c r="AO1117" s="31"/>
      <c r="AP1117" s="31"/>
      <c r="AQ1117" s="31"/>
      <c r="AR1117" s="31"/>
      <c r="AS1117" s="31"/>
      <c r="AT1117" s="31"/>
      <c r="AU1117" s="31"/>
      <c r="AV1117" s="31"/>
      <c r="AW1117" s="31"/>
      <c r="AX1117" s="31"/>
      <c r="AY1117" s="31"/>
      <c r="AZ1117" s="31"/>
      <c r="BA1117" s="31"/>
      <c r="BB1117" s="31"/>
      <c r="BC1117" s="31"/>
      <c r="BD1117" s="31"/>
      <c r="BE1117" s="31"/>
      <c r="BF1117" s="31"/>
      <c r="BG1117" s="31"/>
      <c r="BH1117" s="31"/>
      <c r="BI1117" s="31"/>
      <c r="BJ1117" s="31"/>
      <c r="BK1117" s="31"/>
      <c r="BL1117" s="31"/>
      <c r="BM1117" s="31"/>
      <c r="BN1117" s="31"/>
      <c r="BO1117" s="31"/>
      <c r="BP1117" s="31"/>
    </row>
    <row r="1118">
      <c r="A1118" s="180"/>
      <c r="B1118" s="31"/>
      <c r="C1118" s="31"/>
      <c r="D1118" s="31"/>
      <c r="E1118" s="31"/>
      <c r="F1118" s="31"/>
      <c r="G1118" s="31"/>
      <c r="H1118" s="31"/>
      <c r="I1118" s="31"/>
      <c r="J1118" s="31"/>
      <c r="K1118" s="31"/>
      <c r="L1118" s="31"/>
      <c r="M1118" s="31"/>
      <c r="N1118" s="31"/>
      <c r="O1118" s="31"/>
      <c r="P1118" s="31"/>
      <c r="Q1118" s="31"/>
      <c r="R1118" s="31"/>
      <c r="S1118" s="31"/>
      <c r="T1118" s="31"/>
      <c r="U1118" s="31"/>
      <c r="V1118" s="31"/>
      <c r="W1118" s="31"/>
      <c r="X1118" s="31"/>
      <c r="Y1118" s="31"/>
      <c r="Z1118" s="31"/>
      <c r="AA1118" s="31"/>
      <c r="AB1118" s="31"/>
      <c r="AC1118" s="31"/>
      <c r="AD1118" s="31"/>
      <c r="AE1118" s="31"/>
      <c r="AF1118" s="31"/>
      <c r="AG1118" s="31"/>
      <c r="AH1118" s="31"/>
      <c r="AI1118" s="31"/>
      <c r="AJ1118" s="31"/>
      <c r="AK1118" s="31"/>
      <c r="AL1118" s="31"/>
      <c r="AM1118" s="31"/>
      <c r="AN1118" s="31"/>
      <c r="AO1118" s="31"/>
      <c r="AP1118" s="31"/>
      <c r="AQ1118" s="31"/>
      <c r="AR1118" s="31"/>
      <c r="AS1118" s="31"/>
      <c r="AT1118" s="31"/>
      <c r="AU1118" s="31"/>
      <c r="AV1118" s="31"/>
      <c r="AW1118" s="31"/>
      <c r="AX1118" s="31"/>
      <c r="AY1118" s="31"/>
      <c r="AZ1118" s="31"/>
      <c r="BA1118" s="31"/>
      <c r="BB1118" s="31"/>
      <c r="BC1118" s="31"/>
      <c r="BD1118" s="31"/>
      <c r="BE1118" s="31"/>
      <c r="BF1118" s="31"/>
      <c r="BG1118" s="31"/>
      <c r="BH1118" s="31"/>
      <c r="BI1118" s="31"/>
      <c r="BJ1118" s="31"/>
      <c r="BK1118" s="31"/>
      <c r="BL1118" s="31"/>
      <c r="BM1118" s="31"/>
      <c r="BN1118" s="31"/>
      <c r="BO1118" s="31"/>
      <c r="BP1118" s="31"/>
    </row>
    <row r="1119">
      <c r="A1119" s="180"/>
      <c r="B1119" s="31"/>
      <c r="C1119" s="31"/>
      <c r="D1119" s="31"/>
      <c r="E1119" s="31"/>
      <c r="F1119" s="31"/>
      <c r="G1119" s="31"/>
      <c r="H1119" s="31"/>
      <c r="I1119" s="31"/>
      <c r="J1119" s="31"/>
      <c r="K1119" s="31"/>
      <c r="L1119" s="31"/>
      <c r="M1119" s="31"/>
      <c r="N1119" s="31"/>
      <c r="O1119" s="31"/>
      <c r="P1119" s="31"/>
      <c r="Q1119" s="31"/>
      <c r="R1119" s="31"/>
      <c r="S1119" s="31"/>
      <c r="T1119" s="31"/>
      <c r="U1119" s="31"/>
      <c r="V1119" s="31"/>
      <c r="W1119" s="31"/>
      <c r="X1119" s="31"/>
      <c r="Y1119" s="31"/>
      <c r="Z1119" s="31"/>
      <c r="AA1119" s="31"/>
      <c r="AB1119" s="31"/>
      <c r="AC1119" s="31"/>
      <c r="AD1119" s="31"/>
      <c r="AE1119" s="31"/>
      <c r="AF1119" s="31"/>
      <c r="AG1119" s="31"/>
      <c r="AH1119" s="31"/>
      <c r="AI1119" s="31"/>
      <c r="AJ1119" s="31"/>
      <c r="AK1119" s="31"/>
      <c r="AL1119" s="31"/>
      <c r="AM1119" s="31"/>
      <c r="AN1119" s="31"/>
      <c r="AO1119" s="31"/>
      <c r="AP1119" s="31"/>
      <c r="AQ1119" s="31"/>
      <c r="AR1119" s="31"/>
      <c r="AS1119" s="31"/>
      <c r="AT1119" s="31"/>
      <c r="AU1119" s="31"/>
      <c r="AV1119" s="31"/>
      <c r="AW1119" s="31"/>
      <c r="AX1119" s="31"/>
      <c r="AY1119" s="31"/>
      <c r="AZ1119" s="31"/>
      <c r="BA1119" s="31"/>
      <c r="BB1119" s="31"/>
      <c r="BC1119" s="31"/>
      <c r="BD1119" s="31"/>
      <c r="BE1119" s="31"/>
      <c r="BF1119" s="31"/>
      <c r="BG1119" s="31"/>
      <c r="BH1119" s="31"/>
      <c r="BI1119" s="31"/>
      <c r="BJ1119" s="31"/>
      <c r="BK1119" s="31"/>
      <c r="BL1119" s="31"/>
      <c r="BM1119" s="31"/>
      <c r="BN1119" s="31"/>
      <c r="BO1119" s="31"/>
      <c r="BP1119" s="31"/>
    </row>
    <row r="1120">
      <c r="A1120" s="180"/>
      <c r="B1120" s="31"/>
      <c r="C1120" s="31"/>
      <c r="D1120" s="31"/>
      <c r="E1120" s="31"/>
      <c r="F1120" s="31"/>
      <c r="G1120" s="31"/>
      <c r="H1120" s="31"/>
      <c r="I1120" s="31"/>
      <c r="J1120" s="31"/>
      <c r="K1120" s="31"/>
      <c r="L1120" s="31"/>
      <c r="M1120" s="31"/>
      <c r="N1120" s="31"/>
      <c r="O1120" s="31"/>
      <c r="P1120" s="31"/>
      <c r="Q1120" s="31"/>
      <c r="R1120" s="31"/>
      <c r="S1120" s="31"/>
      <c r="T1120" s="31"/>
      <c r="U1120" s="31"/>
      <c r="V1120" s="31"/>
      <c r="W1120" s="31"/>
      <c r="X1120" s="31"/>
      <c r="Y1120" s="31"/>
      <c r="Z1120" s="31"/>
      <c r="AA1120" s="31"/>
      <c r="AB1120" s="31"/>
      <c r="AC1120" s="31"/>
      <c r="AD1120" s="31"/>
      <c r="AE1120" s="31"/>
      <c r="AF1120" s="31"/>
      <c r="AG1120" s="31"/>
      <c r="AH1120" s="31"/>
      <c r="AI1120" s="31"/>
      <c r="AJ1120" s="31"/>
      <c r="AK1120" s="31"/>
      <c r="AL1120" s="31"/>
      <c r="AM1120" s="31"/>
      <c r="AN1120" s="31"/>
      <c r="AO1120" s="31"/>
      <c r="AP1120" s="31"/>
      <c r="AQ1120" s="31"/>
      <c r="AR1120" s="31"/>
      <c r="AS1120" s="31"/>
      <c r="AT1120" s="31"/>
      <c r="AU1120" s="31"/>
      <c r="AV1120" s="31"/>
      <c r="AW1120" s="31"/>
      <c r="AX1120" s="31"/>
      <c r="AY1120" s="31"/>
      <c r="AZ1120" s="31"/>
      <c r="BA1120" s="31"/>
      <c r="BB1120" s="31"/>
      <c r="BC1120" s="31"/>
      <c r="BD1120" s="31"/>
      <c r="BE1120" s="31"/>
      <c r="BF1120" s="31"/>
      <c r="BG1120" s="31"/>
      <c r="BH1120" s="31"/>
      <c r="BI1120" s="31"/>
      <c r="BJ1120" s="31"/>
      <c r="BK1120" s="31"/>
      <c r="BL1120" s="31"/>
      <c r="BM1120" s="31"/>
      <c r="BN1120" s="31"/>
      <c r="BO1120" s="31"/>
      <c r="BP1120" s="31"/>
    </row>
    <row r="1121">
      <c r="A1121" s="180"/>
      <c r="B1121" s="31"/>
      <c r="C1121" s="31"/>
      <c r="D1121" s="31"/>
      <c r="E1121" s="31"/>
      <c r="F1121" s="31"/>
      <c r="G1121" s="31"/>
      <c r="H1121" s="31"/>
      <c r="I1121" s="31"/>
      <c r="J1121" s="31"/>
      <c r="K1121" s="31"/>
      <c r="L1121" s="31"/>
      <c r="M1121" s="31"/>
      <c r="N1121" s="31"/>
      <c r="O1121" s="31"/>
      <c r="P1121" s="31"/>
      <c r="Q1121" s="31"/>
      <c r="R1121" s="31"/>
      <c r="S1121" s="31"/>
      <c r="T1121" s="31"/>
      <c r="U1121" s="31"/>
      <c r="V1121" s="31"/>
      <c r="W1121" s="31"/>
      <c r="X1121" s="31"/>
      <c r="Y1121" s="31"/>
      <c r="Z1121" s="31"/>
      <c r="AA1121" s="31"/>
      <c r="AB1121" s="31"/>
      <c r="AC1121" s="31"/>
      <c r="AD1121" s="31"/>
      <c r="AE1121" s="31"/>
      <c r="AF1121" s="31"/>
      <c r="AG1121" s="31"/>
      <c r="AH1121" s="31"/>
      <c r="AI1121" s="31"/>
      <c r="AJ1121" s="31"/>
      <c r="AK1121" s="31"/>
      <c r="AL1121" s="31"/>
      <c r="AM1121" s="31"/>
      <c r="AN1121" s="31"/>
      <c r="AO1121" s="31"/>
      <c r="AP1121" s="31"/>
      <c r="AQ1121" s="31"/>
      <c r="AR1121" s="31"/>
      <c r="AS1121" s="31"/>
      <c r="AT1121" s="31"/>
      <c r="AU1121" s="31"/>
      <c r="AV1121" s="31"/>
      <c r="AW1121" s="31"/>
      <c r="AX1121" s="31"/>
      <c r="AY1121" s="31"/>
      <c r="AZ1121" s="31"/>
      <c r="BA1121" s="31"/>
      <c r="BB1121" s="31"/>
      <c r="BC1121" s="31"/>
      <c r="BD1121" s="31"/>
      <c r="BE1121" s="31"/>
      <c r="BF1121" s="31"/>
      <c r="BG1121" s="31"/>
      <c r="BH1121" s="31"/>
      <c r="BI1121" s="31"/>
      <c r="BJ1121" s="31"/>
      <c r="BK1121" s="31"/>
      <c r="BL1121" s="31"/>
      <c r="BM1121" s="31"/>
      <c r="BN1121" s="31"/>
      <c r="BO1121" s="31"/>
      <c r="BP1121" s="31"/>
    </row>
    <row r="1122">
      <c r="A1122" s="180"/>
      <c r="B1122" s="31"/>
      <c r="C1122" s="31"/>
      <c r="D1122" s="31"/>
      <c r="E1122" s="31"/>
      <c r="F1122" s="31"/>
      <c r="G1122" s="31"/>
      <c r="H1122" s="31"/>
      <c r="I1122" s="31"/>
      <c r="J1122" s="31"/>
      <c r="K1122" s="31"/>
      <c r="L1122" s="31"/>
      <c r="M1122" s="31"/>
      <c r="N1122" s="31"/>
      <c r="O1122" s="31"/>
      <c r="P1122" s="31"/>
      <c r="Q1122" s="31"/>
      <c r="R1122" s="31"/>
      <c r="S1122" s="31"/>
      <c r="T1122" s="31"/>
      <c r="U1122" s="31"/>
      <c r="V1122" s="31"/>
      <c r="W1122" s="31"/>
      <c r="X1122" s="31"/>
      <c r="Y1122" s="31"/>
      <c r="Z1122" s="31"/>
      <c r="AA1122" s="31"/>
      <c r="AB1122" s="31"/>
      <c r="AC1122" s="31"/>
      <c r="AD1122" s="31"/>
      <c r="AE1122" s="31"/>
      <c r="AF1122" s="31"/>
      <c r="AG1122" s="31"/>
      <c r="AH1122" s="31"/>
      <c r="AI1122" s="31"/>
      <c r="AJ1122" s="31"/>
      <c r="AK1122" s="31"/>
      <c r="AL1122" s="31"/>
      <c r="AM1122" s="31"/>
      <c r="AN1122" s="31"/>
      <c r="AO1122" s="31"/>
      <c r="AP1122" s="31"/>
      <c r="AQ1122" s="31"/>
      <c r="AR1122" s="31"/>
      <c r="AS1122" s="31"/>
      <c r="AT1122" s="31"/>
      <c r="AU1122" s="31"/>
      <c r="AV1122" s="31"/>
      <c r="AW1122" s="31"/>
      <c r="AX1122" s="31"/>
      <c r="AY1122" s="31"/>
      <c r="AZ1122" s="31"/>
      <c r="BA1122" s="31"/>
      <c r="BB1122" s="31"/>
      <c r="BC1122" s="31"/>
      <c r="BD1122" s="31"/>
      <c r="BE1122" s="31"/>
      <c r="BF1122" s="31"/>
      <c r="BG1122" s="31"/>
      <c r="BH1122" s="31"/>
      <c r="BI1122" s="31"/>
      <c r="BJ1122" s="31"/>
      <c r="BK1122" s="31"/>
      <c r="BL1122" s="31"/>
      <c r="BM1122" s="31"/>
      <c r="BN1122" s="31"/>
      <c r="BO1122" s="31"/>
      <c r="BP1122" s="31"/>
    </row>
    <row r="1123">
      <c r="A1123" s="180"/>
      <c r="B1123" s="31"/>
      <c r="C1123" s="31"/>
      <c r="D1123" s="31"/>
      <c r="E1123" s="31"/>
      <c r="F1123" s="31"/>
      <c r="G1123" s="31"/>
      <c r="H1123" s="31"/>
      <c r="I1123" s="31"/>
      <c r="J1123" s="31"/>
      <c r="K1123" s="31"/>
      <c r="L1123" s="31"/>
      <c r="M1123" s="31"/>
      <c r="N1123" s="31"/>
      <c r="O1123" s="31"/>
      <c r="P1123" s="31"/>
      <c r="Q1123" s="31"/>
      <c r="R1123" s="31"/>
      <c r="S1123" s="31"/>
      <c r="T1123" s="31"/>
      <c r="U1123" s="31"/>
      <c r="V1123" s="31"/>
      <c r="W1123" s="31"/>
      <c r="X1123" s="31"/>
      <c r="Y1123" s="31"/>
      <c r="Z1123" s="31"/>
      <c r="AA1123" s="31"/>
      <c r="AB1123" s="31"/>
      <c r="AC1123" s="31"/>
      <c r="AD1123" s="31"/>
      <c r="AE1123" s="31"/>
      <c r="AF1123" s="31"/>
      <c r="AG1123" s="31"/>
      <c r="AH1123" s="31"/>
      <c r="AI1123" s="31"/>
      <c r="AJ1123" s="31"/>
      <c r="AK1123" s="31"/>
      <c r="AL1123" s="31"/>
      <c r="AM1123" s="31"/>
      <c r="AN1123" s="31"/>
      <c r="AO1123" s="31"/>
      <c r="AP1123" s="31"/>
      <c r="AQ1123" s="31"/>
      <c r="AR1123" s="31"/>
      <c r="AS1123" s="31"/>
      <c r="AT1123" s="31"/>
      <c r="AU1123" s="31"/>
      <c r="AV1123" s="31"/>
      <c r="AW1123" s="31"/>
      <c r="AX1123" s="31"/>
      <c r="AY1123" s="31"/>
      <c r="AZ1123" s="31"/>
      <c r="BA1123" s="31"/>
      <c r="BB1123" s="31"/>
      <c r="BC1123" s="31"/>
      <c r="BD1123" s="31"/>
      <c r="BE1123" s="31"/>
      <c r="BF1123" s="31"/>
      <c r="BG1123" s="31"/>
      <c r="BH1123" s="31"/>
      <c r="BI1123" s="31"/>
      <c r="BJ1123" s="31"/>
      <c r="BK1123" s="31"/>
      <c r="BL1123" s="31"/>
      <c r="BM1123" s="31"/>
      <c r="BN1123" s="31"/>
      <c r="BO1123" s="31"/>
      <c r="BP1123" s="31"/>
    </row>
    <row r="1124">
      <c r="A1124" s="180"/>
      <c r="B1124" s="31"/>
      <c r="C1124" s="31"/>
      <c r="D1124" s="31"/>
      <c r="E1124" s="31"/>
      <c r="F1124" s="31"/>
      <c r="G1124" s="31"/>
      <c r="H1124" s="31"/>
      <c r="I1124" s="31"/>
      <c r="J1124" s="31"/>
      <c r="K1124" s="31"/>
      <c r="L1124" s="31"/>
      <c r="M1124" s="31"/>
      <c r="N1124" s="31"/>
      <c r="O1124" s="31"/>
      <c r="P1124" s="31"/>
      <c r="Q1124" s="31"/>
      <c r="R1124" s="31"/>
      <c r="S1124" s="31"/>
      <c r="T1124" s="31"/>
      <c r="U1124" s="31"/>
      <c r="V1124" s="31"/>
      <c r="W1124" s="31"/>
      <c r="X1124" s="31"/>
      <c r="Y1124" s="31"/>
      <c r="Z1124" s="31"/>
      <c r="AA1124" s="31"/>
      <c r="AB1124" s="31"/>
      <c r="AC1124" s="31"/>
      <c r="AD1124" s="31"/>
      <c r="AE1124" s="31"/>
      <c r="AF1124" s="31"/>
      <c r="AG1124" s="31"/>
      <c r="AH1124" s="31"/>
      <c r="AI1124" s="31"/>
      <c r="AJ1124" s="31"/>
      <c r="AK1124" s="31"/>
      <c r="AL1124" s="31"/>
      <c r="AM1124" s="31"/>
      <c r="AN1124" s="31"/>
      <c r="AO1124" s="31"/>
      <c r="AP1124" s="31"/>
      <c r="AQ1124" s="31"/>
      <c r="AR1124" s="31"/>
      <c r="AS1124" s="31"/>
      <c r="AT1124" s="31"/>
      <c r="AU1124" s="31"/>
      <c r="AV1124" s="31"/>
      <c r="AW1124" s="31"/>
      <c r="AX1124" s="31"/>
      <c r="AY1124" s="31"/>
      <c r="AZ1124" s="31"/>
      <c r="BA1124" s="31"/>
      <c r="BB1124" s="31"/>
      <c r="BC1124" s="31"/>
      <c r="BD1124" s="31"/>
      <c r="BE1124" s="31"/>
      <c r="BF1124" s="31"/>
      <c r="BG1124" s="31"/>
      <c r="BH1124" s="31"/>
      <c r="BI1124" s="31"/>
      <c r="BJ1124" s="31"/>
      <c r="BK1124" s="31"/>
      <c r="BL1124" s="31"/>
      <c r="BM1124" s="31"/>
      <c r="BN1124" s="31"/>
      <c r="BO1124" s="31"/>
      <c r="BP1124" s="31"/>
    </row>
    <row r="1125">
      <c r="A1125" s="180"/>
      <c r="B1125" s="31"/>
      <c r="C1125" s="31"/>
      <c r="D1125" s="31"/>
      <c r="E1125" s="31"/>
      <c r="F1125" s="31"/>
      <c r="G1125" s="31"/>
      <c r="H1125" s="31"/>
      <c r="I1125" s="31"/>
      <c r="J1125" s="31"/>
      <c r="K1125" s="31"/>
      <c r="L1125" s="31"/>
      <c r="M1125" s="31"/>
      <c r="N1125" s="31"/>
      <c r="O1125" s="31"/>
      <c r="P1125" s="31"/>
      <c r="Q1125" s="31"/>
      <c r="R1125" s="31"/>
      <c r="S1125" s="31"/>
      <c r="T1125" s="31"/>
      <c r="U1125" s="31"/>
      <c r="V1125" s="31"/>
      <c r="W1125" s="31"/>
      <c r="X1125" s="31"/>
      <c r="Y1125" s="31"/>
      <c r="Z1125" s="31"/>
      <c r="AA1125" s="31"/>
      <c r="AB1125" s="31"/>
      <c r="AC1125" s="31"/>
      <c r="AD1125" s="31"/>
      <c r="AE1125" s="31"/>
      <c r="AF1125" s="31"/>
      <c r="AG1125" s="31"/>
      <c r="AH1125" s="31"/>
      <c r="AI1125" s="31"/>
      <c r="AJ1125" s="31"/>
      <c r="AK1125" s="31"/>
      <c r="AL1125" s="31"/>
      <c r="AM1125" s="31"/>
      <c r="AN1125" s="31"/>
      <c r="AO1125" s="31"/>
      <c r="AP1125" s="31"/>
      <c r="AQ1125" s="31"/>
      <c r="AR1125" s="31"/>
      <c r="AS1125" s="31"/>
      <c r="AT1125" s="31"/>
      <c r="AU1125" s="31"/>
      <c r="AV1125" s="31"/>
      <c r="AW1125" s="31"/>
      <c r="AX1125" s="31"/>
      <c r="AY1125" s="31"/>
      <c r="AZ1125" s="31"/>
      <c r="BA1125" s="31"/>
      <c r="BB1125" s="31"/>
      <c r="BC1125" s="31"/>
      <c r="BD1125" s="31"/>
      <c r="BE1125" s="31"/>
      <c r="BF1125" s="31"/>
      <c r="BG1125" s="31"/>
      <c r="BH1125" s="31"/>
      <c r="BI1125" s="31"/>
      <c r="BJ1125" s="31"/>
      <c r="BK1125" s="31"/>
      <c r="BL1125" s="31"/>
      <c r="BM1125" s="31"/>
      <c r="BN1125" s="31"/>
      <c r="BO1125" s="31"/>
      <c r="BP1125" s="31"/>
    </row>
    <row r="1126">
      <c r="A1126" s="180"/>
      <c r="B1126" s="31"/>
      <c r="C1126" s="31"/>
      <c r="D1126" s="31"/>
      <c r="E1126" s="31"/>
      <c r="F1126" s="31"/>
      <c r="G1126" s="31"/>
      <c r="H1126" s="31"/>
      <c r="I1126" s="31"/>
      <c r="J1126" s="31"/>
      <c r="K1126" s="31"/>
      <c r="L1126" s="31"/>
      <c r="M1126" s="31"/>
      <c r="N1126" s="31"/>
      <c r="O1126" s="31"/>
      <c r="P1126" s="31"/>
      <c r="Q1126" s="31"/>
      <c r="R1126" s="31"/>
      <c r="S1126" s="31"/>
      <c r="T1126" s="31"/>
      <c r="U1126" s="31"/>
      <c r="V1126" s="31"/>
      <c r="W1126" s="31"/>
      <c r="X1126" s="31"/>
      <c r="Y1126" s="31"/>
      <c r="Z1126" s="31"/>
      <c r="AA1126" s="31"/>
      <c r="AB1126" s="31"/>
      <c r="AC1126" s="31"/>
      <c r="AD1126" s="31"/>
      <c r="AE1126" s="31"/>
      <c r="AF1126" s="31"/>
      <c r="AG1126" s="31"/>
      <c r="AH1126" s="31"/>
      <c r="AI1126" s="31"/>
      <c r="AJ1126" s="31"/>
      <c r="AK1126" s="31"/>
      <c r="AL1126" s="31"/>
      <c r="AM1126" s="31"/>
      <c r="AN1126" s="31"/>
      <c r="AO1126" s="31"/>
      <c r="AP1126" s="31"/>
      <c r="AQ1126" s="31"/>
      <c r="AR1126" s="31"/>
      <c r="AS1126" s="31"/>
      <c r="AT1126" s="31"/>
      <c r="AU1126" s="31"/>
      <c r="AV1126" s="31"/>
      <c r="AW1126" s="31"/>
      <c r="AX1126" s="31"/>
      <c r="AY1126" s="31"/>
      <c r="AZ1126" s="31"/>
      <c r="BA1126" s="31"/>
      <c r="BB1126" s="31"/>
      <c r="BC1126" s="31"/>
      <c r="BD1126" s="31"/>
      <c r="BE1126" s="31"/>
      <c r="BF1126" s="31"/>
      <c r="BG1126" s="31"/>
      <c r="BH1126" s="31"/>
      <c r="BI1126" s="31"/>
      <c r="BJ1126" s="31"/>
      <c r="BK1126" s="31"/>
      <c r="BL1126" s="31"/>
      <c r="BM1126" s="31"/>
      <c r="BN1126" s="31"/>
      <c r="BO1126" s="31"/>
      <c r="BP1126" s="31"/>
    </row>
    <row r="1127">
      <c r="A1127" s="180"/>
      <c r="B1127" s="31"/>
      <c r="C1127" s="31"/>
      <c r="D1127" s="31"/>
      <c r="E1127" s="31"/>
      <c r="F1127" s="31"/>
      <c r="G1127" s="31"/>
      <c r="H1127" s="31"/>
      <c r="I1127" s="31"/>
      <c r="J1127" s="31"/>
      <c r="K1127" s="31"/>
      <c r="L1127" s="31"/>
      <c r="M1127" s="31"/>
      <c r="N1127" s="31"/>
      <c r="O1127" s="31"/>
      <c r="P1127" s="31"/>
      <c r="Q1127" s="31"/>
      <c r="R1127" s="31"/>
      <c r="S1127" s="31"/>
      <c r="T1127" s="31"/>
      <c r="U1127" s="31"/>
      <c r="V1127" s="31"/>
      <c r="W1127" s="31"/>
      <c r="X1127" s="31"/>
      <c r="Y1127" s="31"/>
      <c r="Z1127" s="31"/>
      <c r="AA1127" s="31"/>
      <c r="AB1127" s="31"/>
      <c r="AC1127" s="31"/>
      <c r="AD1127" s="31"/>
      <c r="AE1127" s="31"/>
      <c r="AF1127" s="31"/>
      <c r="AG1127" s="31"/>
      <c r="AH1127" s="31"/>
      <c r="AI1127" s="31"/>
      <c r="AJ1127" s="31"/>
      <c r="AK1127" s="31"/>
      <c r="AL1127" s="31"/>
      <c r="AM1127" s="31"/>
      <c r="AN1127" s="31"/>
      <c r="AO1127" s="31"/>
      <c r="AP1127" s="31"/>
      <c r="AQ1127" s="31"/>
      <c r="AR1127" s="31"/>
      <c r="AS1127" s="31"/>
      <c r="AT1127" s="31"/>
      <c r="AU1127" s="31"/>
      <c r="AV1127" s="31"/>
      <c r="AW1127" s="31"/>
      <c r="AX1127" s="31"/>
      <c r="AY1127" s="31"/>
      <c r="AZ1127" s="31"/>
      <c r="BA1127" s="31"/>
      <c r="BB1127" s="31"/>
      <c r="BC1127" s="31"/>
      <c r="BD1127" s="31"/>
      <c r="BE1127" s="31"/>
      <c r="BF1127" s="31"/>
      <c r="BG1127" s="31"/>
      <c r="BH1127" s="31"/>
      <c r="BI1127" s="31"/>
      <c r="BJ1127" s="31"/>
      <c r="BK1127" s="31"/>
      <c r="BL1127" s="31"/>
      <c r="BM1127" s="31"/>
      <c r="BN1127" s="31"/>
      <c r="BO1127" s="31"/>
      <c r="BP1127" s="31"/>
    </row>
    <row r="1128">
      <c r="A1128" s="180"/>
      <c r="B1128" s="31"/>
      <c r="C1128" s="31"/>
      <c r="D1128" s="31"/>
      <c r="E1128" s="31"/>
      <c r="F1128" s="31"/>
      <c r="G1128" s="31"/>
      <c r="H1128" s="31"/>
      <c r="I1128" s="31"/>
      <c r="J1128" s="31"/>
      <c r="K1128" s="31"/>
      <c r="L1128" s="31"/>
      <c r="M1128" s="31"/>
      <c r="N1128" s="31"/>
      <c r="O1128" s="31"/>
      <c r="P1128" s="31"/>
      <c r="Q1128" s="31"/>
      <c r="R1128" s="31"/>
      <c r="S1128" s="31"/>
      <c r="T1128" s="31"/>
      <c r="U1128" s="31"/>
      <c r="V1128" s="31"/>
      <c r="W1128" s="31"/>
      <c r="X1128" s="31"/>
      <c r="Y1128" s="31"/>
      <c r="Z1128" s="31"/>
      <c r="AA1128" s="31"/>
      <c r="AB1128" s="31"/>
      <c r="AC1128" s="31"/>
      <c r="AD1128" s="31"/>
      <c r="AE1128" s="31"/>
      <c r="AF1128" s="31"/>
      <c r="AG1128" s="31"/>
      <c r="AH1128" s="31"/>
      <c r="AI1128" s="31"/>
      <c r="AJ1128" s="31"/>
      <c r="AK1128" s="31"/>
      <c r="AL1128" s="31"/>
      <c r="AM1128" s="31"/>
      <c r="AN1128" s="31"/>
      <c r="AO1128" s="31"/>
      <c r="AP1128" s="31"/>
      <c r="AQ1128" s="31"/>
      <c r="AR1128" s="31"/>
      <c r="AS1128" s="31"/>
      <c r="AT1128" s="31"/>
      <c r="AU1128" s="31"/>
      <c r="AV1128" s="31"/>
      <c r="AW1128" s="31"/>
      <c r="AX1128" s="31"/>
      <c r="AY1128" s="31"/>
      <c r="AZ1128" s="31"/>
      <c r="BA1128" s="31"/>
      <c r="BB1128" s="31"/>
      <c r="BC1128" s="31"/>
      <c r="BD1128" s="31"/>
      <c r="BE1128" s="31"/>
      <c r="BF1128" s="31"/>
      <c r="BG1128" s="31"/>
      <c r="BH1128" s="31"/>
      <c r="BI1128" s="31"/>
      <c r="BJ1128" s="31"/>
      <c r="BK1128" s="31"/>
      <c r="BL1128" s="31"/>
      <c r="BM1128" s="31"/>
      <c r="BN1128" s="31"/>
      <c r="BO1128" s="31"/>
      <c r="BP1128" s="31"/>
    </row>
    <row r="1129">
      <c r="A1129" s="180"/>
      <c r="B1129" s="31"/>
      <c r="C1129" s="31"/>
      <c r="D1129" s="31"/>
      <c r="E1129" s="31"/>
      <c r="F1129" s="31"/>
      <c r="G1129" s="31"/>
      <c r="H1129" s="31"/>
      <c r="I1129" s="31"/>
      <c r="J1129" s="31"/>
      <c r="K1129" s="31"/>
      <c r="L1129" s="31"/>
      <c r="M1129" s="31"/>
      <c r="N1129" s="31"/>
      <c r="O1129" s="31"/>
      <c r="P1129" s="31"/>
      <c r="Q1129" s="31"/>
      <c r="R1129" s="31"/>
      <c r="S1129" s="31"/>
      <c r="T1129" s="31"/>
      <c r="U1129" s="31"/>
      <c r="V1129" s="31"/>
      <c r="W1129" s="31"/>
      <c r="X1129" s="31"/>
      <c r="Y1129" s="31"/>
      <c r="Z1129" s="31"/>
      <c r="AA1129" s="31"/>
      <c r="AB1129" s="31"/>
      <c r="AC1129" s="31"/>
      <c r="AD1129" s="31"/>
      <c r="AE1129" s="31"/>
      <c r="AF1129" s="31"/>
      <c r="AG1129" s="31"/>
      <c r="AH1129" s="31"/>
      <c r="AI1129" s="31"/>
      <c r="AJ1129" s="31"/>
      <c r="AK1129" s="31"/>
      <c r="AL1129" s="31"/>
      <c r="AM1129" s="31"/>
      <c r="AN1129" s="31"/>
      <c r="AO1129" s="31"/>
      <c r="AP1129" s="31"/>
      <c r="AQ1129" s="31"/>
      <c r="AR1129" s="31"/>
      <c r="AS1129" s="31"/>
      <c r="AT1129" s="31"/>
      <c r="AU1129" s="31"/>
      <c r="AV1129" s="31"/>
      <c r="AW1129" s="31"/>
      <c r="AX1129" s="31"/>
      <c r="AY1129" s="31"/>
      <c r="AZ1129" s="31"/>
      <c r="BA1129" s="31"/>
      <c r="BB1129" s="31"/>
      <c r="BC1129" s="31"/>
      <c r="BD1129" s="31"/>
      <c r="BE1129" s="31"/>
      <c r="BF1129" s="31"/>
      <c r="BG1129" s="31"/>
      <c r="BH1129" s="31"/>
      <c r="BI1129" s="31"/>
      <c r="BJ1129" s="31"/>
      <c r="BK1129" s="31"/>
      <c r="BL1129" s="31"/>
      <c r="BM1129" s="31"/>
      <c r="BN1129" s="31"/>
      <c r="BO1129" s="31"/>
      <c r="BP1129" s="31"/>
    </row>
  </sheetData>
  <mergeCells count="161">
    <mergeCell ref="AS410:AU410"/>
    <mergeCell ref="S410:T410"/>
    <mergeCell ref="BE410:BF410"/>
    <mergeCell ref="BE409:BF409"/>
    <mergeCell ref="BE411:BF411"/>
    <mergeCell ref="I435:J435"/>
    <mergeCell ref="R435:S435"/>
    <mergeCell ref="R431:S431"/>
    <mergeCell ref="AJ435:AK435"/>
    <mergeCell ref="AO435:AP435"/>
    <mergeCell ref="BA435:BF435"/>
    <mergeCell ref="AG435:AI435"/>
    <mergeCell ref="AC434:AD434"/>
    <mergeCell ref="S389:T389"/>
    <mergeCell ref="S391:T391"/>
    <mergeCell ref="S390:T390"/>
    <mergeCell ref="S429:T429"/>
    <mergeCell ref="AS427:AT427"/>
    <mergeCell ref="AO426:AP426"/>
    <mergeCell ref="BD429:BF429"/>
    <mergeCell ref="BE430:BF430"/>
    <mergeCell ref="AS431:AU431"/>
    <mergeCell ref="AS430:AT430"/>
    <mergeCell ref="AS428:AT428"/>
    <mergeCell ref="BA371:BD371"/>
    <mergeCell ref="BA370:BD370"/>
    <mergeCell ref="BE372:BF372"/>
    <mergeCell ref="BE373:BF373"/>
    <mergeCell ref="BE371:BF371"/>
    <mergeCell ref="BA372:BD372"/>
    <mergeCell ref="BE378:BF378"/>
    <mergeCell ref="BE379:BF379"/>
    <mergeCell ref="BE391:BF391"/>
    <mergeCell ref="BA369:BD369"/>
    <mergeCell ref="BA366:BD366"/>
    <mergeCell ref="BA367:BD367"/>
    <mergeCell ref="S400:T400"/>
    <mergeCell ref="BA368:BD368"/>
    <mergeCell ref="BE225:BF225"/>
    <mergeCell ref="BE222:BF222"/>
    <mergeCell ref="BE223:BF223"/>
    <mergeCell ref="BE224:BF224"/>
    <mergeCell ref="BE316:BF316"/>
    <mergeCell ref="BE234:BF234"/>
    <mergeCell ref="BE315:BF315"/>
    <mergeCell ref="BE230:BF230"/>
    <mergeCell ref="BE217:BF217"/>
    <mergeCell ref="BE227:BF227"/>
    <mergeCell ref="BE233:BF233"/>
    <mergeCell ref="AR153:AT153"/>
    <mergeCell ref="AR152:AT152"/>
    <mergeCell ref="AR151:AT151"/>
    <mergeCell ref="AR150:AT150"/>
    <mergeCell ref="AP145:AT145"/>
    <mergeCell ref="AP146:AT146"/>
    <mergeCell ref="Z158:AA158"/>
    <mergeCell ref="AF156:AG156"/>
    <mergeCell ref="Z157:AA157"/>
    <mergeCell ref="Z156:AA156"/>
    <mergeCell ref="Z143:AA143"/>
    <mergeCell ref="Z142:AA142"/>
    <mergeCell ref="AR154:AT154"/>
    <mergeCell ref="R179:T179"/>
    <mergeCell ref="R181:T181"/>
    <mergeCell ref="F1:H1"/>
    <mergeCell ref="R180:T180"/>
    <mergeCell ref="R147:S147"/>
    <mergeCell ref="Z191:AA191"/>
    <mergeCell ref="Z195:AA195"/>
    <mergeCell ref="BE218:BF218"/>
    <mergeCell ref="BE215:BF215"/>
    <mergeCell ref="BE211:BF211"/>
    <mergeCell ref="BE212:BF212"/>
    <mergeCell ref="BE213:BF213"/>
    <mergeCell ref="BE214:BF214"/>
    <mergeCell ref="BE185:BF185"/>
    <mergeCell ref="BE183:BF183"/>
    <mergeCell ref="BE145:BF145"/>
    <mergeCell ref="BE147:BF147"/>
    <mergeCell ref="BE146:BF146"/>
    <mergeCell ref="BE176:BF176"/>
    <mergeCell ref="BE169:BF169"/>
    <mergeCell ref="AR155:AT155"/>
    <mergeCell ref="AR156:AT156"/>
    <mergeCell ref="AO1:AP1"/>
    <mergeCell ref="AR1:AS1"/>
    <mergeCell ref="BE186:BF186"/>
    <mergeCell ref="BE187:BF187"/>
    <mergeCell ref="BE204:BF204"/>
    <mergeCell ref="BE203:BF203"/>
    <mergeCell ref="BE189:BF189"/>
    <mergeCell ref="BE192:BF192"/>
    <mergeCell ref="BE200:BF200"/>
    <mergeCell ref="BE198:BF198"/>
    <mergeCell ref="BE202:BF202"/>
    <mergeCell ref="R187:T187"/>
    <mergeCell ref="Z190:AA190"/>
    <mergeCell ref="R188:T188"/>
    <mergeCell ref="R189:T189"/>
    <mergeCell ref="AO170:AP170"/>
    <mergeCell ref="AS170:AU170"/>
    <mergeCell ref="Z177:AA177"/>
    <mergeCell ref="Z178:AA178"/>
    <mergeCell ref="BE219:BF219"/>
    <mergeCell ref="BE210:BF210"/>
    <mergeCell ref="Z159:AA159"/>
    <mergeCell ref="R186:T186"/>
    <mergeCell ref="R182:T182"/>
    <mergeCell ref="R183:T183"/>
    <mergeCell ref="Z176:AA176"/>
    <mergeCell ref="Z200:AA200"/>
    <mergeCell ref="Z194:AA194"/>
    <mergeCell ref="BE175:BF175"/>
    <mergeCell ref="BE174:BF174"/>
    <mergeCell ref="BE180:BF180"/>
    <mergeCell ref="BE181:BF181"/>
    <mergeCell ref="BE182:BF182"/>
    <mergeCell ref="BE178:BF178"/>
    <mergeCell ref="BE179:BF179"/>
    <mergeCell ref="BE167:BF167"/>
    <mergeCell ref="BE168:BF168"/>
    <mergeCell ref="BE166:BF166"/>
    <mergeCell ref="BE194:BF194"/>
    <mergeCell ref="BE195:BF195"/>
    <mergeCell ref="BE216:BF216"/>
    <mergeCell ref="Z192:AA192"/>
    <mergeCell ref="Z193:AA193"/>
    <mergeCell ref="BE205:BF205"/>
    <mergeCell ref="BE206:BF206"/>
    <mergeCell ref="BE208:BF208"/>
    <mergeCell ref="BE209:BF209"/>
    <mergeCell ref="BE317:BF317"/>
    <mergeCell ref="BE352:BF352"/>
    <mergeCell ref="BE355:BF355"/>
    <mergeCell ref="BE344:BF344"/>
    <mergeCell ref="BE349:BF349"/>
    <mergeCell ref="BE348:BF348"/>
    <mergeCell ref="BE382:BF382"/>
    <mergeCell ref="BE229:BF229"/>
    <mergeCell ref="BE228:BF228"/>
    <mergeCell ref="BE231:BF231"/>
    <mergeCell ref="BE232:BF232"/>
    <mergeCell ref="BA361:BD361"/>
    <mergeCell ref="BA362:BD362"/>
    <mergeCell ref="BA360:BD360"/>
    <mergeCell ref="BA359:BD359"/>
    <mergeCell ref="BA363:BD363"/>
    <mergeCell ref="BA364:BD364"/>
    <mergeCell ref="BA365:BD365"/>
    <mergeCell ref="R185:T185"/>
    <mergeCell ref="R184:T184"/>
    <mergeCell ref="R223:S223"/>
    <mergeCell ref="S344:T344"/>
    <mergeCell ref="S343:T343"/>
    <mergeCell ref="S317:T317"/>
    <mergeCell ref="S316:T316"/>
    <mergeCell ref="R348:S348"/>
    <mergeCell ref="BE221:BF221"/>
    <mergeCell ref="BE220:BF220"/>
    <mergeCell ref="BE184:BF184"/>
    <mergeCell ref="BE188:BF188"/>
  </mergeCells>
  <conditionalFormatting sqref="AG275">
    <cfRule type="containsText" dxfId="1" priority="1" operator="containsText" text="Nonconflict">
      <formula>NOT(ISERROR(SEARCH(("Nonconflict"),(AG275))))</formula>
    </cfRule>
  </conditionalFormatting>
  <conditionalFormatting sqref="BA275">
    <cfRule type="cellIs" dxfId="2" priority="2" operator="equal">
      <formula>"State perpetrator"</formula>
    </cfRule>
  </conditionalFormatting>
  <conditionalFormatting sqref="BA3:BA46 BA47:BA50 BA52:BA61">
    <cfRule type="containsText" dxfId="3" priority="3" operator="containsText" text="/">
      <formula>NOT(ISERROR(SEARCH(("/"),(BA3))))</formula>
    </cfRule>
  </conditionalFormatting>
  <conditionalFormatting sqref="BA3:BA46 BA47:BA50 BA52:BA61">
    <cfRule type="cellIs" dxfId="2" priority="4" operator="equal">
      <formula>"State perpetrator"</formula>
    </cfRule>
  </conditionalFormatting>
  <conditionalFormatting sqref="BA3:BA118 BA119:BA274 BB175:BB178 BA276:BA312 BA314:BA342">
    <cfRule type="cellIs" dxfId="2" priority="5" operator="equal">
      <formula>"State perpetrator"</formula>
    </cfRule>
  </conditionalFormatting>
  <conditionalFormatting sqref="AG3:AG118 AG119:AG274 AF185:AF189 AG276:AG312 AG314:AG326 AG328:AG1129">
    <cfRule type="containsText" dxfId="1" priority="6" operator="containsText" text="Nonconflict">
      <formula>NOT(ISERROR(SEARCH(("Nonconflict"),(AG3))))</formula>
    </cfRule>
  </conditionalFormatting>
  <conditionalFormatting sqref="A3:A118 A119:A312 A314:A433">
    <cfRule type="expression" dxfId="0" priority="7">
      <formula>IF(</formula>
    </cfRule>
  </conditionalFormatting>
  <conditionalFormatting sqref="O5">
    <cfRule type="expression" dxfId="2" priority="8">
      <formula>(N5==Q5)</formula>
    </cfRule>
  </conditionalFormatting>
  <hyperlinks>
    <hyperlink r:id="rId2" ref="BF3"/>
    <hyperlink r:id="rId3" ref="BF4"/>
    <hyperlink r:id="rId4" ref="BF5"/>
    <hyperlink r:id="rId5" ref="BF6"/>
    <hyperlink r:id="rId6" ref="BF7"/>
    <hyperlink r:id="rId7" ref="BF8"/>
    <hyperlink r:id="rId8" ref="BF9"/>
    <hyperlink r:id="rId9" ref="BF10"/>
    <hyperlink r:id="rId10" ref="BF11"/>
    <hyperlink r:id="rId11" ref="BF12"/>
    <hyperlink r:id="rId12" ref="BF13"/>
    <hyperlink r:id="rId13" ref="BF15"/>
    <hyperlink r:id="rId14" ref="BF27"/>
    <hyperlink r:id="rId15" ref="BF28"/>
    <hyperlink r:id="rId16" ref="BF30"/>
    <hyperlink r:id="rId17" ref="BE34"/>
    <hyperlink r:id="rId18" ref="BF35"/>
    <hyperlink r:id="rId19" ref="BF36"/>
    <hyperlink r:id="rId20" ref="BF37"/>
    <hyperlink r:id="rId21" ref="BF40"/>
    <hyperlink r:id="rId22" ref="BF46"/>
    <hyperlink r:id="rId23" ref="BF47"/>
    <hyperlink r:id="rId24" ref="BF48"/>
    <hyperlink r:id="rId25" ref="BF49"/>
    <hyperlink r:id="rId26" ref="BF52"/>
    <hyperlink r:id="rId27" ref="BF53"/>
    <hyperlink r:id="rId28" ref="BF54"/>
    <hyperlink r:id="rId29" ref="BF55"/>
    <hyperlink r:id="rId30" ref="BF56"/>
    <hyperlink r:id="rId31" ref="BF58"/>
    <hyperlink r:id="rId32" ref="BF59"/>
    <hyperlink r:id="rId33" ref="BF60"/>
    <hyperlink r:id="rId34" ref="BF61"/>
    <hyperlink r:id="rId35" ref="BF81"/>
    <hyperlink r:id="rId36" ref="BF83"/>
    <hyperlink r:id="rId37" ref="BF84"/>
    <hyperlink r:id="rId38" ref="BF88"/>
    <hyperlink r:id="rId39" ref="BF89"/>
    <hyperlink r:id="rId40" ref="BF90"/>
    <hyperlink r:id="rId41" ref="BF91"/>
    <hyperlink r:id="rId42" ref="BF92"/>
    <hyperlink r:id="rId43" ref="BF93"/>
    <hyperlink r:id="rId44" ref="BF94"/>
    <hyperlink r:id="rId45" ref="BF95"/>
    <hyperlink r:id="rId46" ref="BF96"/>
    <hyperlink r:id="rId47" ref="BF97"/>
    <hyperlink r:id="rId48" ref="BF98"/>
    <hyperlink r:id="rId49" ref="BF99"/>
    <hyperlink r:id="rId50" ref="BF100"/>
    <hyperlink r:id="rId51" ref="BF101"/>
    <hyperlink r:id="rId52" ref="BF102"/>
    <hyperlink r:id="rId53" ref="BF103"/>
    <hyperlink r:id="rId54" ref="BF104"/>
    <hyperlink r:id="rId55" ref="BF105"/>
    <hyperlink r:id="rId56" ref="BF137"/>
    <hyperlink r:id="rId57" ref="BF138"/>
    <hyperlink r:id="rId58" ref="BG150"/>
    <hyperlink r:id="rId59" ref="BF161"/>
    <hyperlink r:id="rId60" ref="BF162"/>
    <hyperlink r:id="rId61" ref="AK163"/>
    <hyperlink r:id="rId62" ref="AK164"/>
    <hyperlink r:id="rId63" ref="BG166"/>
    <hyperlink r:id="rId64" ref="BG167"/>
    <hyperlink r:id="rId65" ref="BG168"/>
    <hyperlink r:id="rId66" ref="BG169"/>
    <hyperlink r:id="rId67" location="v=onepage&amp;q=cocaleros%20enero%202003&amp;f=false" ref="BF173"/>
    <hyperlink r:id="rId68" ref="AK174"/>
    <hyperlink r:id="rId69" ref="BG179"/>
    <hyperlink r:id="rId70" ref="BG180"/>
    <hyperlink r:id="rId71" ref="BG181"/>
    <hyperlink r:id="rId72" ref="BG182"/>
    <hyperlink r:id="rId73" ref="BG183"/>
    <hyperlink r:id="rId74" ref="BG184"/>
    <hyperlink r:id="rId75" ref="BG185"/>
    <hyperlink r:id="rId76" ref="BG186"/>
    <hyperlink r:id="rId77" ref="BG187"/>
    <hyperlink r:id="rId78" ref="BG188"/>
    <hyperlink r:id="rId79" ref="BG189"/>
    <hyperlink r:id="rId80" ref="BG194"/>
    <hyperlink r:id="rId81" ref="BG195"/>
    <hyperlink r:id="rId82" ref="BE196"/>
    <hyperlink r:id="rId83" ref="BG198"/>
    <hyperlink r:id="rId84" ref="BF199"/>
    <hyperlink r:id="rId85" ref="BG200"/>
    <hyperlink r:id="rId86" ref="BF226"/>
    <hyperlink r:id="rId87" ref="BF235"/>
    <hyperlink r:id="rId88" ref="BF236"/>
    <hyperlink r:id="rId89" ref="BF237"/>
    <hyperlink r:id="rId90" ref="BF238"/>
    <hyperlink r:id="rId91" ref="BF240"/>
    <hyperlink r:id="rId92" ref="BG293"/>
    <hyperlink r:id="rId93" ref="BF302"/>
    <hyperlink r:id="rId94" ref="BF303"/>
    <hyperlink r:id="rId95" ref="BF304"/>
    <hyperlink r:id="rId96" ref="BE315"/>
    <hyperlink r:id="rId97" ref="BE316"/>
    <hyperlink r:id="rId98" ref="BE317"/>
    <hyperlink r:id="rId99" ref="BE322"/>
    <hyperlink r:id="rId100" ref="BE323"/>
    <hyperlink r:id="rId101" ref="BF325"/>
    <hyperlink r:id="rId102" ref="BF326"/>
    <hyperlink r:id="rId103" ref="BG330"/>
    <hyperlink r:id="rId104" ref="BF356"/>
    <hyperlink r:id="rId105" ref="BF357"/>
    <hyperlink r:id="rId106" ref="BF358"/>
    <hyperlink r:id="rId107" ref="BF383"/>
    <hyperlink r:id="rId108" ref="BE384"/>
    <hyperlink r:id="rId109" ref="BF385"/>
    <hyperlink r:id="rId110" ref="BF386"/>
    <hyperlink r:id="rId111" ref="BF387"/>
    <hyperlink r:id="rId112" ref="BF388"/>
    <hyperlink r:id="rId113" location="_ftn32" ref="BE394"/>
    <hyperlink r:id="rId114" ref="BG394"/>
    <hyperlink r:id="rId115" ref="BF396"/>
    <hyperlink r:id="rId116" ref="BF401"/>
    <hyperlink r:id="rId117" ref="BF402"/>
    <hyperlink r:id="rId118" ref="BF403"/>
    <hyperlink r:id="rId119" ref="BF404"/>
    <hyperlink r:id="rId120" ref="BE408"/>
    <hyperlink r:id="rId121" ref="BF412"/>
    <hyperlink r:id="rId122" ref="BF413"/>
    <hyperlink r:id="rId123" ref="BF423"/>
    <hyperlink r:id="rId124" ref="BF427"/>
  </hyperlinks>
  <drawing r:id="rId125"/>
  <legacyDrawing r:id="rId1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7" t="s">
        <v>52</v>
      </c>
      <c r="B1" s="17" t="s">
        <v>103</v>
      </c>
      <c r="C1" s="17" t="s">
        <v>51</v>
      </c>
      <c r="D1" s="17" t="s">
        <v>103</v>
      </c>
      <c r="E1" s="17" t="s">
        <v>50</v>
      </c>
      <c r="F1" s="17" t="s">
        <v>103</v>
      </c>
      <c r="G1" s="19"/>
      <c r="H1" s="19"/>
      <c r="I1" s="19"/>
      <c r="J1" s="19"/>
      <c r="K1" s="19"/>
      <c r="L1" s="19"/>
      <c r="M1" s="19"/>
      <c r="N1" s="19"/>
      <c r="O1" s="19"/>
      <c r="P1" s="19"/>
      <c r="Q1" s="19"/>
      <c r="R1" s="19"/>
      <c r="S1" s="19"/>
      <c r="T1" s="19"/>
      <c r="U1" s="19"/>
      <c r="V1" s="19"/>
      <c r="W1" s="19"/>
      <c r="X1" s="19"/>
      <c r="Y1" s="19"/>
      <c r="Z1" s="19"/>
    </row>
    <row r="2">
      <c r="A2" t="str">
        <f t="array" ref="A2:B12">SORT(A59:B69,2,FALSE)</f>
        <v>La Paz</v>
      </c>
      <c r="B2">
        <v>165.0</v>
      </c>
      <c r="C2" t="str">
        <f t="array" ref="C2:D43">SORT(C59:D100,2,FALSE)</f>
        <v>Murillo</v>
      </c>
      <c r="D2">
        <v>119.0</v>
      </c>
      <c r="E2" t="str">
        <f t="array" ref="E2:F52">SORT(E59:F109,2,FALSE)</f>
        <v>El Alto</v>
      </c>
      <c r="F2">
        <v>64.0</v>
      </c>
    </row>
    <row r="3">
      <c r="A3" t="s">
        <v>107</v>
      </c>
      <c r="B3">
        <v>111.0</v>
      </c>
      <c r="C3" t="s">
        <v>109</v>
      </c>
      <c r="D3">
        <v>35.0</v>
      </c>
      <c r="E3" t="s">
        <v>92</v>
      </c>
      <c r="F3">
        <v>55.0</v>
      </c>
    </row>
    <row r="4">
      <c r="A4" t="s">
        <v>110</v>
      </c>
      <c r="B4">
        <v>61.0</v>
      </c>
      <c r="C4" t="s">
        <v>111</v>
      </c>
      <c r="D4">
        <v>32.0</v>
      </c>
      <c r="E4" t="s">
        <v>112</v>
      </c>
      <c r="F4">
        <v>26.0</v>
      </c>
    </row>
    <row r="5">
      <c r="A5" t="s">
        <v>113</v>
      </c>
      <c r="B5">
        <v>30.0</v>
      </c>
      <c r="C5" t="s">
        <v>114</v>
      </c>
      <c r="D5">
        <v>25.0</v>
      </c>
      <c r="E5" t="s">
        <v>115</v>
      </c>
      <c r="F5">
        <v>18.0</v>
      </c>
    </row>
    <row r="6">
      <c r="A6" t="s">
        <v>116</v>
      </c>
      <c r="B6">
        <v>25.0</v>
      </c>
      <c r="C6" t="s">
        <v>117</v>
      </c>
      <c r="D6">
        <v>18.0</v>
      </c>
      <c r="E6" t="s">
        <v>118</v>
      </c>
      <c r="F6">
        <v>16.0</v>
      </c>
    </row>
    <row r="7">
      <c r="A7" t="s">
        <v>119</v>
      </c>
      <c r="B7">
        <v>8.0</v>
      </c>
      <c r="C7" t="s">
        <v>120</v>
      </c>
      <c r="D7">
        <v>14.0</v>
      </c>
      <c r="E7" t="s">
        <v>110</v>
      </c>
      <c r="F7">
        <v>15.0</v>
      </c>
    </row>
    <row r="8">
      <c r="A8" t="s">
        <v>121</v>
      </c>
      <c r="B8">
        <v>7.0</v>
      </c>
      <c r="C8" t="s">
        <v>123</v>
      </c>
      <c r="D8">
        <v>12.0</v>
      </c>
      <c r="E8" t="s">
        <v>125</v>
      </c>
      <c r="F8">
        <v>12.0</v>
      </c>
    </row>
    <row r="9">
      <c r="A9" t="s">
        <v>126</v>
      </c>
      <c r="B9">
        <v>6.0</v>
      </c>
      <c r="C9" t="s">
        <v>127</v>
      </c>
      <c r="D9">
        <v>11.0</v>
      </c>
      <c r="E9" t="s">
        <v>129</v>
      </c>
      <c r="F9">
        <v>12.0</v>
      </c>
    </row>
    <row r="10">
      <c r="A10" t="s">
        <v>130</v>
      </c>
      <c r="B10">
        <v>5.0</v>
      </c>
      <c r="C10" t="s">
        <v>131</v>
      </c>
      <c r="D10">
        <v>11.0</v>
      </c>
      <c r="E10" t="s">
        <v>132</v>
      </c>
      <c r="F10">
        <v>11.0</v>
      </c>
    </row>
    <row r="11">
      <c r="A11" t="s">
        <v>133</v>
      </c>
      <c r="B11">
        <v>4.0</v>
      </c>
      <c r="C11" t="s">
        <v>91</v>
      </c>
      <c r="D11">
        <v>10.0</v>
      </c>
      <c r="E11" t="s">
        <v>107</v>
      </c>
      <c r="F11">
        <v>10.0</v>
      </c>
    </row>
    <row r="12">
      <c r="B12">
        <v>0.0</v>
      </c>
      <c r="C12" t="s">
        <v>134</v>
      </c>
      <c r="D12">
        <v>9.0</v>
      </c>
      <c r="E12" t="s">
        <v>135</v>
      </c>
      <c r="F12">
        <v>8.0</v>
      </c>
    </row>
    <row r="13">
      <c r="B13">
        <f>SUM(B2:B11)</f>
        <v>422</v>
      </c>
      <c r="C13" t="s">
        <v>140</v>
      </c>
      <c r="D13">
        <v>7.0</v>
      </c>
      <c r="E13" t="s">
        <v>142</v>
      </c>
      <c r="F13">
        <v>6.0</v>
      </c>
    </row>
    <row r="14">
      <c r="C14" t="s">
        <v>143</v>
      </c>
      <c r="D14">
        <v>6.0</v>
      </c>
      <c r="E14" t="s">
        <v>144</v>
      </c>
      <c r="F14">
        <v>5.0</v>
      </c>
    </row>
    <row r="15">
      <c r="C15" t="s">
        <v>145</v>
      </c>
      <c r="D15">
        <v>6.0</v>
      </c>
      <c r="E15" t="s">
        <v>106</v>
      </c>
      <c r="F15">
        <v>5.0</v>
      </c>
    </row>
    <row r="16">
      <c r="C16" t="s">
        <v>146</v>
      </c>
      <c r="D16">
        <v>5.0</v>
      </c>
      <c r="E16" t="s">
        <v>147</v>
      </c>
      <c r="F16">
        <v>4.0</v>
      </c>
    </row>
    <row r="17">
      <c r="C17" t="s">
        <v>148</v>
      </c>
      <c r="D17">
        <v>5.0</v>
      </c>
      <c r="E17" t="s">
        <v>149</v>
      </c>
      <c r="F17">
        <v>4.0</v>
      </c>
    </row>
    <row r="18">
      <c r="C18" t="s">
        <v>150</v>
      </c>
      <c r="D18">
        <v>5.0</v>
      </c>
      <c r="E18" t="s">
        <v>143</v>
      </c>
      <c r="F18">
        <v>4.0</v>
      </c>
    </row>
    <row r="19">
      <c r="C19" t="s">
        <v>151</v>
      </c>
      <c r="D19">
        <v>4.0</v>
      </c>
      <c r="E19" t="s">
        <v>152</v>
      </c>
      <c r="F19">
        <v>4.0</v>
      </c>
    </row>
    <row r="20">
      <c r="C20" t="s">
        <v>153</v>
      </c>
      <c r="D20">
        <v>4.0</v>
      </c>
      <c r="E20" t="s">
        <v>154</v>
      </c>
      <c r="F20">
        <v>3.0</v>
      </c>
    </row>
    <row r="21">
      <c r="C21" t="s">
        <v>154</v>
      </c>
      <c r="D21">
        <v>3.0</v>
      </c>
      <c r="E21" t="s">
        <v>126</v>
      </c>
      <c r="F21">
        <v>3.0</v>
      </c>
    </row>
    <row r="22">
      <c r="C22" t="s">
        <v>155</v>
      </c>
      <c r="D22">
        <v>3.0</v>
      </c>
      <c r="E22" t="s">
        <v>156</v>
      </c>
      <c r="F22">
        <v>3.0</v>
      </c>
    </row>
    <row r="23">
      <c r="C23" t="s">
        <v>157</v>
      </c>
      <c r="D23">
        <v>3.0</v>
      </c>
      <c r="E23" t="s">
        <v>151</v>
      </c>
      <c r="F23">
        <v>3.0</v>
      </c>
    </row>
    <row r="24">
      <c r="C24" t="s">
        <v>158</v>
      </c>
      <c r="D24">
        <v>2.0</v>
      </c>
      <c r="E24" t="s">
        <v>90</v>
      </c>
      <c r="F24">
        <v>2.0</v>
      </c>
    </row>
    <row r="25">
      <c r="C25" t="s">
        <v>159</v>
      </c>
      <c r="D25">
        <v>2.0</v>
      </c>
      <c r="E25" t="s">
        <v>160</v>
      </c>
      <c r="F25">
        <v>2.0</v>
      </c>
    </row>
    <row r="26">
      <c r="C26" t="s">
        <v>161</v>
      </c>
      <c r="D26">
        <v>2.0</v>
      </c>
      <c r="E26" t="s">
        <v>162</v>
      </c>
      <c r="F26">
        <v>2.0</v>
      </c>
    </row>
    <row r="27">
      <c r="C27" t="s">
        <v>163</v>
      </c>
      <c r="D27">
        <v>1.0</v>
      </c>
      <c r="E27" t="s">
        <v>164</v>
      </c>
      <c r="F27">
        <v>2.0</v>
      </c>
    </row>
    <row r="28">
      <c r="C28" t="s">
        <v>165</v>
      </c>
      <c r="D28">
        <v>1.0</v>
      </c>
      <c r="E28" t="s">
        <v>166</v>
      </c>
      <c r="F28">
        <v>2.0</v>
      </c>
    </row>
    <row r="29">
      <c r="C29" t="s">
        <v>167</v>
      </c>
      <c r="D29">
        <v>1.0</v>
      </c>
      <c r="E29" t="s">
        <v>168</v>
      </c>
      <c r="F29">
        <v>2.0</v>
      </c>
    </row>
    <row r="30">
      <c r="C30" t="s">
        <v>170</v>
      </c>
      <c r="D30">
        <v>1.0</v>
      </c>
      <c r="E30" t="s">
        <v>171</v>
      </c>
      <c r="F30">
        <v>2.0</v>
      </c>
    </row>
    <row r="31">
      <c r="C31" t="s">
        <v>172</v>
      </c>
      <c r="D31">
        <v>1.0</v>
      </c>
      <c r="E31" t="s">
        <v>173</v>
      </c>
      <c r="F31">
        <v>1.0</v>
      </c>
    </row>
    <row r="32">
      <c r="C32" t="s">
        <v>174</v>
      </c>
      <c r="D32">
        <v>1.0</v>
      </c>
      <c r="E32" t="s">
        <v>175</v>
      </c>
      <c r="F32">
        <v>1.0</v>
      </c>
    </row>
    <row r="33">
      <c r="C33" t="s">
        <v>176</v>
      </c>
      <c r="D33">
        <v>1.0</v>
      </c>
      <c r="E33" t="s">
        <v>177</v>
      </c>
      <c r="F33">
        <v>1.0</v>
      </c>
    </row>
    <row r="34">
      <c r="C34" t="s">
        <v>179</v>
      </c>
      <c r="D34">
        <v>1.0</v>
      </c>
      <c r="E34" t="s">
        <v>180</v>
      </c>
      <c r="F34">
        <v>1.0</v>
      </c>
    </row>
    <row r="35">
      <c r="C35" t="s">
        <v>181</v>
      </c>
      <c r="D35">
        <v>1.0</v>
      </c>
      <c r="E35" t="s">
        <v>182</v>
      </c>
      <c r="F35">
        <v>1.0</v>
      </c>
    </row>
    <row r="36">
      <c r="C36" t="s">
        <v>183</v>
      </c>
      <c r="D36">
        <v>1.0</v>
      </c>
      <c r="E36" t="s">
        <v>185</v>
      </c>
      <c r="F36">
        <v>1.0</v>
      </c>
    </row>
    <row r="37">
      <c r="C37" t="s">
        <v>186</v>
      </c>
      <c r="D37">
        <v>1.0</v>
      </c>
      <c r="E37" t="s">
        <v>187</v>
      </c>
      <c r="F37">
        <v>1.0</v>
      </c>
    </row>
    <row r="38">
      <c r="C38" t="s">
        <v>188</v>
      </c>
      <c r="D38">
        <v>1.0</v>
      </c>
      <c r="E38" t="s">
        <v>189</v>
      </c>
      <c r="F38">
        <v>1.0</v>
      </c>
    </row>
    <row r="39">
      <c r="C39" t="s">
        <v>190</v>
      </c>
      <c r="D39">
        <v>1.0</v>
      </c>
      <c r="E39" t="s">
        <v>191</v>
      </c>
      <c r="F39">
        <v>1.0</v>
      </c>
    </row>
    <row r="40">
      <c r="C40" t="s">
        <v>192</v>
      </c>
      <c r="D40">
        <v>1.0</v>
      </c>
      <c r="E40" t="s">
        <v>193</v>
      </c>
      <c r="F40">
        <v>1.0</v>
      </c>
    </row>
    <row r="41">
      <c r="C41" t="s">
        <v>194</v>
      </c>
      <c r="D41">
        <v>1.0</v>
      </c>
      <c r="E41" t="s">
        <v>195</v>
      </c>
      <c r="F41">
        <v>1.0</v>
      </c>
    </row>
    <row r="42">
      <c r="D42">
        <v>0.0</v>
      </c>
      <c r="E42" t="s">
        <v>196</v>
      </c>
      <c r="F42">
        <v>1.0</v>
      </c>
    </row>
    <row r="43">
      <c r="C43" t="s">
        <v>197</v>
      </c>
      <c r="E43" t="s">
        <v>198</v>
      </c>
      <c r="F43">
        <v>1.0</v>
      </c>
    </row>
    <row r="44">
      <c r="E44" t="s">
        <v>199</v>
      </c>
      <c r="F44">
        <v>1.0</v>
      </c>
    </row>
    <row r="45">
      <c r="E45" t="s">
        <v>200</v>
      </c>
      <c r="F45">
        <v>1.0</v>
      </c>
    </row>
    <row r="46">
      <c r="E46" t="s">
        <v>201</v>
      </c>
      <c r="F46">
        <v>1.0</v>
      </c>
    </row>
    <row r="47">
      <c r="E47" t="s">
        <v>202</v>
      </c>
      <c r="F47">
        <v>1.0</v>
      </c>
    </row>
    <row r="48">
      <c r="E48" t="s">
        <v>203</v>
      </c>
      <c r="F48">
        <v>1.0</v>
      </c>
    </row>
    <row r="49">
      <c r="E49" t="s">
        <v>204</v>
      </c>
      <c r="F49">
        <v>1.0</v>
      </c>
    </row>
    <row r="50">
      <c r="F50">
        <v>0.0</v>
      </c>
    </row>
    <row r="51">
      <c r="E51" t="s">
        <v>113</v>
      </c>
    </row>
    <row r="52">
      <c r="E52" t="s">
        <v>119</v>
      </c>
    </row>
    <row r="59">
      <c r="A59" t="str">
        <f>IFERROR(__xludf.DUMMYFUNCTION("UNIQUE(Entries!AL3:AL433)"),"La Paz")</f>
        <v>La Paz</v>
      </c>
      <c r="B59">
        <f>COUNTIF(Entries!$AL$3:$AL$433,A59)</f>
        <v>165</v>
      </c>
      <c r="C59" t="str">
        <f>IFERROR(__xludf.DUMMYFUNCTION("UNIQUE(Entries!AK3:AK433)"),"Aroma")</f>
        <v>Aroma</v>
      </c>
      <c r="D59">
        <f>COUNTIF(Entries!$AK$3:$AK$433,C59)</f>
        <v>10</v>
      </c>
      <c r="E59" t="str">
        <f>IFERROR(__xludf.DUMMYFUNCTION("UNIQUE(Entries!AJ3:AJ433)"),"Ayo Ayo")</f>
        <v>Ayo Ayo</v>
      </c>
      <c r="F59">
        <f>COUNTIF(Entries!$AJ$3:$AJ$433,E59)</f>
        <v>2</v>
      </c>
    </row>
    <row r="60">
      <c r="A60" t="s">
        <v>113</v>
      </c>
      <c r="B60">
        <f>COUNTIF(Entries!$AL$3:$AL$433,A60)</f>
        <v>30</v>
      </c>
      <c r="D60">
        <f>COUNTIF(Entries!$AK$3:$AK$433,C60)</f>
        <v>0</v>
      </c>
      <c r="F60">
        <f>COUNTIF(Entries!$AJ$3:$AJ$433,E60)</f>
        <v>0</v>
      </c>
    </row>
    <row r="61">
      <c r="A61" t="s">
        <v>107</v>
      </c>
      <c r="B61">
        <f>COUNTIF(Entries!$AL$3:$AL$433,A61)</f>
        <v>111</v>
      </c>
      <c r="C61" t="s">
        <v>197</v>
      </c>
      <c r="E61" t="s">
        <v>113</v>
      </c>
    </row>
    <row r="62">
      <c r="B62">
        <f>COUNTIF(Entries!$AL$3:$AL$433,A62)</f>
        <v>0</v>
      </c>
      <c r="C62" t="s">
        <v>134</v>
      </c>
      <c r="D62">
        <f>COUNTIF(Entries!$AK$3:$AK$433,C62)</f>
        <v>9</v>
      </c>
      <c r="E62" t="s">
        <v>135</v>
      </c>
      <c r="F62">
        <f>COUNTIF(Entries!$AJ$3:$AJ$433,E62)</f>
        <v>8</v>
      </c>
    </row>
    <row r="63">
      <c r="A63" t="s">
        <v>126</v>
      </c>
      <c r="B63">
        <f>COUNTIF(Entries!$AL$3:$AL$433,A63)</f>
        <v>6</v>
      </c>
      <c r="C63" t="s">
        <v>123</v>
      </c>
      <c r="D63">
        <f>COUNTIF(Entries!$AK$3:$AK$433,C63)</f>
        <v>12</v>
      </c>
      <c r="E63" t="s">
        <v>125</v>
      </c>
      <c r="F63">
        <f>COUNTIF(Entries!$AJ$3:$AJ$433,E63)</f>
        <v>12</v>
      </c>
    </row>
    <row r="64">
      <c r="A64" t="s">
        <v>110</v>
      </c>
      <c r="B64">
        <f>COUNTIF(Entries!$AL$3:$AL$433,A64)</f>
        <v>61</v>
      </c>
      <c r="C64" t="s">
        <v>109</v>
      </c>
      <c r="D64">
        <f>COUNTIF(Entries!$AK$3:$AK$433,C64)</f>
        <v>35</v>
      </c>
      <c r="E64" t="s">
        <v>118</v>
      </c>
      <c r="F64">
        <f>COUNTIF(Entries!$AJ$3:$AJ$433,E64)</f>
        <v>16</v>
      </c>
    </row>
    <row r="65">
      <c r="A65" t="s">
        <v>116</v>
      </c>
      <c r="B65">
        <f>COUNTIF(Entries!$AL$3:$AL$433,A65)</f>
        <v>25</v>
      </c>
      <c r="C65" t="s">
        <v>227</v>
      </c>
      <c r="D65">
        <f>COUNTIF(Entries!$AK$3:$AK$433,C65)</f>
        <v>119</v>
      </c>
      <c r="E65" t="s">
        <v>92</v>
      </c>
      <c r="F65">
        <f>COUNTIF(Entries!$AJ$3:$AJ$433,E65)</f>
        <v>55</v>
      </c>
    </row>
    <row r="66">
      <c r="A66" t="s">
        <v>119</v>
      </c>
      <c r="B66">
        <f>COUNTIF(Entries!$AL$3:$AL$433,A66)</f>
        <v>8</v>
      </c>
      <c r="C66" t="s">
        <v>163</v>
      </c>
      <c r="D66">
        <f>COUNTIF(Entries!$AK$3:$AK$433,C66)</f>
        <v>1</v>
      </c>
      <c r="E66" t="s">
        <v>173</v>
      </c>
      <c r="F66">
        <f>COUNTIF(Entries!$AJ$3:$AJ$433,E66)</f>
        <v>1</v>
      </c>
    </row>
    <row r="67">
      <c r="A67" t="s">
        <v>121</v>
      </c>
      <c r="B67">
        <f>COUNTIF(Entries!$AL$3:$AL$433,A67)</f>
        <v>7</v>
      </c>
      <c r="C67" t="s">
        <v>154</v>
      </c>
      <c r="D67">
        <f>COUNTIF(Entries!$AK$3:$AK$433,C67)</f>
        <v>3</v>
      </c>
      <c r="E67" t="s">
        <v>154</v>
      </c>
      <c r="F67">
        <f>COUNTIF(Entries!$AJ$3:$AJ$433,E67)</f>
        <v>3</v>
      </c>
    </row>
    <row r="68">
      <c r="A68" t="s">
        <v>133</v>
      </c>
      <c r="B68">
        <f>COUNTIF(Entries!$AL$3:$AL$433,A68)</f>
        <v>4</v>
      </c>
      <c r="C68" t="s">
        <v>155</v>
      </c>
      <c r="D68">
        <f>COUNTIF(Entries!$AK$3:$AK$433,C68)</f>
        <v>3</v>
      </c>
      <c r="E68" t="s">
        <v>126</v>
      </c>
      <c r="F68">
        <f>COUNTIF(Entries!$AJ$3:$AJ$433,E68)</f>
        <v>3</v>
      </c>
    </row>
    <row r="69">
      <c r="A69" t="s">
        <v>130</v>
      </c>
      <c r="B69">
        <f>COUNTIF(Entries!$AL$3:$AL$433,A69)</f>
        <v>5</v>
      </c>
      <c r="C69" t="s">
        <v>127</v>
      </c>
      <c r="D69">
        <f>COUNTIF(Entries!$AK$3:$AK$433,C69)</f>
        <v>11</v>
      </c>
      <c r="E69" t="s">
        <v>175</v>
      </c>
      <c r="F69">
        <f>COUNTIF(Entries!$AJ$3:$AJ$433,E69)</f>
        <v>1</v>
      </c>
    </row>
    <row r="70">
      <c r="B70">
        <f>COUNTIF(Entries!$AL$3:$AL$433,A70)</f>
        <v>0</v>
      </c>
      <c r="C70" t="s">
        <v>143</v>
      </c>
      <c r="D70">
        <f>COUNTIF(Entries!$AK$3:$AK$433,C70)</f>
        <v>6</v>
      </c>
      <c r="E70" t="s">
        <v>160</v>
      </c>
      <c r="F70">
        <f>COUNTIF(Entries!$AJ$3:$AJ$433,E70)</f>
        <v>2</v>
      </c>
    </row>
    <row r="71">
      <c r="B71">
        <f>COUNTIF(Entries!$AL$3:$AL$433,A71)</f>
        <v>0</v>
      </c>
      <c r="C71" t="s">
        <v>145</v>
      </c>
      <c r="D71">
        <f>COUNTIF(Entries!$AK$3:$AK$433,C71)</f>
        <v>6</v>
      </c>
      <c r="E71" t="s">
        <v>142</v>
      </c>
      <c r="F71">
        <f>COUNTIF(Entries!$AJ$3:$AJ$433,E71)</f>
        <v>6</v>
      </c>
    </row>
    <row r="72">
      <c r="C72" t="s">
        <v>117</v>
      </c>
      <c r="D72">
        <f>COUNTIF(Entries!$AK$3:$AK$433,C72)</f>
        <v>18</v>
      </c>
      <c r="E72" t="s">
        <v>177</v>
      </c>
      <c r="F72">
        <f>COUNTIF(Entries!$AJ$3:$AJ$433,E72)</f>
        <v>1</v>
      </c>
    </row>
    <row r="73">
      <c r="C73" t="s">
        <v>131</v>
      </c>
      <c r="D73">
        <f>COUNTIF(Entries!$AK$3:$AK$433,C73)</f>
        <v>11</v>
      </c>
      <c r="E73" t="s">
        <v>115</v>
      </c>
      <c r="F73">
        <f>COUNTIF(Entries!$AJ$3:$AJ$433,E73)</f>
        <v>18</v>
      </c>
    </row>
    <row r="74">
      <c r="C74" t="s">
        <v>114</v>
      </c>
      <c r="D74">
        <f>COUNTIF(Entries!$AK$3:$AK$433,C74)</f>
        <v>25</v>
      </c>
      <c r="E74" t="s">
        <v>132</v>
      </c>
      <c r="F74">
        <f>COUNTIF(Entries!$AJ$3:$AJ$433,E74)</f>
        <v>11</v>
      </c>
    </row>
    <row r="75">
      <c r="C75" t="s">
        <v>111</v>
      </c>
      <c r="D75">
        <f>COUNTIF(Entries!$AK$3:$AK$433,C75)</f>
        <v>32</v>
      </c>
      <c r="E75" t="s">
        <v>112</v>
      </c>
      <c r="F75">
        <f>COUNTIF(Entries!$AJ$3:$AJ$433,E75)</f>
        <v>26</v>
      </c>
    </row>
    <row r="76">
      <c r="C76" t="s">
        <v>165</v>
      </c>
      <c r="D76">
        <f>COUNTIF(Entries!$AK$3:$AK$433,C76)</f>
        <v>1</v>
      </c>
      <c r="E76" t="s">
        <v>107</v>
      </c>
      <c r="F76">
        <f>COUNTIF(Entries!$AJ$3:$AJ$433,E76)</f>
        <v>10</v>
      </c>
    </row>
    <row r="77">
      <c r="C77" t="s">
        <v>146</v>
      </c>
      <c r="D77">
        <f>COUNTIF(Entries!$AK$3:$AK$433,C77)</f>
        <v>5</v>
      </c>
      <c r="E77" t="s">
        <v>147</v>
      </c>
      <c r="F77">
        <f>COUNTIF(Entries!$AJ$3:$AJ$433,E77)</f>
        <v>4</v>
      </c>
    </row>
    <row r="78">
      <c r="C78" t="s">
        <v>167</v>
      </c>
      <c r="D78">
        <f>COUNTIF(Entries!$AK$3:$AK$433,C78)</f>
        <v>1</v>
      </c>
      <c r="E78" t="s">
        <v>180</v>
      </c>
      <c r="F78">
        <f>COUNTIF(Entries!$AJ$3:$AJ$433,E78)</f>
        <v>1</v>
      </c>
    </row>
    <row r="79">
      <c r="C79" t="s">
        <v>151</v>
      </c>
      <c r="D79">
        <f>COUNTIF(Entries!$AK$3:$AK$433,C79)</f>
        <v>4</v>
      </c>
      <c r="E79" t="s">
        <v>182</v>
      </c>
      <c r="F79">
        <f>COUNTIF(Entries!$AJ$3:$AJ$433,E79)</f>
        <v>1</v>
      </c>
    </row>
    <row r="80">
      <c r="C80" t="s">
        <v>148</v>
      </c>
      <c r="D80">
        <f>COUNTIF(Entries!$AK$3:$AK$433,C80)</f>
        <v>5</v>
      </c>
      <c r="E80" t="s">
        <v>254</v>
      </c>
      <c r="F80">
        <f>COUNTIF(Entries!$AJ$3:$AJ$433,E80)</f>
        <v>64</v>
      </c>
    </row>
    <row r="81">
      <c r="C81" t="s">
        <v>170</v>
      </c>
      <c r="D81">
        <f>COUNTIF(Entries!$AK$3:$AK$433,C81)</f>
        <v>1</v>
      </c>
      <c r="E81" t="s">
        <v>110</v>
      </c>
      <c r="F81">
        <f>COUNTIF(Entries!$AJ$3:$AJ$433,E81)</f>
        <v>15</v>
      </c>
    </row>
    <row r="82">
      <c r="C82" t="s">
        <v>153</v>
      </c>
      <c r="D82">
        <f>COUNTIF(Entries!$AK$3:$AK$433,C82)</f>
        <v>4</v>
      </c>
      <c r="E82" t="s">
        <v>185</v>
      </c>
      <c r="F82">
        <f>COUNTIF(Entries!$AJ$3:$AJ$433,E82)</f>
        <v>1</v>
      </c>
    </row>
    <row r="83">
      <c r="C83" t="s">
        <v>172</v>
      </c>
      <c r="D83">
        <f>COUNTIF(Entries!$AK$3:$AK$433,C83)</f>
        <v>1</v>
      </c>
      <c r="E83" t="s">
        <v>162</v>
      </c>
      <c r="F83">
        <f>COUNTIF(Entries!$AJ$3:$AJ$433,E83)</f>
        <v>2</v>
      </c>
    </row>
    <row r="84">
      <c r="C84" t="s">
        <v>157</v>
      </c>
      <c r="D84">
        <f>COUNTIF(Entries!$AK$3:$AK$433,C84)</f>
        <v>3</v>
      </c>
      <c r="E84" t="s">
        <v>164</v>
      </c>
      <c r="F84">
        <f>COUNTIF(Entries!$AJ$3:$AJ$433,E84)</f>
        <v>2</v>
      </c>
    </row>
    <row r="85">
      <c r="C85" t="s">
        <v>174</v>
      </c>
      <c r="D85">
        <f>COUNTIF(Entries!$AK$3:$AK$433,C85)</f>
        <v>1</v>
      </c>
      <c r="E85" t="s">
        <v>119</v>
      </c>
    </row>
    <row r="86">
      <c r="C86" t="s">
        <v>176</v>
      </c>
      <c r="D86">
        <f>COUNTIF(Entries!$AK$3:$AK$433,C86)</f>
        <v>1</v>
      </c>
      <c r="E86" t="s">
        <v>149</v>
      </c>
      <c r="F86">
        <f>COUNTIF(Entries!$AJ$3:$AJ$433,E86)</f>
        <v>4</v>
      </c>
    </row>
    <row r="87">
      <c r="C87" t="s">
        <v>179</v>
      </c>
      <c r="D87">
        <f>COUNTIF(Entries!$AK$3:$AK$433,C87)</f>
        <v>1</v>
      </c>
      <c r="E87" t="s">
        <v>187</v>
      </c>
      <c r="F87">
        <f>COUNTIF(Entries!$AJ$3:$AJ$433,E87)</f>
        <v>1</v>
      </c>
    </row>
    <row r="88">
      <c r="C88" t="s">
        <v>158</v>
      </c>
      <c r="D88">
        <f>COUNTIF(Entries!$AK$3:$AK$433,C88)</f>
        <v>2</v>
      </c>
      <c r="E88" t="s">
        <v>189</v>
      </c>
      <c r="F88">
        <f>COUNTIF(Entries!$AJ$3:$AJ$433,E88)</f>
        <v>1</v>
      </c>
    </row>
    <row r="89">
      <c r="C89" t="s">
        <v>120</v>
      </c>
      <c r="D89">
        <f>COUNTIF(Entries!$AK$3:$AK$433,C89)</f>
        <v>14</v>
      </c>
      <c r="E89" t="s">
        <v>144</v>
      </c>
      <c r="F89">
        <f>COUNTIF(Entries!$AJ$3:$AJ$433,E89)</f>
        <v>5</v>
      </c>
    </row>
    <row r="90">
      <c r="C90" t="s">
        <v>140</v>
      </c>
      <c r="D90">
        <f>COUNTIF(Entries!$AK$3:$AK$433,C90)</f>
        <v>7</v>
      </c>
      <c r="E90" t="s">
        <v>191</v>
      </c>
      <c r="F90">
        <f>COUNTIF(Entries!$AJ$3:$AJ$433,E90)</f>
        <v>1</v>
      </c>
    </row>
    <row r="91">
      <c r="C91" t="s">
        <v>181</v>
      </c>
      <c r="D91">
        <f>COUNTIF(Entries!$AK$3:$AK$433,C91)</f>
        <v>1</v>
      </c>
      <c r="E91" t="s">
        <v>143</v>
      </c>
      <c r="F91">
        <f>COUNTIF(Entries!$AJ$3:$AJ$433,E91)</f>
        <v>4</v>
      </c>
    </row>
    <row r="92">
      <c r="C92" t="s">
        <v>183</v>
      </c>
      <c r="D92">
        <f>COUNTIF(Entries!$AK$3:$AK$433,C92)</f>
        <v>1</v>
      </c>
      <c r="E92" t="s">
        <v>166</v>
      </c>
      <c r="F92">
        <f>COUNTIF(Entries!$AJ$3:$AJ$433,E92)</f>
        <v>2</v>
      </c>
    </row>
    <row r="93">
      <c r="C93" t="s">
        <v>186</v>
      </c>
      <c r="D93">
        <f>COUNTIF(Entries!$AK$3:$AK$433,C93)</f>
        <v>1</v>
      </c>
      <c r="E93" t="s">
        <v>193</v>
      </c>
      <c r="F93">
        <f>COUNTIF(Entries!$AJ$3:$AJ$433,E93)</f>
        <v>1</v>
      </c>
    </row>
    <row r="94">
      <c r="C94" t="s">
        <v>159</v>
      </c>
      <c r="D94">
        <f>COUNTIF(Entries!$AK$3:$AK$433,C94)</f>
        <v>2</v>
      </c>
      <c r="E94" t="s">
        <v>152</v>
      </c>
      <c r="F94">
        <f>COUNTIF(Entries!$AJ$3:$AJ$433,E94)</f>
        <v>4</v>
      </c>
    </row>
    <row r="95">
      <c r="C95" t="s">
        <v>150</v>
      </c>
      <c r="D95">
        <f>COUNTIF(Entries!$AK$3:$AK$433,C95)</f>
        <v>5</v>
      </c>
      <c r="E95" t="s">
        <v>195</v>
      </c>
      <c r="F95">
        <f>COUNTIF(Entries!$AJ$3:$AJ$433,E95)</f>
        <v>1</v>
      </c>
    </row>
    <row r="96">
      <c r="C96" t="s">
        <v>188</v>
      </c>
      <c r="D96">
        <f>COUNTIF(Entries!$AK$3:$AK$433,C96)</f>
        <v>1</v>
      </c>
      <c r="E96" t="s">
        <v>196</v>
      </c>
      <c r="F96">
        <f>COUNTIF(Entries!$AJ$3:$AJ$433,E96)</f>
        <v>1</v>
      </c>
    </row>
    <row r="97">
      <c r="C97" t="s">
        <v>190</v>
      </c>
      <c r="D97">
        <f>COUNTIF(Entries!$AK$3:$AK$433,C97)</f>
        <v>1</v>
      </c>
      <c r="E97" t="s">
        <v>198</v>
      </c>
      <c r="F97">
        <f>COUNTIF(Entries!$AJ$3:$AJ$433,E97)</f>
        <v>1</v>
      </c>
    </row>
    <row r="98">
      <c r="C98" t="s">
        <v>192</v>
      </c>
      <c r="D98">
        <f>COUNTIF(Entries!$AK$3:$AK$433,C98)</f>
        <v>1</v>
      </c>
      <c r="E98" t="s">
        <v>199</v>
      </c>
      <c r="F98">
        <f>COUNTIF(Entries!$AJ$3:$AJ$433,E98)</f>
        <v>1</v>
      </c>
    </row>
    <row r="99">
      <c r="C99" t="s">
        <v>194</v>
      </c>
      <c r="D99">
        <f>COUNTIF(Entries!$AK$3:$AK$433,C99)</f>
        <v>1</v>
      </c>
      <c r="E99" t="s">
        <v>106</v>
      </c>
      <c r="F99">
        <f>COUNTIF(Entries!$AJ$3:$AJ$433,E99)</f>
        <v>5</v>
      </c>
    </row>
    <row r="100">
      <c r="C100" t="s">
        <v>161</v>
      </c>
      <c r="D100">
        <f>COUNTIF(Entries!$AK$3:$AK$433,C100)</f>
        <v>2</v>
      </c>
      <c r="E100" t="s">
        <v>156</v>
      </c>
      <c r="F100">
        <f>COUNTIF(Entries!$AJ$3:$AJ$433,E100)</f>
        <v>3</v>
      </c>
    </row>
    <row r="101">
      <c r="D101">
        <f>COUNTIF(Entries!$AK$3:$AK$433,C101)</f>
        <v>0</v>
      </c>
      <c r="E101" t="s">
        <v>200</v>
      </c>
      <c r="F101">
        <f>COUNTIF(Entries!$AJ$3:$AJ$433,E101)</f>
        <v>1</v>
      </c>
    </row>
    <row r="102">
      <c r="D102">
        <f>COUNTIF(Entries!$AK$3:$AK$433,C102)</f>
        <v>0</v>
      </c>
      <c r="E102" t="s">
        <v>201</v>
      </c>
      <c r="F102">
        <f>COUNTIF(Entries!$AJ$3:$AJ$433,E102)</f>
        <v>1</v>
      </c>
    </row>
    <row r="103">
      <c r="D103">
        <f>COUNTIF(Entries!$AK$3:$AK$433,C103)</f>
        <v>0</v>
      </c>
      <c r="E103" t="s">
        <v>129</v>
      </c>
      <c r="F103">
        <f>COUNTIF(Entries!$AJ$3:$AJ$433,E103)</f>
        <v>12</v>
      </c>
    </row>
    <row r="104">
      <c r="D104">
        <f>COUNTIF(Entries!$AK$3:$AK$433,C104)</f>
        <v>0</v>
      </c>
      <c r="E104" t="s">
        <v>168</v>
      </c>
      <c r="F104">
        <f>COUNTIF(Entries!$AJ$3:$AJ$433,E104)</f>
        <v>2</v>
      </c>
    </row>
    <row r="105">
      <c r="E105" t="s">
        <v>202</v>
      </c>
      <c r="F105">
        <f>COUNTIF(Entries!$AJ$3:$AJ$433,E105)</f>
        <v>1</v>
      </c>
    </row>
    <row r="106">
      <c r="E106" t="s">
        <v>151</v>
      </c>
      <c r="F106">
        <f>COUNTIF(Entries!$AJ$3:$AJ$433,E106)</f>
        <v>3</v>
      </c>
    </row>
    <row r="107">
      <c r="E107" t="s">
        <v>203</v>
      </c>
      <c r="F107">
        <f>COUNTIF(Entries!$AJ$3:$AJ$433,E107)</f>
        <v>1</v>
      </c>
    </row>
    <row r="108">
      <c r="E108" t="s">
        <v>204</v>
      </c>
      <c r="F108">
        <f>COUNTIF(Entries!$AJ$3:$AJ$433,E108)</f>
        <v>1</v>
      </c>
    </row>
    <row r="109">
      <c r="E109" t="s">
        <v>171</v>
      </c>
      <c r="F109">
        <f>COUNTIF(Entries!$AJ$3:$AJ$433,E109)</f>
        <v>2</v>
      </c>
    </row>
    <row r="110">
      <c r="E110" t="s">
        <v>278</v>
      </c>
      <c r="F110">
        <f>COUNTIF(Entries!$AJ$3:$AJ$433,E110)</f>
        <v>1</v>
      </c>
    </row>
    <row r="111">
      <c r="E111" t="s">
        <v>285</v>
      </c>
      <c r="F111">
        <f>COUNTIF(Entries!$AJ$3:$AJ$433,E111)</f>
        <v>5</v>
      </c>
    </row>
    <row r="112">
      <c r="E112" t="s">
        <v>286</v>
      </c>
      <c r="F112">
        <f>COUNTIF(Entries!$AJ$3:$AJ$433,E112)</f>
        <v>1</v>
      </c>
    </row>
    <row r="113">
      <c r="E113" t="s">
        <v>287</v>
      </c>
      <c r="F113">
        <f>COUNTIF(Entries!$AJ$3:$AJ$433,E113)</f>
        <v>1</v>
      </c>
    </row>
    <row r="114">
      <c r="E114" t="s">
        <v>290</v>
      </c>
      <c r="F114">
        <f>COUNTIF(Entries!$AJ$3:$AJ$433,E114)</f>
        <v>1</v>
      </c>
    </row>
    <row r="115">
      <c r="E115" t="s">
        <v>291</v>
      </c>
      <c r="F115">
        <f>COUNTIF(Entries!$AJ$3:$AJ$433,E115)</f>
        <v>4</v>
      </c>
    </row>
    <row r="116">
      <c r="E116" t="s">
        <v>161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sheetData>
    <row r="1">
      <c r="A1" s="1" t="s">
        <v>0</v>
      </c>
      <c r="B1" s="1" t="s">
        <v>1</v>
      </c>
      <c r="C1" s="1" t="s">
        <v>2</v>
      </c>
      <c r="D1" s="1" t="s">
        <v>3</v>
      </c>
      <c r="F1" s="1" t="s">
        <v>4</v>
      </c>
      <c r="G1" s="1" t="s">
        <v>5</v>
      </c>
      <c r="H1" s="1" t="s">
        <v>6</v>
      </c>
    </row>
    <row r="2">
      <c r="A2" s="1">
        <v>1982.0</v>
      </c>
      <c r="B2" s="3">
        <f>COUNTIF(Entries!$C$3:$C$433,A2)</f>
        <v>0</v>
      </c>
      <c r="C2" s="6">
        <f>COUNTIFS(Entries!$C$3:$C$433,$A2,Entries!$BA$3:$BA$433,"*State perpetrator*")</f>
        <v>0</v>
      </c>
      <c r="D2" s="3">
        <f>COUNTIFS(Entries!$C$3:$C$433,$A2,Entries!$BA$3:$BA$433,"*State perpetrator*",Entries!$AG$3:$AG$433,"Direct*")+COUNTIFS(Entries!$C$3:$C$433,$A2,Entries!$BA$3:$BA$433,"*State perpetrator*",Entries!$AG$3:$AG$433,"Bystander")</f>
        <v>0</v>
      </c>
      <c r="F2">
        <f>COUNTIFS(Entries!$C$3:$C$433,$A2,Entries!$AX$3:$AX$433,"Coca*")</f>
        <v>0</v>
      </c>
      <c r="G2" s="3">
        <f>COUNTIFS(Entries!$C$3:$C$433,$A2,Entries!$BA$3:$BA$433,"*State perpetrator*",Entries!$AX$3:$AX$433,"Coca*")</f>
        <v>0</v>
      </c>
      <c r="H2" s="3">
        <f>COUNTIFS(Entries!$C$3:$C$433,$A2,Entries!$BA$3:$BA$433,"*State victim*",Entries!$AX$3:$AX$433,"Coca*")</f>
        <v>0</v>
      </c>
    </row>
    <row r="3">
      <c r="A3" s="1">
        <v>1983.0</v>
      </c>
      <c r="B3" s="3">
        <f>COUNTIF(Entries!$C$3:$C$433,A3)</f>
        <v>0</v>
      </c>
      <c r="C3" s="6">
        <f>COUNTIFS(Entries!$C$3:$C$433,$A3,Entries!$BA$3:$BA$433,"*State perpetrator*")</f>
        <v>0</v>
      </c>
      <c r="D3" s="3">
        <f>COUNTIFS(Entries!$C$3:$C$433,$A3,Entries!$BA$3:$BA$433,"*State perpetrator*",Entries!$AG$3:$AG$433,"Direct*")+COUNTIFS(Entries!$C$3:$C$433,$A3,Entries!$BA$3:$BA$433,"*State perpetrator*",Entries!$AG$3:$AG$433,"Bystander")</f>
        <v>0</v>
      </c>
      <c r="F3">
        <f>COUNTIFS(Entries!$C$3:$C$433,$A3,Entries!$AX$3:$AX$433,"Coca*")</f>
        <v>0</v>
      </c>
      <c r="G3" s="3">
        <f>COUNTIFS(Entries!$C$3:$C$433,$A3,Entries!$BA$3:$BA$433,"*State perpetrator*",Entries!$AX$3:$AX$433,"Coca*")</f>
        <v>0</v>
      </c>
      <c r="H3" s="3">
        <f>COUNTIFS(Entries!$C$3:$C$433,$A3,Entries!$BA$3:$BA$433,"*State victim*",Entries!$AX$3:$AX$433,"Coca*")</f>
        <v>0</v>
      </c>
    </row>
    <row r="4">
      <c r="A4" s="1">
        <v>1984.0</v>
      </c>
      <c r="B4" s="3">
        <f>COUNTIF(Entries!$C$3:$C$433,A4)</f>
        <v>1</v>
      </c>
      <c r="C4" s="6">
        <f>COUNTIFS(Entries!$C$3:$C$433,$A4,Entries!$BA$3:$BA$433,"*State perpetrator*")</f>
        <v>0</v>
      </c>
      <c r="D4" s="3">
        <f>COUNTIFS(Entries!$C$3:$C$433,$A4,Entries!$BA$3:$BA$433,"*State perpetrator*",Entries!$AG$3:$AG$433,"Direct*")+COUNTIFS(Entries!$C$3:$C$433,$A4,Entries!$BA$3:$BA$433,"*State perpetrator*",Entries!$AG$3:$AG$433,"Bystander")</f>
        <v>0</v>
      </c>
      <c r="F4">
        <f>COUNTIFS(Entries!$C$3:$C$433,$A4,Entries!$AX$3:$AX$433,"Coca*")</f>
        <v>0</v>
      </c>
      <c r="G4" s="3">
        <f>COUNTIFS(Entries!$C$3:$C$433,$A4,Entries!$BA$3:$BA$433,"*State perpetrator*",Entries!$AX$3:$AX$433,"Coca*")</f>
        <v>0</v>
      </c>
      <c r="H4" s="3">
        <f>COUNTIFS(Entries!$C$3:$C$433,$A4,Entries!$BA$3:$BA$433,"*State victim*",Entries!$AX$3:$AX$433,"Coca*")</f>
        <v>0</v>
      </c>
    </row>
    <row r="5">
      <c r="A5" s="1">
        <v>1985.0</v>
      </c>
      <c r="B5" s="3">
        <f>COUNTIF(Entries!$C$3:$C$433,A5)</f>
        <v>0</v>
      </c>
      <c r="C5" s="6">
        <f>COUNTIFS(Entries!$C$3:$C$433,$A5,Entries!$BA$3:$BA$433,"*State perpetrator*")</f>
        <v>0</v>
      </c>
      <c r="D5" s="3">
        <f>COUNTIFS(Entries!$C$3:$C$433,$A5,Entries!$BA$3:$BA$433,"*State perpetrator*",Entries!$AG$3:$AG$433,"Direct*")+COUNTIFS(Entries!$C$3:$C$433,$A5,Entries!$BA$3:$BA$433,"*State perpetrator*",Entries!$AG$3:$AG$433,"Bystander")</f>
        <v>0</v>
      </c>
      <c r="F5">
        <f>COUNTIFS(Entries!$C$3:$C$433,$A5,Entries!$AX$3:$AX$433,"Coca*")</f>
        <v>0</v>
      </c>
      <c r="G5" s="3">
        <f>COUNTIFS(Entries!$C$3:$C$433,$A5,Entries!$BA$3:$BA$433,"*State perpetrator*",Entries!$AX$3:$AX$433,"Coca*")</f>
        <v>0</v>
      </c>
      <c r="H5" s="3">
        <f>COUNTIFS(Entries!$C$3:$C$433,$A5,Entries!$BA$3:$BA$433,"*State victim*",Entries!$AX$3:$AX$433,"Coca*")</f>
        <v>0</v>
      </c>
    </row>
    <row r="6">
      <c r="A6" s="1">
        <v>1986.0</v>
      </c>
      <c r="B6" s="3">
        <f>COUNTIF(Entries!$C$3:$C$433,A6)</f>
        <v>4</v>
      </c>
      <c r="C6" s="6">
        <f>COUNTIFS(Entries!$C$3:$C$433,$A6,Entries!$BA$3:$BA$433,"*State perpetrator*")</f>
        <v>0</v>
      </c>
      <c r="D6" s="3">
        <f>COUNTIFS(Entries!$C$3:$C$433,$A6,Entries!$BA$3:$BA$433,"*State perpetrator*",Entries!$AG$3:$AG$433,"Direct*")+COUNTIFS(Entries!$C$3:$C$433,$A6,Entries!$BA$3:$BA$433,"*State perpetrator*",Entries!$AG$3:$AG$433,"Bystander")</f>
        <v>0</v>
      </c>
      <c r="F6">
        <f>COUNTIFS(Entries!$C$3:$C$433,$A6,Entries!$AX$3:$AX$433,"Coca*")</f>
        <v>0</v>
      </c>
      <c r="G6" s="3">
        <f>COUNTIFS(Entries!$C$3:$C$433,$A6,Entries!$BA$3:$BA$433,"*State perpetrator*",Entries!$AX$3:$AX$433,"Coca*")</f>
        <v>0</v>
      </c>
      <c r="H6" s="3">
        <f>COUNTIFS(Entries!$C$3:$C$433,$A6,Entries!$BA$3:$BA$433,"*State victim*",Entries!$AX$3:$AX$433,"Coca*")</f>
        <v>0</v>
      </c>
    </row>
    <row r="7">
      <c r="A7" s="1">
        <v>1987.0</v>
      </c>
      <c r="B7" s="3">
        <f>COUNTIF(Entries!$C$3:$C$433,A7)</f>
        <v>6</v>
      </c>
      <c r="C7" s="6">
        <f>COUNTIFS(Entries!$C$3:$C$433,$A7,Entries!$BA$3:$BA$433,"*State perpetrator*")</f>
        <v>6</v>
      </c>
      <c r="D7" s="3">
        <f>COUNTIFS(Entries!$C$3:$C$433,$A7,Entries!$BA$3:$BA$433,"*State perpetrator*",Entries!$AG$3:$AG$433,"Direct*")+COUNTIFS(Entries!$C$3:$C$433,$A7,Entries!$BA$3:$BA$433,"*State perpetrator*",Entries!$AG$3:$AG$433,"Bystander")</f>
        <v>6</v>
      </c>
      <c r="F7">
        <f>COUNTIFS(Entries!$C$3:$C$433,$A7,Entries!$AX$3:$AX$433,"Coca*")</f>
        <v>5</v>
      </c>
      <c r="G7" s="3">
        <f>COUNTIFS(Entries!$C$3:$C$433,$A7,Entries!$BA$3:$BA$433,"*State perpetrator*",Entries!$AX$3:$AX$433,"Coca*")</f>
        <v>5</v>
      </c>
      <c r="H7" s="3">
        <f>COUNTIFS(Entries!$C$3:$C$433,$A7,Entries!$BA$3:$BA$433,"*State victim*",Entries!$AX$3:$AX$433,"Coca*")</f>
        <v>0</v>
      </c>
    </row>
    <row r="8">
      <c r="A8" s="1">
        <v>1988.0</v>
      </c>
      <c r="B8" s="3">
        <f>COUNTIF(Entries!$C$3:$C$433,A8)</f>
        <v>13</v>
      </c>
      <c r="C8" s="6">
        <f>COUNTIFS(Entries!$C$3:$C$433,$A8,Entries!$BA$3:$BA$433,"*State perpetrator*")</f>
        <v>13</v>
      </c>
      <c r="D8" s="3">
        <f>COUNTIFS(Entries!$C$3:$C$433,$A8,Entries!$BA$3:$BA$433,"*State perpetrator*",Entries!$AG$3:$AG$433,"Direct*")+COUNTIFS(Entries!$C$3:$C$433,$A8,Entries!$BA$3:$BA$433,"*State perpetrator*",Entries!$AG$3:$AG$433,"Bystander")</f>
        <v>13</v>
      </c>
      <c r="F8">
        <f>COUNTIFS(Entries!$C$3:$C$433,$A8,Entries!$AX$3:$AX$433,"Coca*")</f>
        <v>12</v>
      </c>
      <c r="G8" s="3">
        <f>COUNTIFS(Entries!$C$3:$C$433,$A8,Entries!$BA$3:$BA$433,"*State perpetrator*",Entries!$AX$3:$AX$433,"Coca*")</f>
        <v>12</v>
      </c>
      <c r="H8" s="3">
        <f>COUNTIFS(Entries!$C$3:$C$433,$A8,Entries!$BA$3:$BA$433,"*State victim*",Entries!$AX$3:$AX$433,"Coca*")</f>
        <v>0</v>
      </c>
    </row>
    <row r="9">
      <c r="A9" s="1">
        <v>1989.0</v>
      </c>
      <c r="B9" s="3">
        <f>COUNTIF(Entries!$C$3:$C$433,A9)</f>
        <v>2</v>
      </c>
      <c r="C9" s="6">
        <f>COUNTIFS(Entries!$C$3:$C$433,$A9,Entries!$BA$3:$BA$433,"*State perpetrator*")</f>
        <v>0</v>
      </c>
      <c r="D9" s="3">
        <f>COUNTIFS(Entries!$C$3:$C$433,$A9,Entries!$BA$3:$BA$433,"*State perpetrator*",Entries!$AG$3:$AG$433,"Direct*")+COUNTIFS(Entries!$C$3:$C$433,$A9,Entries!$BA$3:$BA$433,"*State perpetrator*",Entries!$AG$3:$AG$433,"Bystander")</f>
        <v>0</v>
      </c>
      <c r="F9">
        <f>COUNTIFS(Entries!$C$3:$C$433,$A9,Entries!$AX$3:$AX$433,"Coca*")</f>
        <v>0</v>
      </c>
      <c r="G9" s="3">
        <f>COUNTIFS(Entries!$C$3:$C$433,$A9,Entries!$BA$3:$BA$433,"*State perpetrator*",Entries!$AX$3:$AX$433,"Coca*")</f>
        <v>0</v>
      </c>
      <c r="H9" s="3">
        <f>COUNTIFS(Entries!$C$3:$C$433,$A9,Entries!$BA$3:$BA$433,"*State victim*",Entries!$AX$3:$AX$433,"Coca*")</f>
        <v>0</v>
      </c>
    </row>
    <row r="10">
      <c r="A10" s="1">
        <v>1990.0</v>
      </c>
      <c r="B10" s="3">
        <f>COUNTIF(Entries!$C$3:$C$433,A10)</f>
        <v>7</v>
      </c>
      <c r="C10" s="6">
        <f>COUNTIFS(Entries!$C$3:$C$433,$A10,Entries!$BA$3:$BA$433,"*State perpetrator*")</f>
        <v>5</v>
      </c>
      <c r="D10" s="3">
        <f>COUNTIFS(Entries!$C$3:$C$433,$A10,Entries!$BA$3:$BA$433,"*State perpetrator*",Entries!$AG$3:$AG$433,"Direct*")+COUNTIFS(Entries!$C$3:$C$433,$A10,Entries!$BA$3:$BA$433,"*State perpetrator*",Entries!$AG$3:$AG$433,"Bystander")</f>
        <v>5</v>
      </c>
      <c r="F10">
        <f>COUNTIFS(Entries!$C$3:$C$433,$A10,Entries!$AX$3:$AX$433,"Coca*")</f>
        <v>0</v>
      </c>
      <c r="G10" s="3">
        <f>COUNTIFS(Entries!$C$3:$C$433,$A10,Entries!$BA$3:$BA$433,"*State perpetrator*",Entries!$AX$3:$AX$433,"Coca*")</f>
        <v>0</v>
      </c>
      <c r="H10" s="3">
        <f>COUNTIFS(Entries!$C$3:$C$433,$A10,Entries!$BA$3:$BA$433,"*State victim*",Entries!$AX$3:$AX$433,"Coca*")</f>
        <v>0</v>
      </c>
    </row>
    <row r="11">
      <c r="A11" s="1">
        <v>1991.0</v>
      </c>
      <c r="B11" s="3">
        <f>COUNTIF(Entries!$C$3:$C$433,A11)</f>
        <v>1</v>
      </c>
      <c r="C11" s="6">
        <f>COUNTIFS(Entries!$C$3:$C$433,$A11,Entries!$BA$3:$BA$433,"*State perpetrator*")</f>
        <v>1</v>
      </c>
      <c r="D11" s="3">
        <f>COUNTIFS(Entries!$C$3:$C$433,$A11,Entries!$BA$3:$BA$433,"*State perpetrator*",Entries!$AG$3:$AG$433,"Direct*")+COUNTIFS(Entries!$C$3:$C$433,$A11,Entries!$BA$3:$BA$433,"*State perpetrator*",Entries!$AG$3:$AG$433,"Bystander")</f>
        <v>1</v>
      </c>
      <c r="F11">
        <f>COUNTIFS(Entries!$C$3:$C$433,$A11,Entries!$AX$3:$AX$433,"Coca*")</f>
        <v>1</v>
      </c>
      <c r="G11" s="3">
        <f>COUNTIFS(Entries!$C$3:$C$433,$A11,Entries!$BA$3:$BA$433,"*State perpetrator*",Entries!$AX$3:$AX$433,"Coca*")</f>
        <v>1</v>
      </c>
      <c r="H11" s="3">
        <f>COUNTIFS(Entries!$C$3:$C$433,$A11,Entries!$BA$3:$BA$433,"*State victim*",Entries!$AX$3:$AX$433,"Coca*")</f>
        <v>0</v>
      </c>
    </row>
    <row r="12">
      <c r="A12" s="1">
        <v>1992.0</v>
      </c>
      <c r="B12" s="3">
        <f>COUNTIF(Entries!$C$3:$C$433,A12)</f>
        <v>3</v>
      </c>
      <c r="C12" s="6">
        <f>COUNTIFS(Entries!$C$3:$C$433,$A12,Entries!$BA$3:$BA$433,"*State perpetrator*")</f>
        <v>1</v>
      </c>
      <c r="D12" s="3">
        <f>COUNTIFS(Entries!$C$3:$C$433,$A12,Entries!$BA$3:$BA$433,"*State perpetrator*",Entries!$AG$3:$AG$433,"Direct*")+COUNTIFS(Entries!$C$3:$C$433,$A12,Entries!$BA$3:$BA$433,"*State perpetrator*",Entries!$AG$3:$AG$433,"Bystander")</f>
        <v>1</v>
      </c>
      <c r="F12">
        <f>COUNTIFS(Entries!$C$3:$C$433,$A12,Entries!$AX$3:$AX$433,"Coca*")</f>
        <v>2</v>
      </c>
      <c r="G12" s="3">
        <f>COUNTIFS(Entries!$C$3:$C$433,$A12,Entries!$BA$3:$BA$433,"*State perpetrator*",Entries!$AX$3:$AX$433,"Coca*")</f>
        <v>1</v>
      </c>
      <c r="H12" s="3">
        <f>COUNTIFS(Entries!$C$3:$C$433,$A12,Entries!$BA$3:$BA$433,"*State victim*",Entries!$AX$3:$AX$433,"Coca*")</f>
        <v>0</v>
      </c>
    </row>
    <row r="13">
      <c r="A13" s="1">
        <v>1993.0</v>
      </c>
      <c r="B13" s="3">
        <f>COUNTIF(Entries!$C$3:$C$433,A13)</f>
        <v>1</v>
      </c>
      <c r="C13" s="6">
        <f>COUNTIFS(Entries!$C$3:$C$433,$A13,Entries!$BA$3:$BA$433,"*State perpetrator*")</f>
        <v>1</v>
      </c>
      <c r="D13" s="3">
        <f>COUNTIFS(Entries!$C$3:$C$433,$A13,Entries!$BA$3:$BA$433,"*State perpetrator*",Entries!$AG$3:$AG$433,"Direct*")+COUNTIFS(Entries!$C$3:$C$433,$A13,Entries!$BA$3:$BA$433,"*State perpetrator*",Entries!$AG$3:$AG$433,"Bystander")</f>
        <v>1</v>
      </c>
      <c r="F13">
        <f>COUNTIFS(Entries!$C$3:$C$433,$A13,Entries!$AX$3:$AX$433,"Coca*")</f>
        <v>0</v>
      </c>
      <c r="G13" s="3">
        <f>COUNTIFS(Entries!$C$3:$C$433,$A13,Entries!$BA$3:$BA$433,"*State perpetrator*",Entries!$AX$3:$AX$433,"Coca*")</f>
        <v>0</v>
      </c>
      <c r="H13" s="3">
        <f>COUNTIFS(Entries!$C$3:$C$433,$A13,Entries!$BA$3:$BA$433,"*State victim*",Entries!$AX$3:$AX$433,"Coca*")</f>
        <v>0</v>
      </c>
    </row>
    <row r="14">
      <c r="A14" s="1">
        <v>1994.0</v>
      </c>
      <c r="B14" s="3">
        <f>COUNTIF(Entries!$C$3:$C$433,A14)</f>
        <v>2</v>
      </c>
      <c r="C14" s="6">
        <f>COUNTIFS(Entries!$C$3:$C$433,$A14,Entries!$BA$3:$BA$433,"*State perpetrator*")</f>
        <v>2</v>
      </c>
      <c r="D14" s="3">
        <f>COUNTIFS(Entries!$C$3:$C$433,$A14,Entries!$BA$3:$BA$433,"*State perpetrator*",Entries!$AG$3:$AG$433,"Direct*")+COUNTIFS(Entries!$C$3:$C$433,$A14,Entries!$BA$3:$BA$433,"*State perpetrator*",Entries!$AG$3:$AG$433,"Bystander")</f>
        <v>2</v>
      </c>
      <c r="F14">
        <f>COUNTIFS(Entries!$C$3:$C$433,$A14,Entries!$AX$3:$AX$433,"Coca*")</f>
        <v>2</v>
      </c>
      <c r="G14" s="3">
        <f>COUNTIFS(Entries!$C$3:$C$433,$A14,Entries!$BA$3:$BA$433,"*State perpetrator*",Entries!$AX$3:$AX$433,"Coca*")</f>
        <v>2</v>
      </c>
      <c r="H14" s="3">
        <f>COUNTIFS(Entries!$C$3:$C$433,$A14,Entries!$BA$3:$BA$433,"*State victim*",Entries!$AX$3:$AX$433,"Coca*")</f>
        <v>0</v>
      </c>
    </row>
    <row r="15">
      <c r="A15" s="1">
        <v>1995.0</v>
      </c>
      <c r="B15" s="3">
        <f>COUNTIF(Entries!$C$3:$C$433,A15)</f>
        <v>8</v>
      </c>
      <c r="C15" s="6">
        <f>COUNTIFS(Entries!$C$3:$C$433,$A15,Entries!$BA$3:$BA$433,"*State perpetrator*")</f>
        <v>6</v>
      </c>
      <c r="D15" s="3">
        <f>COUNTIFS(Entries!$C$3:$C$433,$A15,Entries!$BA$3:$BA$433,"*State perpetrator*",Entries!$AG$3:$AG$433,"Direct*")+COUNTIFS(Entries!$C$3:$C$433,$A15,Entries!$BA$3:$BA$433,"*State perpetrator*",Entries!$AG$3:$AG$433,"Bystander")</f>
        <v>4</v>
      </c>
      <c r="F15">
        <f>COUNTIFS(Entries!$C$3:$C$433,$A15,Entries!$AX$3:$AX$433,"Coca*")</f>
        <v>7</v>
      </c>
      <c r="G15" s="3">
        <f>COUNTIFS(Entries!$C$3:$C$433,$A15,Entries!$BA$3:$BA$433,"*State perpetrator*",Entries!$AX$3:$AX$433,"Coca*")</f>
        <v>5</v>
      </c>
      <c r="H15" s="3">
        <f>COUNTIFS(Entries!$C$3:$C$433,$A15,Entries!$BA$3:$BA$433,"*State victim*",Entries!$AX$3:$AX$433,"Coca*")</f>
        <v>0</v>
      </c>
    </row>
    <row r="16">
      <c r="A16" s="1">
        <v>1996.0</v>
      </c>
      <c r="B16" s="3">
        <f>COUNTIF(Entries!$C$3:$C$433,A16)</f>
        <v>12</v>
      </c>
      <c r="C16" s="6">
        <f>COUNTIFS(Entries!$C$3:$C$433,$A16,Entries!$BA$3:$BA$433,"*State perpetrator*")</f>
        <v>11</v>
      </c>
      <c r="D16" s="3">
        <f>COUNTIFS(Entries!$C$3:$C$433,$A16,Entries!$BA$3:$BA$433,"*State perpetrator*",Entries!$AG$3:$AG$433,"Direct*")+COUNTIFS(Entries!$C$3:$C$433,$A16,Entries!$BA$3:$BA$433,"*State perpetrator*",Entries!$AG$3:$AG$433,"Bystander")</f>
        <v>9</v>
      </c>
      <c r="F16">
        <f>COUNTIFS(Entries!$C$3:$C$433,$A16,Entries!$AX$3:$AX$433,"Coca*")</f>
        <v>0</v>
      </c>
      <c r="G16" s="3">
        <f>COUNTIFS(Entries!$C$3:$C$433,$A16,Entries!$BA$3:$BA$433,"*State perpetrator*",Entries!$AX$3:$AX$433,"Coca*")</f>
        <v>0</v>
      </c>
      <c r="H16" s="3">
        <f>COUNTIFS(Entries!$C$3:$C$433,$A16,Entries!$BA$3:$BA$433,"*State victim*",Entries!$AX$3:$AX$433,"Coca*")</f>
        <v>0</v>
      </c>
    </row>
    <row r="17">
      <c r="A17" s="1">
        <v>1997.0</v>
      </c>
      <c r="B17" s="3">
        <f>COUNTIF(Entries!$C$3:$C$433,A17)</f>
        <v>7</v>
      </c>
      <c r="C17" s="6">
        <f>COUNTIFS(Entries!$C$3:$C$433,$A17,Entries!$BA$3:$BA$433,"*State perpetrator*")</f>
        <v>6</v>
      </c>
      <c r="D17" s="3">
        <f>COUNTIFS(Entries!$C$3:$C$433,$A17,Entries!$BA$3:$BA$433,"*State perpetrator*",Entries!$AG$3:$AG$433,"Direct*")+COUNTIFS(Entries!$C$3:$C$433,$A17,Entries!$BA$3:$BA$433,"*State perpetrator*",Entries!$AG$3:$AG$433,"Bystander")</f>
        <v>1</v>
      </c>
      <c r="F17">
        <f>COUNTIFS(Entries!$C$3:$C$433,$A17,Entries!$AX$3:$AX$433,"Coca*")</f>
        <v>7</v>
      </c>
      <c r="G17" s="3">
        <f>COUNTIFS(Entries!$C$3:$C$433,$A17,Entries!$BA$3:$BA$433,"*State perpetrator*",Entries!$AX$3:$AX$433,"Coca*")</f>
        <v>6</v>
      </c>
      <c r="H17" s="50">
        <f>COUNTIFS(Entries!$C$3:$C$433,$A17,Entries!$BA$3:$BA$433,"*State victim*",Entries!$AX$3:$AX$433,"Coca*")</f>
        <v>1</v>
      </c>
    </row>
    <row r="18">
      <c r="A18" s="1">
        <v>1998.0</v>
      </c>
      <c r="B18" s="3">
        <f>COUNTIF(Entries!$C$3:$C$433,A18)</f>
        <v>19</v>
      </c>
      <c r="C18" s="6">
        <f>COUNTIFS(Entries!$C$3:$C$433,$A18,Entries!$BA$3:$BA$433,"*State perpetrator*")</f>
        <v>15</v>
      </c>
      <c r="D18" s="3">
        <f>COUNTIFS(Entries!$C$3:$C$433,$A18,Entries!$BA$3:$BA$433,"*State perpetrator*",Entries!$AG$3:$AG$433,"Direct*")+COUNTIFS(Entries!$C$3:$C$433,$A18,Entries!$BA$3:$BA$433,"*State perpetrator*",Entries!$AG$3:$AG$433,"Bystander")</f>
        <v>0</v>
      </c>
      <c r="F18">
        <f>COUNTIFS(Entries!$C$3:$C$433,$A18,Entries!$AX$3:$AX$433,"Coca*")</f>
        <v>19</v>
      </c>
      <c r="G18" s="3">
        <f>COUNTIFS(Entries!$C$3:$C$433,$A18,Entries!$BA$3:$BA$433,"*State perpetrator*",Entries!$AX$3:$AX$433,"Coca*")</f>
        <v>15</v>
      </c>
      <c r="H18" s="50">
        <f>COUNTIFS(Entries!$C$3:$C$433,$A18,Entries!$BA$3:$BA$433,"*State victim*",Entries!$AX$3:$AX$433,"Coca*")</f>
        <v>3</v>
      </c>
    </row>
    <row r="19">
      <c r="A19" s="1">
        <v>1999.0</v>
      </c>
      <c r="B19" s="3">
        <f>COUNTIF(Entries!$C$3:$C$433,A19)</f>
        <v>0</v>
      </c>
      <c r="C19" s="6">
        <f>COUNTIFS(Entries!$C$3:$C$433,$A19,Entries!$BA$3:$BA$433,"*State perpetrator*")</f>
        <v>0</v>
      </c>
      <c r="D19" s="3">
        <f>COUNTIFS(Entries!$C$3:$C$433,$A19,Entries!$BA$3:$BA$433,"*State perpetrator*",Entries!$AG$3:$AG$433,"Direct*")+COUNTIFS(Entries!$C$3:$C$433,$A19,Entries!$BA$3:$BA$433,"*State perpetrator*",Entries!$AG$3:$AG$433,"Bystander")</f>
        <v>0</v>
      </c>
      <c r="F19">
        <f>COUNTIFS(Entries!$C$3:$C$433,$A19,Entries!$AX$3:$AX$433,"Coca*")</f>
        <v>0</v>
      </c>
      <c r="G19" s="3">
        <f>COUNTIFS(Entries!$C$3:$C$433,$A19,Entries!$BA$3:$BA$433,"*State perpetrator*",Entries!$AX$3:$AX$433,"Coca*")</f>
        <v>0</v>
      </c>
      <c r="H19" s="3">
        <f>COUNTIFS(Entries!$C$3:$C$433,$A19,Entries!$BA$3:$BA$433,"*State victim*",Entries!$AX$3:$AX$433,"Coca*")</f>
        <v>0</v>
      </c>
    </row>
    <row r="20">
      <c r="A20" s="1">
        <v>2000.0</v>
      </c>
      <c r="B20" s="3">
        <f>COUNTIF(Entries!$C$3:$C$433,A20)</f>
        <v>48</v>
      </c>
      <c r="C20" s="6">
        <f>COUNTIFS(Entries!$C$3:$C$433,$A20,Entries!$BA$3:$BA$433,"*State perpetrator*")</f>
        <v>12</v>
      </c>
      <c r="D20" s="3">
        <f>COUNTIFS(Entries!$C$3:$C$433,$A20,Entries!$BA$3:$BA$433,"*State perpetrator*",Entries!$AG$3:$AG$433,"Direct*")+COUNTIFS(Entries!$C$3:$C$433,$A20,Entries!$BA$3:$BA$433,"*State perpetrator*",Entries!$AG$3:$AG$433,"Bystander")</f>
        <v>12</v>
      </c>
      <c r="F20">
        <f>COUNTIFS(Entries!$C$3:$C$433,$A20,Entries!$AX$3:$AX$433,"Coca*")</f>
        <v>8</v>
      </c>
      <c r="G20" s="50">
        <f>COUNTIFS(Entries!$C$3:$C$433,$A20,Entries!$BA$3:$BA$433,"*State perpetrator*",Entries!$AX$3:$AX$433,"Coca*")</f>
        <v>0</v>
      </c>
      <c r="H20" s="50">
        <f>COUNTIFS(Entries!$C$3:$C$433,$A20,Entries!$BA$3:$BA$433,"*State victim*",Entries!$AX$3:$AX$433,"Coca*")</f>
        <v>8</v>
      </c>
    </row>
    <row r="21">
      <c r="A21" s="1">
        <v>2001.0</v>
      </c>
      <c r="B21" s="3">
        <f>COUNTIF(Entries!$C$3:$C$433,A21)</f>
        <v>26</v>
      </c>
      <c r="C21" s="6">
        <f>COUNTIFS(Entries!$C$3:$C$433,$A21,Entries!$BA$3:$BA$433,"*State perpetrator*")</f>
        <v>16</v>
      </c>
      <c r="D21" s="3">
        <f>COUNTIFS(Entries!$C$3:$C$433,$A21,Entries!$BA$3:$BA$433,"*State perpetrator*",Entries!$AG$3:$AG$433,"Direct*")+COUNTIFS(Entries!$C$3:$C$433,$A21,Entries!$BA$3:$BA$433,"*State perpetrator*",Entries!$AG$3:$AG$433,"Bystander")</f>
        <v>16</v>
      </c>
      <c r="F21">
        <f>COUNTIFS(Entries!$C$3:$C$433,$A21,Entries!$AX$3:$AX$433,"Coca*")</f>
        <v>8</v>
      </c>
      <c r="G21" s="3">
        <f>COUNTIFS(Entries!$C$3:$C$433,$A21,Entries!$BA$3:$BA$433,"*State perpetrator*",Entries!$AX$3:$AX$433,"Coca*")</f>
        <v>8</v>
      </c>
      <c r="H21" s="3">
        <f>COUNTIFS(Entries!$C$3:$C$433,$A21,Entries!$BA$3:$BA$433,"*State victim*",Entries!$AX$3:$AX$433,"Coca*")</f>
        <v>0</v>
      </c>
    </row>
    <row r="22">
      <c r="A22" s="1">
        <v>2002.0</v>
      </c>
      <c r="B22" s="3">
        <f>COUNTIF(Entries!$C$3:$C$433,A22)</f>
        <v>16</v>
      </c>
      <c r="C22" s="6">
        <f>COUNTIFS(Entries!$C$3:$C$433,$A22,Entries!$BA$3:$BA$433,"*State perpetrator*")</f>
        <v>6</v>
      </c>
      <c r="D22" s="3">
        <f>COUNTIFS(Entries!$C$3:$C$433,$A22,Entries!$BA$3:$BA$433,"*State perpetrator*",Entries!$AG$3:$AG$433,"Direct*")+COUNTIFS(Entries!$C$3:$C$433,$A22,Entries!$BA$3:$BA$433,"*State perpetrator*",Entries!$AG$3:$AG$433,"Bystander")</f>
        <v>6</v>
      </c>
      <c r="F22">
        <f>COUNTIFS(Entries!$C$3:$C$433,$A22,Entries!$AX$3:$AX$433,"Coca*")</f>
        <v>10</v>
      </c>
      <c r="G22" s="3">
        <f>COUNTIFS(Entries!$C$3:$C$433,$A22,Entries!$BA$3:$BA$433,"*State perpetrator*",Entries!$AX$3:$AX$433,"Coca*")</f>
        <v>5</v>
      </c>
      <c r="H22" s="3">
        <f>COUNTIFS(Entries!$C$3:$C$433,$A22,Entries!$BA$3:$BA$433,"*State victim*",Entries!$AX$3:$AX$433,"Coca*")</f>
        <v>5</v>
      </c>
    </row>
    <row r="23">
      <c r="A23" s="1">
        <v>2003.0</v>
      </c>
      <c r="B23" s="3">
        <f>COUNTIF(Entries!$C$3:$C$433,A23)</f>
        <v>135</v>
      </c>
      <c r="C23" s="6">
        <f>COUNTIFS(Entries!$C$3:$C$433,$A23,Entries!$BA$3:$BA$433,"*State perpetrator*")</f>
        <v>105</v>
      </c>
      <c r="D23" s="3">
        <f>COUNTIFS(Entries!$C$3:$C$433,$A23,Entries!$BA$3:$BA$433,"*State perpetrator*",Entries!$AG$3:$AG$433,"Direct*")+COUNTIFS(Entries!$C$3:$C$433,$A23,Entries!$BA$3:$BA$433,"*State perpetrator*",Entries!$AG$3:$AG$433,"Bystander")</f>
        <v>84</v>
      </c>
      <c r="F23">
        <f>COUNTIFS(Entries!$C$3:$C$433,$A23,Entries!$AX$3:$AX$433,"Coca*")</f>
        <v>14</v>
      </c>
      <c r="G23" s="3">
        <f>COUNTIFS(Entries!$C$3:$C$433,$A23,Entries!$BA$3:$BA$433,"*State perpetrator*",Entries!$AX$3:$AX$433,"Coca*")</f>
        <v>7</v>
      </c>
      <c r="H23" s="50">
        <f>COUNTIFS(Entries!$C$3:$C$433,$A23,Entries!$BA$3:$BA$433,"*State victim*",Entries!$AX$3:$AX$433,"Coca*")</f>
        <v>7</v>
      </c>
    </row>
    <row r="24">
      <c r="A24" s="1">
        <v>2004.0</v>
      </c>
      <c r="B24" s="3">
        <f>COUNTIF(Entries!$C$3:$C$433,A24)</f>
        <v>9</v>
      </c>
      <c r="C24" s="6">
        <f>COUNTIFS(Entries!$C$3:$C$433,$A24,Entries!$BA$3:$BA$433,"*State perpetrator*")</f>
        <v>1</v>
      </c>
      <c r="D24" s="3">
        <f>COUNTIFS(Entries!$C$3:$C$433,$A24,Entries!$BA$3:$BA$433,"*State perpetrator*",Entries!$AG$3:$AG$433,"Direct*")+COUNTIFS(Entries!$C$3:$C$433,$A24,Entries!$BA$3:$BA$433,"*State perpetrator*",Entries!$AG$3:$AG$433,"Bystander")</f>
        <v>1</v>
      </c>
      <c r="F24">
        <f>COUNTIFS(Entries!$C$3:$C$433,$A24,Entries!$AX$3:$AX$433,"Coca*")</f>
        <v>1</v>
      </c>
      <c r="G24" s="3">
        <f>COUNTIFS(Entries!$C$3:$C$433,$A24,Entries!$BA$3:$BA$433,"*State perpetrator*",Entries!$AX$3:$AX$433,"Coca*")</f>
        <v>1</v>
      </c>
      <c r="H24" s="3">
        <f>COUNTIFS(Entries!$C$3:$C$433,$A24,Entries!$BA$3:$BA$433,"*State victim*",Entries!$AX$3:$AX$433,"Coca*")</f>
        <v>0</v>
      </c>
    </row>
    <row r="25">
      <c r="A25" s="1">
        <v>2005.0</v>
      </c>
      <c r="B25" s="3">
        <f>COUNTIF(Entries!$C$3:$C$433,A25)</f>
        <v>1</v>
      </c>
      <c r="C25" s="6">
        <f>COUNTIFS(Entries!$C$3:$C$433,$A25,Entries!$BA$3:$BA$433,"*State perpetrator*")</f>
        <v>1</v>
      </c>
      <c r="D25" s="3">
        <f>COUNTIFS(Entries!$C$3:$C$433,$A25,Entries!$BA$3:$BA$433,"*State perpetrator*",Entries!$AG$3:$AG$433,"Direct*")+COUNTIFS(Entries!$C$3:$C$433,$A25,Entries!$BA$3:$BA$433,"*State perpetrator*",Entries!$AG$3:$AG$433,"Bystander")</f>
        <v>1</v>
      </c>
      <c r="F25">
        <f>COUNTIFS(Entries!$C$3:$C$433,$A25,Entries!$AX$3:$AX$433,"Coca*")</f>
        <v>0</v>
      </c>
      <c r="G25" s="3">
        <f>COUNTIFS(Entries!$C$3:$C$433,$A25,Entries!$BA$3:$BA$433,"*State perpetrator*",Entries!$AX$3:$AX$433,"Coca*")</f>
        <v>0</v>
      </c>
      <c r="H25" s="3">
        <f>COUNTIFS(Entries!$C$3:$C$433,$A25,Entries!$BA$3:$BA$433,"*State victim*",Entries!$AX$3:$AX$433,"Coca*")</f>
        <v>0</v>
      </c>
    </row>
    <row r="26">
      <c r="A26" s="1">
        <v>2006.0</v>
      </c>
      <c r="B26" s="3">
        <f>COUNTIF(Entries!$C$3:$C$433,A26)</f>
        <v>21</v>
      </c>
      <c r="C26" s="6">
        <f>COUNTIFS(Entries!$C$3:$C$433,$A26,Entries!$BA$3:$BA$433,"*State perpetrator*")</f>
        <v>3</v>
      </c>
      <c r="D26" s="3">
        <f>COUNTIFS(Entries!$C$3:$C$433,$A26,Entries!$BA$3:$BA$433,"*State perpetrator*",Entries!$AG$3:$AG$433,"Direct*")+COUNTIFS(Entries!$C$3:$C$433,$A26,Entries!$BA$3:$BA$433,"*State perpetrator*",Entries!$AG$3:$AG$433,"Bystander")</f>
        <v>3</v>
      </c>
      <c r="F26">
        <f>COUNTIFS(Entries!$C$3:$C$433,$A26,Entries!$AX$3:$AX$433,"Coca*")</f>
        <v>2</v>
      </c>
      <c r="G26" s="3">
        <f>COUNTIFS(Entries!$C$3:$C$433,$A26,Entries!$BA$3:$BA$433,"*State perpetrator*",Entries!$AX$3:$AX$433,"Coca*")</f>
        <v>2</v>
      </c>
      <c r="H26" s="3">
        <f>COUNTIFS(Entries!$C$3:$C$433,$A26,Entries!$BA$3:$BA$433,"*State victim*",Entries!$AX$3:$AX$433,"Coca*")</f>
        <v>0</v>
      </c>
    </row>
    <row r="27">
      <c r="A27" s="1">
        <v>2007.0</v>
      </c>
      <c r="B27" s="3">
        <f>COUNTIF(Entries!$C$3:$C$433,A27)</f>
        <v>8</v>
      </c>
      <c r="C27" s="6">
        <f>COUNTIFS(Entries!$C$3:$C$433,$A27,Entries!$BA$3:$BA$433,"*State perpetrator*")</f>
        <v>5</v>
      </c>
      <c r="D27" s="3">
        <f>COUNTIFS(Entries!$C$3:$C$433,$A27,Entries!$BA$3:$BA$433,"*State perpetrator*",Entries!$AG$3:$AG$433,"Direct*")+COUNTIFS(Entries!$C$3:$C$433,$A27,Entries!$BA$3:$BA$433,"*State perpetrator*",Entries!$AG$3:$AG$433,"Bystander")</f>
        <v>5</v>
      </c>
      <c r="F27">
        <f>COUNTIFS(Entries!$C$3:$C$433,$A27,Entries!$AX$3:$AX$433,"Coca*")</f>
        <v>0</v>
      </c>
      <c r="G27" s="3">
        <f>COUNTIFS(Entries!$C$3:$C$433,$A27,Entries!$BA$3:$BA$433,"*State perpetrator*",Entries!$AX$3:$AX$433,"Coca*")</f>
        <v>0</v>
      </c>
      <c r="H27" s="3">
        <f>COUNTIFS(Entries!$C$3:$C$433,$A27,Entries!$BA$3:$BA$433,"*State victim*",Entries!$AX$3:$AX$433,"Coca*")</f>
        <v>0</v>
      </c>
    </row>
    <row r="28">
      <c r="A28" s="1">
        <v>2008.0</v>
      </c>
      <c r="B28" s="3">
        <f>COUNTIF(Entries!$C$3:$C$433,A28)</f>
        <v>21</v>
      </c>
      <c r="C28" s="6">
        <f>COUNTIFS(Entries!$C$3:$C$433,$A28,Entries!$BA$3:$BA$433,"*State perpetrator*")</f>
        <v>2</v>
      </c>
      <c r="D28" s="3">
        <f>COUNTIFS(Entries!$C$3:$C$433,$A28,Entries!$BA$3:$BA$433,"*State perpetrator*",Entries!$AG$3:$AG$433,"Direct*")+COUNTIFS(Entries!$C$3:$C$433,$A28,Entries!$BA$3:$BA$433,"*State perpetrator*",Entries!$AG$3:$AG$433,"Bystander")</f>
        <v>2</v>
      </c>
      <c r="F28">
        <f>COUNTIFS(Entries!$C$3:$C$433,$A28,Entries!$AX$3:$AX$433,"Coca*")</f>
        <v>0</v>
      </c>
      <c r="G28" s="3">
        <f>COUNTIFS(Entries!$C$3:$C$433,$A28,Entries!$BA$3:$BA$433,"*State perpetrator*",Entries!$AX$3:$AX$433,"Coca*")</f>
        <v>0</v>
      </c>
      <c r="H28" s="3">
        <f>COUNTIFS(Entries!$C$3:$C$433,$A28,Entries!$BA$3:$BA$433,"*State victim*",Entries!$AX$3:$AX$433,"Coca*")</f>
        <v>0</v>
      </c>
    </row>
    <row r="29">
      <c r="A29" s="1">
        <v>2009.0</v>
      </c>
      <c r="B29" s="3">
        <f>COUNTIF(Entries!$C$3:$C$433,A29)</f>
        <v>3</v>
      </c>
      <c r="C29" s="6">
        <f>COUNTIFS(Entries!$C$3:$C$433,$A29,Entries!$BA$3:$BA$433,"*State perpetrator*")</f>
        <v>3</v>
      </c>
      <c r="D29" s="3">
        <f>COUNTIFS(Entries!$C$3:$C$433,$A29,Entries!$BA$3:$BA$433,"*State perpetrator*",Entries!$AG$3:$AG$433,"Direct*")+COUNTIFS(Entries!$C$3:$C$433,$A29,Entries!$BA$3:$BA$433,"*State perpetrator*",Entries!$AG$3:$AG$433,"Bystander")</f>
        <v>3</v>
      </c>
      <c r="F29">
        <f>COUNTIFS(Entries!$C$3:$C$433,$A29,Entries!$AX$3:$AX$433,"Coca*")</f>
        <v>0</v>
      </c>
      <c r="G29" s="3">
        <f>COUNTIFS(Entries!$C$3:$C$433,$A29,Entries!$BA$3:$BA$433,"*State perpetrator*",Entries!$AX$3:$AX$433,"Coca*")</f>
        <v>0</v>
      </c>
      <c r="H29" s="3">
        <f>COUNTIFS(Entries!$C$3:$C$433,$A29,Entries!$BA$3:$BA$433,"*State victim*",Entries!$AX$3:$AX$433,"Coca*")</f>
        <v>0</v>
      </c>
    </row>
    <row r="30">
      <c r="A30" s="1">
        <v>2010.0</v>
      </c>
      <c r="B30" s="3">
        <f>COUNTIF(Entries!$C$3:$C$433,A30)</f>
        <v>6</v>
      </c>
      <c r="C30" s="6">
        <f>COUNTIFS(Entries!$C$3:$C$433,$A30,Entries!$BA$3:$BA$433,"*State perpetrator*")</f>
        <v>2</v>
      </c>
      <c r="D30" s="3">
        <f>COUNTIFS(Entries!$C$3:$C$433,$A30,Entries!$BA$3:$BA$433,"*State perpetrator*",Entries!$AG$3:$AG$433,"Direct*")+COUNTIFS(Entries!$C$3:$C$433,$A30,Entries!$BA$3:$BA$433,"*State perpetrator*",Entries!$AG$3:$AG$433,"Bystander")</f>
        <v>2</v>
      </c>
      <c r="F30">
        <f>COUNTIFS(Entries!$C$3:$C$433,$A30,Entries!$AX$3:$AX$433,"Coca*")</f>
        <v>0</v>
      </c>
      <c r="G30" s="3">
        <f>COUNTIFS(Entries!$C$3:$C$433,$A30,Entries!$BA$3:$BA$433,"*State perpetrator*",Entries!$AX$3:$AX$433,"Coca*")</f>
        <v>0</v>
      </c>
      <c r="H30" s="3">
        <f>COUNTIFS(Entries!$C$3:$C$433,$A30,Entries!$BA$3:$BA$433,"*State victim*",Entries!$AX$3:$AX$433,"Coca*")</f>
        <v>0</v>
      </c>
    </row>
    <row r="31">
      <c r="A31" s="1">
        <v>2011.0</v>
      </c>
      <c r="B31" s="3">
        <f>COUNTIF(Entries!$C$3:$C$433,A31)</f>
        <v>6</v>
      </c>
      <c r="C31" s="6">
        <f>COUNTIFS(Entries!$C$3:$C$433,$A31,Entries!$BA$3:$BA$433,"*State perpetrator*")</f>
        <v>0</v>
      </c>
      <c r="D31" s="3">
        <f>COUNTIFS(Entries!$C$3:$C$433,$A31,Entries!$BA$3:$BA$433,"*State perpetrator*",Entries!$AG$3:$AG$433,"Direct*")+COUNTIFS(Entries!$C$3:$C$433,$A31,Entries!$BA$3:$BA$433,"*State perpetrator*",Entries!$AG$3:$AG$433,"Bystander")</f>
        <v>0</v>
      </c>
      <c r="F31">
        <f>COUNTIFS(Entries!$C$3:$C$433,$A31,Entries!$AX$3:$AX$433,"Coca*")</f>
        <v>0</v>
      </c>
      <c r="G31" s="3">
        <f>COUNTIFS(Entries!$C$3:$C$433,$A31,Entries!$BA$3:$BA$433,"*State perpetrator*",Entries!$AX$3:$AX$433,"Coca*")</f>
        <v>0</v>
      </c>
      <c r="H31" s="3">
        <f>COUNTIFS(Entries!$C$3:$C$433,$A31,Entries!$BA$3:$BA$433,"*State victim*",Entries!$AX$3:$AX$433,"Coca*")</f>
        <v>0</v>
      </c>
    </row>
    <row r="32">
      <c r="A32" s="1">
        <v>2012.0</v>
      </c>
      <c r="B32" s="3">
        <f>COUNTIF(Entries!$C$3:$C$433,A32)</f>
        <v>9</v>
      </c>
      <c r="C32" s="6">
        <f>COUNTIFS(Entries!$C$3:$C$433,$A32,Entries!$BA$3:$BA$433,"*State perpetrator*")</f>
        <v>4</v>
      </c>
      <c r="D32" s="3">
        <f>COUNTIFS(Entries!$C$3:$C$433,$A32,Entries!$BA$3:$BA$433,"*State perpetrator*",Entries!$AG$3:$AG$433,"Direct*")+COUNTIFS(Entries!$C$3:$C$433,$A32,Entries!$BA$3:$BA$433,"*State perpetrator*",Entries!$AG$3:$AG$433,"Bystander")</f>
        <v>4</v>
      </c>
      <c r="F32">
        <f>COUNTIFS(Entries!$C$3:$C$433,$A32,Entries!$AX$3:$AX$433,"Coca*")</f>
        <v>0</v>
      </c>
      <c r="G32" s="3">
        <f>COUNTIFS(Entries!$C$3:$C$433,$A32,Entries!$BA$3:$BA$433,"*State perpetrator*",Entries!$AX$3:$AX$433,"Coca*")</f>
        <v>0</v>
      </c>
      <c r="H32" s="3">
        <f>COUNTIFS(Entries!$C$3:$C$433,$A32,Entries!$BA$3:$BA$433,"*State victim*",Entries!$AX$3:$AX$433,"Coca*")</f>
        <v>0</v>
      </c>
    </row>
    <row r="33">
      <c r="A33" s="1">
        <v>2013.0</v>
      </c>
      <c r="B33" s="3">
        <f>COUNTIF(Entries!$C$3:$C$433,A33)</f>
        <v>0</v>
      </c>
      <c r="C33" s="6">
        <f>COUNTIFS(Entries!$C$3:$C$433,$A33,Entries!$BA$3:$BA$433,"*State perpetrator*")</f>
        <v>0</v>
      </c>
      <c r="D33" s="3">
        <f>COUNTIFS(Entries!$C$3:$C$433,$A33,Entries!$BA$3:$BA$433,"*State perpetrator*",Entries!$AG$3:$AG$433,"Direct*")+COUNTIFS(Entries!$C$3:$C$433,$A33,Entries!$BA$3:$BA$433,"*State perpetrator*",Entries!$AG$3:$AG$433,"Bystander")</f>
        <v>0</v>
      </c>
      <c r="F33">
        <f>COUNTIFS(Entries!$C$3:$C$433,$A33,Entries!$AX$3:$AX$433,"Coca*")</f>
        <v>0</v>
      </c>
      <c r="G33" s="3">
        <f>COUNTIFS(Entries!$C$3:$C$433,$A33,Entries!$BA$3:$BA$433,"*State perpetrator*",Entries!$AX$3:$AX$433,"Coca*")</f>
        <v>0</v>
      </c>
      <c r="H33" s="3">
        <f>COUNTIFS(Entries!$C$3:$C$433,$A33,Entries!$BA$3:$BA$433,"*State victim*",Entries!$AX$3:$AX$433,"Coca*")</f>
        <v>0</v>
      </c>
    </row>
    <row r="34">
      <c r="A34" s="1">
        <v>2014.0</v>
      </c>
      <c r="B34" s="3">
        <f>COUNTIF(Entries!$C$3:$C$433,A34)</f>
        <v>11</v>
      </c>
      <c r="C34" s="6">
        <f>COUNTIFS(Entries!$C$3:$C$433,$A34,Entries!$BA$3:$BA$433,"*State perpetrator*")</f>
        <v>2</v>
      </c>
      <c r="D34" s="3">
        <f>COUNTIFS(Entries!$C$3:$C$433,$A34,Entries!$BA$3:$BA$433,"*State perpetrator*",Entries!$AG$3:$AG$433,"Direct*")+COUNTIFS(Entries!$C$3:$C$433,$A34,Entries!$BA$3:$BA$433,"*State perpetrator*",Entries!$AG$3:$AG$433,"Bystander")</f>
        <v>2</v>
      </c>
      <c r="F34">
        <f>COUNTIFS(Entries!$C$3:$C$433,$A34,Entries!$AX$3:$AX$433,"Coca*")</f>
        <v>0</v>
      </c>
      <c r="G34" s="3">
        <f>COUNTIFS(Entries!$C$3:$C$433,$A34,Entries!$BA$3:$BA$433,"*State perpetrator*",Entries!$AX$3:$AX$433,"Coca*")</f>
        <v>0</v>
      </c>
      <c r="H34" s="3">
        <f>COUNTIFS(Entries!$C$3:$C$433,$A34,Entries!$BA$3:$BA$433,"*State victim*",Entries!$AX$3:$AX$433,"Coca*")</f>
        <v>0</v>
      </c>
    </row>
    <row r="35">
      <c r="A35" s="1">
        <v>2015.0</v>
      </c>
      <c r="B35" s="3">
        <f>COUNTIF(Entries!$C$3:$C$433,A35)</f>
        <v>7</v>
      </c>
      <c r="C35" s="6">
        <f>COUNTIFS(Entries!$C$3:$C$433,$A35,Entries!$BA$3:$BA$433,"*State perpetrator*")</f>
        <v>0</v>
      </c>
      <c r="D35" s="3">
        <f>COUNTIFS(Entries!$C$3:$C$433,$A35,Entries!$BA$3:$BA$433,"*State perpetrator*",Entries!$AG$3:$AG$433,"Direct*")+COUNTIFS(Entries!$C$3:$C$433,$A35,Entries!$BA$3:$BA$433,"*State perpetrator*",Entries!$AG$3:$AG$433,"Bystander")</f>
        <v>0</v>
      </c>
      <c r="F35">
        <f>COUNTIFS(Entries!$C$3:$C$433,$A35,Entries!$AX$3:$AX$433,"Coca*")</f>
        <v>0</v>
      </c>
      <c r="G35" s="3">
        <f>COUNTIFS(Entries!$C$3:$C$433,$A35,Entries!$BA$3:$BA$433,"*State perpetrator*",Entries!$AX$3:$AX$433,"Coca*")</f>
        <v>0</v>
      </c>
      <c r="H35" s="3">
        <f>COUNTIFS(Entries!$C$3:$C$433,$A35,Entries!$BA$3:$BA$433,"*State victim*",Entries!$AX$3:$AX$433,"Coca*")</f>
        <v>0</v>
      </c>
    </row>
    <row r="36">
      <c r="A36" s="1">
        <v>2016.0</v>
      </c>
      <c r="B36" s="3">
        <f>COUNTIF(Entries!$C$3:$C$433,A36)</f>
        <v>16</v>
      </c>
      <c r="C36" s="6">
        <f>COUNTIFS(Entries!$C$3:$C$433,$A36,Entries!$BA$3:$BA$433,"*State perpetrator*")</f>
        <v>4</v>
      </c>
      <c r="D36" s="3">
        <f>COUNTIFS(Entries!$C$3:$C$433,$A36,Entries!$BA$3:$BA$433,"*State perpetrator*",Entries!$AG$3:$AG$433,"Direct*")+COUNTIFS(Entries!$C$3:$C$433,$A36,Entries!$BA$3:$BA$433,"*State perpetrator*",Entries!$AG$3:$AG$433,"Bystander")</f>
        <v>4</v>
      </c>
      <c r="F36">
        <f>COUNTIFS(Entries!$C$3:$C$433,$A36,Entries!$AX$3:$AX$433,"Coca*")</f>
        <v>0</v>
      </c>
      <c r="G36" s="3">
        <f>COUNTIFS(Entries!$C$3:$C$433,$A36,Entries!$BA$3:$BA$433,"*State perpetrator*",Entries!$AX$3:$AX$433,"Coca*")</f>
        <v>0</v>
      </c>
      <c r="H36" s="3">
        <f>COUNTIFS(Entries!$C$3:$C$433,$A36,Entries!$BA$3:$BA$433,"*State victim*",Entries!$AX$3:$AX$433,"Coca*")</f>
        <v>0</v>
      </c>
    </row>
    <row r="37">
      <c r="A37" s="1">
        <v>2017.0</v>
      </c>
      <c r="B37" s="3">
        <f>COUNTIF(Entries!$C$3:$C$433,A37)</f>
        <v>2</v>
      </c>
      <c r="C37" s="6">
        <f>COUNTIFS(Entries!$C$3:$C$433,$A37,Entries!$BA$3:$BA$433,"*State perpetrator*")</f>
        <v>1</v>
      </c>
      <c r="D37" s="3">
        <f>COUNTIFS(Entries!$C$3:$C$433,$A37,Entries!$BA$3:$BA$433,"*State perpetrator*",Entries!$AG$3:$AG$433,"Direct*")+COUNTIFS(Entries!$C$3:$C$433,$A37,Entries!$BA$3:$BA$433,"*State perpetrator*",Entries!$AG$3:$AG$433,"Bystander")</f>
        <v>1</v>
      </c>
      <c r="F37">
        <f>COUNTIFS(Entries!$C$3:$C$433,$A37,Entries!$AX$3:$AX$433,"Coca*")</f>
        <v>1</v>
      </c>
      <c r="G37" s="3">
        <f>COUNTIFS(Entries!$C$3:$C$433,$A37,Entries!$BA$3:$BA$433,"*State perpetrator*",Entries!$AX$3:$AX$433,"Coca*")</f>
        <v>1</v>
      </c>
      <c r="H37" s="3">
        <f>COUNTIFS(Entries!$C$3:$C$433,$A37,Entries!$BA$3:$BA$433,"*State victim*",Entries!$AX$3:$AX$433,"Coca*")</f>
        <v>0</v>
      </c>
    </row>
    <row r="38">
      <c r="A38" s="1">
        <v>2018.0</v>
      </c>
      <c r="B38" s="3">
        <f>COUNTIF(Entries!$C$3:$C$433,A38)</f>
        <v>0</v>
      </c>
      <c r="C38" s="6">
        <f>COUNTIFS(Entries!$C$3:$C$433,$A38,Entries!$BA$3:$BA$433,"*State perpetrator*")</f>
        <v>0</v>
      </c>
      <c r="D38" s="3">
        <f>COUNTIFS(Entries!$C$3:$C$433,$A38,Entries!$BA$3:$BA$433,"*State perpetrator*",Entries!$AG$3:$AG$433,"Direct*")+COUNTIFS(Entries!$C$3:$C$433,$A38,Entries!$BA$3:$BA$433,"*State perpetrator*",Entries!$AG$3:$AG$433,"Bystander")</f>
        <v>0</v>
      </c>
      <c r="F38">
        <f>COUNTIFS(Entries!$C$3:$C$433,$A38,Entries!$AX$3:$AX$433,"Coca*")</f>
        <v>0</v>
      </c>
      <c r="G38" s="3">
        <f>COUNTIFS(Entries!$C$3:$C$433,$A38,Entries!$BA$3:$BA$433,"*State perpetrator*",Entries!$AX$3:$AX$433,"Coca*")</f>
        <v>0</v>
      </c>
      <c r="H38" s="3">
        <f>COUNTIFS(Entries!$C$3:$C$433,$A38,Entries!$BA$3:$BA$433,"*State victim*",Entries!$AX$3:$AX$433,"Coca*")</f>
        <v>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29"/>
    <col customWidth="1" min="6" max="6" width="32.43"/>
    <col customWidth="1" hidden="1" min="8" max="8" width="13.43"/>
    <col hidden="1" min="10" max="10" width="14.43"/>
  </cols>
  <sheetData>
    <row r="1">
      <c r="A1" s="53" t="s">
        <v>7</v>
      </c>
      <c r="B1" s="55" t="s">
        <v>1</v>
      </c>
      <c r="C1" s="57" t="s">
        <v>2</v>
      </c>
      <c r="D1" s="57" t="s">
        <v>295</v>
      </c>
      <c r="E1" s="57" t="s">
        <v>296</v>
      </c>
      <c r="F1" s="58" t="s">
        <v>7</v>
      </c>
      <c r="G1" s="59" t="s">
        <v>1</v>
      </c>
      <c r="H1" s="61" t="s">
        <v>298</v>
      </c>
      <c r="I1" s="55" t="s">
        <v>2</v>
      </c>
      <c r="J1" s="61" t="s">
        <v>298</v>
      </c>
      <c r="K1" s="55" t="s">
        <v>300</v>
      </c>
      <c r="L1" s="1" t="s">
        <v>0</v>
      </c>
      <c r="M1" s="1" t="s">
        <v>301</v>
      </c>
      <c r="O1" s="64"/>
    </row>
    <row r="2">
      <c r="A2" s="1" t="s">
        <v>102</v>
      </c>
      <c r="B2" s="3">
        <f>COUNTIF(Entries!$A$3:$A$433,A2)</f>
        <v>3</v>
      </c>
      <c r="C2" s="67">
        <f>COUNTIFS(Entries!$A$3:$A$433,A2,Entries!$BA$3:$BA$433,"*State perpetrator*")</f>
        <v>0</v>
      </c>
      <c r="D2" s="67">
        <f>COUNTIFS(Entries!$A$3:$A$433,$A2,Entries!$BA$3:$BA$433,"*State perpetrator*",Entries!$AX$3:$AX$433,"&lt;&gt;Coca",Entries!$AX$3:$AX$433,"&lt;&gt;Guerrilla")</f>
        <v>0</v>
      </c>
      <c r="E2" s="67">
        <f>COUNTIFS(Entries!$A$3:$A$433,$A2,Entries!$BA$3:$BA$433,"*State perpetrator*",Entries!$AX$3:$AX$433,"&lt;&gt;Coca",Entries!$AX$3:$AX$433,"&lt;&gt;Guerrilla",Entries!$AG$3:$AG$433,"Direct*")+COUNTIFS(Entries!$A$3:$A$433,$A2,Entries!$BA$3:$BA$433,"*State perpetrator*",Entries!$AX$3:$AX$433,"&lt;&gt;Coca",Entries!$AX$3:$AX$433,"&lt;&gt;Guerrilla",Entries!$AG$3:$AG$433,"Bystander*")</f>
        <v>0</v>
      </c>
      <c r="F2" s="69" t="s">
        <v>311</v>
      </c>
      <c r="G2" s="70">
        <f>COUNTIF(Entries!$A$3:$A$433,F2)</f>
        <v>68</v>
      </c>
      <c r="H2" s="71">
        <f>(SUM(G$2:G2)/SUM(EventDeaths))</f>
        <v>0.2236842105</v>
      </c>
      <c r="I2" s="6">
        <f>COUNTIFS(Entries!$A$3:$A$433,$F2,Entries!$BA$3:$BA$433,"*State perpetrator*")</f>
        <v>60</v>
      </c>
      <c r="J2" s="72">
        <f>(SUM(I$2:I2)/SUM(EventSPDeaths))</f>
        <v>0.3314917127</v>
      </c>
      <c r="K2" s="6">
        <f>COUNTIFS(Entries!$A$3:$A$433,$F2,Entries!$BA$3:$BA$433,"*State victim*")</f>
        <v>2</v>
      </c>
      <c r="L2" s="1">
        <v>2003.0</v>
      </c>
      <c r="M2" s="1" t="s">
        <v>317</v>
      </c>
      <c r="O2" s="64"/>
    </row>
    <row r="3">
      <c r="A3" s="1" t="s">
        <v>208</v>
      </c>
      <c r="B3" s="3">
        <f>COUNTIF(Entries!$A$3:$A$433,A3)</f>
        <v>1</v>
      </c>
      <c r="C3" s="67">
        <f>COUNTIFS(Entries!$A$3:$A$433,A3,Entries!$BA$3:$BA$433,"*State perpetrator*")</f>
        <v>0</v>
      </c>
      <c r="D3" s="67">
        <f>COUNTIFS(Entries!$A$3:$A$433,$A3,Entries!$BA$3:$BA$433,"*State perpetrator*",Entries!$AX$3:$AX$433,"&lt;&gt;Coca",Entries!$AX$3:$AX$433,"&lt;&gt;Guerrilla")</f>
        <v>0</v>
      </c>
      <c r="E3" s="67">
        <f>COUNTIFS(Entries!$A$3:$A$433,$A3,Entries!$BA$3:$BA$433,"*State perpetrator*",Entries!$AX$3:$AX$433,"&lt;&gt;Coca",Entries!$AX$3:$AX$433,"&lt;&gt;Guerrilla",Entries!$AG$3:$AG$433,"Direct*")+COUNTIFS(Entries!$A$3:$A$433,$A3,Entries!$BA$3:$BA$433,"*State perpetrator*",Entries!$AX$3:$AX$433,"&lt;&gt;Coca",Entries!$AX$3:$AX$433,"&lt;&gt;Guerrilla",Entries!$AG$3:$AG$433,"Bystander*")</f>
        <v>0</v>
      </c>
      <c r="F3" s="69" t="s">
        <v>328</v>
      </c>
      <c r="G3" s="70">
        <f>COUNTIF(Entries!$A$3:$A$433,F3)</f>
        <v>33</v>
      </c>
      <c r="H3" s="71">
        <f>(SUM(G$2:G3)/SUM(EventDeaths))</f>
        <v>0.3322368421</v>
      </c>
      <c r="I3" s="6">
        <f>COUNTIFS(Entries!$A$3:$A$433,$F3,Entries!$BA$3:$BA$433,"*State perpetrator*")</f>
        <v>33</v>
      </c>
      <c r="J3" s="72">
        <f>(SUM(I$2:I3)/SUM(EventSPDeaths))</f>
        <v>0.5138121547</v>
      </c>
      <c r="K3" s="6">
        <f>COUNTIFS(Entries!$A$3:$A$433,$F3,Entries!$BA$3:$BA$433,"*State victim*")</f>
        <v>15</v>
      </c>
      <c r="L3" s="1">
        <v>2003.0</v>
      </c>
      <c r="M3" s="1" t="s">
        <v>317</v>
      </c>
      <c r="O3" s="64"/>
    </row>
    <row r="4">
      <c r="A4" s="1" t="s">
        <v>218</v>
      </c>
      <c r="B4" s="3">
        <f>COUNTIF(Entries!$A$3:$A$433,A4)</f>
        <v>5</v>
      </c>
      <c r="C4" s="67">
        <f>COUNTIFS(Entries!$A$3:$A$433,A4,Entries!$BA$3:$BA$433,"*State perpetrator*")</f>
        <v>5</v>
      </c>
      <c r="D4" s="67">
        <f>COUNTIFS(Entries!$A$3:$A$433,$A4,Entries!$BA$3:$BA$433,"*State perpetrator*",Entries!$AX$3:$AX$433,"&lt;&gt;Coca",Entries!$AX$3:$AX$433,"&lt;&gt;Guerrilla")</f>
        <v>0</v>
      </c>
      <c r="E4" s="67">
        <f>COUNTIFS(Entries!$A$3:$A$433,$A4,Entries!$BA$3:$BA$433,"*State perpetrator*",Entries!$AX$3:$AX$433,"&lt;&gt;Coca",Entries!$AX$3:$AX$433,"&lt;&gt;Guerrilla",Entries!$AG$3:$AG$433,"Direct*")+COUNTIFS(Entries!$A$3:$A$433,$A4,Entries!$BA$3:$BA$433,"*State perpetrator*",Entries!$AX$3:$AX$433,"&lt;&gt;Coca",Entries!$AX$3:$AX$433,"&lt;&gt;Guerrilla",Entries!$AG$3:$AG$433,"Bystander*")</f>
        <v>0</v>
      </c>
      <c r="F4" s="75" t="s">
        <v>341</v>
      </c>
      <c r="G4" s="70">
        <f>COUNTIF(Entries!$A$3:$A$433,F4)</f>
        <v>25</v>
      </c>
      <c r="H4" s="71">
        <f>(SUM(G$2:G4)/SUM(EventDeaths))</f>
        <v>0.4144736842</v>
      </c>
      <c r="I4" s="6">
        <f>COUNTIFS(Entries!$A$3:$A$433,$F4,Entries!$BA$3:$BA$433,"*State perpetrator*")</f>
        <v>0</v>
      </c>
      <c r="J4" s="72">
        <f>(SUM(I$2:I4)/SUM(EventSPDeaths))</f>
        <v>0.5138121547</v>
      </c>
      <c r="K4" s="6">
        <f>COUNTIFS(Entries!$A$3:$A$433,$F4,Entries!$BA$3:$BA$433,"*State victim*")</f>
        <v>0</v>
      </c>
      <c r="L4" s="1">
        <v>2000.0</v>
      </c>
      <c r="M4" s="12" t="s">
        <v>352</v>
      </c>
      <c r="O4" s="64"/>
    </row>
    <row r="5">
      <c r="A5" s="30" t="s">
        <v>232</v>
      </c>
      <c r="B5" s="3">
        <f>COUNTIF(Entries!$A$3:$A$433,A5)</f>
        <v>1</v>
      </c>
      <c r="C5" s="67">
        <f>COUNTIFS(Entries!$A$3:$A$433,A5,Entries!$BA$3:$BA$433,"*State perpetrator*")</f>
        <v>1</v>
      </c>
      <c r="D5" s="67">
        <f>COUNTIFS(Entries!$A$3:$A$433,$A5,Entries!$BA$3:$BA$433,"*State perpetrator*",Entries!$AX$3:$AX$433,"&lt;&gt;Coca",Entries!$AX$3:$AX$433,"&lt;&gt;Guerrilla")</f>
        <v>1</v>
      </c>
      <c r="E5" s="67">
        <f>COUNTIFS(Entries!$A$3:$A$433,$A5,Entries!$BA$3:$BA$433,"*State perpetrator*",Entries!$AX$3:$AX$433,"&lt;&gt;Coca",Entries!$AX$3:$AX$433,"&lt;&gt;Guerrilla",Entries!$AG$3:$AG$433,"Direct*")+COUNTIFS(Entries!$A$3:$A$433,$A5,Entries!$BA$3:$BA$433,"*State perpetrator*",Entries!$AX$3:$AX$433,"&lt;&gt;Coca",Entries!$AX$3:$AX$433,"&lt;&gt;Guerrilla",Entries!$AG$3:$AG$433,"Bystander*")</f>
        <v>1</v>
      </c>
      <c r="F5" s="76" t="s">
        <v>363</v>
      </c>
      <c r="G5" s="70">
        <f>COUNTIF(Entries!$A$3:$A$433,F5)</f>
        <v>17</v>
      </c>
      <c r="H5" s="71">
        <f>(SUM(G$2:G5)/SUM(EventDeaths))</f>
        <v>0.4703947368</v>
      </c>
      <c r="I5" s="6">
        <f>COUNTIFS(Entries!$A$3:$A$433,$F5,Entries!$BA$3:$BA$433,"*State perpetrator*")</f>
        <v>0</v>
      </c>
      <c r="J5" s="72">
        <f>(SUM(I$2:I5)/SUM(EventSPDeaths))</f>
        <v>0.5138121547</v>
      </c>
      <c r="K5" s="6">
        <f>COUNTIFS(Entries!$A$3:$A$433,$F5,Entries!$BA$3:$BA$433,"*State victim*")</f>
        <v>1</v>
      </c>
      <c r="L5" s="1">
        <v>2006.0</v>
      </c>
      <c r="M5" s="1" t="s">
        <v>376</v>
      </c>
      <c r="O5" s="64"/>
    </row>
    <row r="6">
      <c r="A6" s="1" t="s">
        <v>245</v>
      </c>
      <c r="B6" s="3">
        <f>COUNTIF(Entries!$A$3:$A$433,A6)</f>
        <v>12</v>
      </c>
      <c r="C6" s="67">
        <f>COUNTIFS(Entries!$A$3:$A$433,A6,Entries!$BA$3:$BA$433,"*State perpetrator*")</f>
        <v>12</v>
      </c>
      <c r="D6" s="67">
        <f>COUNTIFS(Entries!$A$3:$A$433,$A6,Entries!$BA$3:$BA$433,"*State perpetrator*",Entries!$AX$3:$AX$433,"&lt;&gt;Coca",Entries!$AX$3:$AX$433,"&lt;&gt;Guerrilla")</f>
        <v>0</v>
      </c>
      <c r="E6" s="67">
        <f>COUNTIFS(Entries!$A$3:$A$433,$A6,Entries!$BA$3:$BA$433,"*State perpetrator*",Entries!$AX$3:$AX$433,"&lt;&gt;Coca",Entries!$AX$3:$AX$433,"&lt;&gt;Guerrilla",Entries!$AG$3:$AG$433,"Direct*")+COUNTIFS(Entries!$A$3:$A$433,$A6,Entries!$BA$3:$BA$433,"*State perpetrator*",Entries!$AX$3:$AX$433,"&lt;&gt;Coca",Entries!$AX$3:$AX$433,"&lt;&gt;Guerrilla",Entries!$AG$3:$AG$433,"Bystander*")</f>
        <v>0</v>
      </c>
      <c r="F6" s="76" t="s">
        <v>245</v>
      </c>
      <c r="G6" s="70">
        <f>COUNTIF(Entries!$A$3:$A$433,F6)</f>
        <v>12</v>
      </c>
      <c r="H6" s="71">
        <f>(SUM(G$2:G6)/SUM(EventDeaths))</f>
        <v>0.5098684211</v>
      </c>
      <c r="I6" s="6">
        <f>COUNTIFS(Entries!$A$3:$A$433,$F6,Entries!$BA$3:$BA$433,"*State perpetrator*")</f>
        <v>12</v>
      </c>
      <c r="J6" s="72">
        <f>(SUM(I$2:I6)/SUM(EventSPDeaths))</f>
        <v>0.5801104972</v>
      </c>
      <c r="K6" s="6">
        <f>COUNTIFS(Entries!$A$3:$A$433,$F6,Entries!$BA$3:$BA$433,"*State victim*")</f>
        <v>0</v>
      </c>
      <c r="L6" s="1">
        <v>1988.0</v>
      </c>
      <c r="O6" s="64"/>
    </row>
    <row r="7">
      <c r="A7" s="1" t="s">
        <v>237</v>
      </c>
      <c r="B7" s="3">
        <f>COUNTIF(Entries!$A$3:$A$433,A7)</f>
        <v>1</v>
      </c>
      <c r="C7" s="67">
        <f>COUNTIFS(Entries!$A$3:$A$433,A7,Entries!$BA$3:$BA$433,"*State perpetrator*")</f>
        <v>1</v>
      </c>
      <c r="D7" s="67">
        <f>COUNTIFS(Entries!$A$3:$A$433,$A7,Entries!$BA$3:$BA$433,"*State perpetrator*",Entries!$AX$3:$AX$433,"&lt;&gt;Coca",Entries!$AX$3:$AX$433,"&lt;&gt;Guerrilla")</f>
        <v>1</v>
      </c>
      <c r="E7" s="67">
        <f>COUNTIFS(Entries!$A$3:$A$433,$A7,Entries!$BA$3:$BA$433,"*State perpetrator*",Entries!$AX$3:$AX$433,"&lt;&gt;Coca",Entries!$AX$3:$AX$433,"&lt;&gt;Guerrilla",Entries!$AG$3:$AG$433,"Direct*")+COUNTIFS(Entries!$A$3:$A$433,$A7,Entries!$BA$3:$BA$433,"*State perpetrator*",Entries!$AX$3:$AX$433,"&lt;&gt;Coca",Entries!$AX$3:$AX$433,"&lt;&gt;Guerrilla",Entries!$AG$3:$AG$433,"Bystander*")</f>
        <v>1</v>
      </c>
      <c r="F7" s="76" t="s">
        <v>402</v>
      </c>
      <c r="G7" s="70">
        <f>COUNTIF(Entries!$A$3:$A$433,F7)</f>
        <v>12</v>
      </c>
      <c r="H7" s="71">
        <f>(SUM(G$2:G7)/SUM(EventDeaths))</f>
        <v>0.5493421053</v>
      </c>
      <c r="I7" s="6">
        <f>COUNTIFS(Entries!$A$3:$A$433,$F7,Entries!$BA$3:$BA$433,"*State perpetrator*")</f>
        <v>0</v>
      </c>
      <c r="J7" s="72">
        <f>(SUM(I$2:I7)/SUM(EventSPDeaths))</f>
        <v>0.5801104972</v>
      </c>
      <c r="K7" s="6">
        <f>COUNTIFS(Entries!$A$3:$A$433,$F7,Entries!$BA$3:$BA$433,"*State victim*")</f>
        <v>0</v>
      </c>
      <c r="M7" s="1" t="s">
        <v>376</v>
      </c>
      <c r="O7" s="64"/>
    </row>
    <row r="8">
      <c r="A8" s="1" t="s">
        <v>271</v>
      </c>
      <c r="B8" s="3">
        <f>COUNTIF(Entries!$A$3:$A$433,A8)</f>
        <v>2</v>
      </c>
      <c r="C8" s="67">
        <f>COUNTIFS(Entries!$A$3:$A$433,A8,Entries!$BA$3:$BA$433,"*State perpetrator*")</f>
        <v>0</v>
      </c>
      <c r="D8" s="67">
        <f>COUNTIFS(Entries!$A$3:$A$433,$A8,Entries!$BA$3:$BA$433,"*State perpetrator*",Entries!$AX$3:$AX$433,"&lt;&gt;Coca",Entries!$AX$3:$AX$433,"&lt;&gt;Guerrilla")</f>
        <v>0</v>
      </c>
      <c r="E8" s="67">
        <f>COUNTIFS(Entries!$A$3:$A$433,$A8,Entries!$BA$3:$BA$433,"*State perpetrator*",Entries!$AX$3:$AX$433,"&lt;&gt;Coca",Entries!$AX$3:$AX$433,"&lt;&gt;Guerrilla",Entries!$AG$3:$AG$433,"Direct*")+COUNTIFS(Entries!$A$3:$A$433,$A8,Entries!$BA$3:$BA$433,"*State perpetrator*",Entries!$AX$3:$AX$433,"&lt;&gt;Coca",Entries!$AX$3:$AX$433,"&lt;&gt;Guerrilla",Entries!$AG$3:$AG$433,"Bystander*")</f>
        <v>0</v>
      </c>
      <c r="F8" s="84" t="s">
        <v>429</v>
      </c>
      <c r="G8" s="70">
        <f>COUNTIF(Entries!$A$3:$A$433,F8)</f>
        <v>11</v>
      </c>
      <c r="H8" s="71">
        <f>(SUM(G$2:G8)/SUM(EventDeaths))</f>
        <v>0.5855263158</v>
      </c>
      <c r="I8" s="6">
        <f>COUNTIFS(Entries!$A$3:$A$433,$F8,Entries!$BA$3:$BA$433,"*State perpetrator*")</f>
        <v>10</v>
      </c>
      <c r="J8" s="72">
        <f>(SUM(I$2:I8)/SUM(EventSPDeaths))</f>
        <v>0.635359116</v>
      </c>
      <c r="K8" s="6">
        <f>COUNTIFS(Entries!$A$3:$A$433,$F8,Entries!$BA$3:$BA$433,"*State victim*")</f>
        <v>1</v>
      </c>
      <c r="O8" s="64"/>
    </row>
    <row r="9">
      <c r="A9" s="1" t="s">
        <v>292</v>
      </c>
      <c r="B9" s="3">
        <f>COUNTIF(Entries!$A$3:$A$433,A9)</f>
        <v>1</v>
      </c>
      <c r="C9" s="67">
        <f>COUNTIFS(Entries!$A$3:$A$433,A9,Entries!$BA$3:$BA$433,"*State perpetrator*")</f>
        <v>1</v>
      </c>
      <c r="D9" s="67">
        <f>COUNTIFS(Entries!$A$3:$A$433,$A9,Entries!$BA$3:$BA$433,"*State perpetrator*",Entries!$AX$3:$AX$433,"&lt;&gt;Coca",Entries!$AX$3:$AX$433,"&lt;&gt;Guerrilla")</f>
        <v>0</v>
      </c>
      <c r="E9" s="67">
        <f>COUNTIFS(Entries!$A$3:$A$433,$A9,Entries!$BA$3:$BA$433,"*State perpetrator*",Entries!$AX$3:$AX$433,"&lt;&gt;Coca",Entries!$AX$3:$AX$433,"&lt;&gt;Guerrilla",Entries!$AG$3:$AG$433,"Direct*")+COUNTIFS(Entries!$A$3:$A$433,$A9,Entries!$BA$3:$BA$433,"*State perpetrator*",Entries!$AX$3:$AX$433,"&lt;&gt;Coca",Entries!$AX$3:$AX$433,"&lt;&gt;Guerrilla",Entries!$AG$3:$AG$433,"Bystander*")</f>
        <v>0</v>
      </c>
      <c r="F9" s="87" t="s">
        <v>462</v>
      </c>
      <c r="G9" s="70">
        <f>COUNTIF(Entries!$A$3:$A$433,F9)</f>
        <v>7</v>
      </c>
      <c r="H9" s="71">
        <f>(SUM(G$2:G9)/SUM(EventDeaths))</f>
        <v>0.6085526316</v>
      </c>
      <c r="I9" s="6">
        <f>COUNTIFS(Entries!$A$3:$A$433,$F9,Entries!$BA$3:$BA$433,"*State perpetrator*")</f>
        <v>3</v>
      </c>
      <c r="J9" s="72">
        <f>(SUM(I$2:I9)/SUM(EventSPDeaths))</f>
        <v>0.6519337017</v>
      </c>
      <c r="K9" s="6">
        <f>COUNTIFS(Entries!$A$3:$A$433,$F9,Entries!$BA$3:$BA$433,"*State victim*")</f>
        <v>4</v>
      </c>
      <c r="O9" s="64"/>
    </row>
    <row r="10">
      <c r="A10" s="1" t="s">
        <v>315</v>
      </c>
      <c r="B10" s="3">
        <f>COUNTIF(Entries!$A$3:$A$433,A10)</f>
        <v>4</v>
      </c>
      <c r="C10" s="67">
        <f>COUNTIFS(Entries!$A$3:$A$433,A10,Entries!$BA$3:$BA$433,"*State perpetrator*")</f>
        <v>3</v>
      </c>
      <c r="D10" s="67">
        <f>COUNTIFS(Entries!$A$3:$A$433,$A10,Entries!$BA$3:$BA$433,"*State perpetrator*",Entries!$AX$3:$AX$433,"&lt;&gt;Coca",Entries!$AX$3:$AX$433,"&lt;&gt;Guerrilla")</f>
        <v>0</v>
      </c>
      <c r="E10" s="67">
        <f>COUNTIFS(Entries!$A$3:$A$433,$A10,Entries!$BA$3:$BA$433,"*State perpetrator*",Entries!$AX$3:$AX$433,"&lt;&gt;Coca",Entries!$AX$3:$AX$433,"&lt;&gt;Guerrilla",Entries!$AG$3:$AG$433,"Direct*")+COUNTIFS(Entries!$A$3:$A$433,$A10,Entries!$BA$3:$BA$433,"*State perpetrator*",Entries!$AX$3:$AX$433,"&lt;&gt;Coca",Entries!$AX$3:$AX$433,"&lt;&gt;Guerrilla",Entries!$AG$3:$AG$433,"Bystander*")</f>
        <v>0</v>
      </c>
      <c r="F10" s="33" t="s">
        <v>485</v>
      </c>
      <c r="G10" s="70">
        <f>COUNTIF(Entries!$A$3:$A$433,F10)</f>
        <v>19</v>
      </c>
      <c r="H10" s="71">
        <f>(SUM(G$2:G10)/SUM(EventDeaths))</f>
        <v>0.6710526316</v>
      </c>
      <c r="I10" s="6">
        <f>COUNTIFS(Entries!$A$3:$A$433,$F10,Entries!$BA$3:$BA$433,"*State perpetrator*")</f>
        <v>15</v>
      </c>
      <c r="J10" s="72">
        <f>(SUM(I$2:I10)/SUM(EventSPDeaths))</f>
        <v>0.7348066298</v>
      </c>
      <c r="K10" s="6">
        <f>COUNTIFS(Entries!$A$3:$A$433,$F10,Entries!$BA$3:$BA$433,"*State victim*")</f>
        <v>3</v>
      </c>
      <c r="O10" s="64"/>
    </row>
    <row r="11">
      <c r="A11" s="1" t="s">
        <v>342</v>
      </c>
      <c r="B11" s="3">
        <f>COUNTIF(Entries!$A$3:$A$433,A11)</f>
        <v>1</v>
      </c>
      <c r="C11" s="67">
        <f>COUNTIFS(Entries!$A$3:$A$433,A11,Entries!$BA$3:$BA$433,"*State perpetrator*")</f>
        <v>1</v>
      </c>
      <c r="D11" s="67">
        <f>COUNTIFS(Entries!$A$3:$A$433,$A11,Entries!$BA$3:$BA$433,"*State perpetrator*",Entries!$AX$3:$AX$433,"&lt;&gt;Coca",Entries!$AX$3:$AX$433,"&lt;&gt;Guerrilla")</f>
        <v>0</v>
      </c>
      <c r="E11" s="67">
        <f>COUNTIFS(Entries!$A$3:$A$433,$A11,Entries!$BA$3:$BA$433,"*State perpetrator*",Entries!$AX$3:$AX$433,"&lt;&gt;Coca",Entries!$AX$3:$AX$433,"&lt;&gt;Guerrilla",Entries!$AG$3:$AG$433,"Direct*")+COUNTIFS(Entries!$A$3:$A$433,$A11,Entries!$BA$3:$BA$433,"*State perpetrator*",Entries!$AX$3:$AX$433,"&lt;&gt;Coca",Entries!$AX$3:$AX$433,"&lt;&gt;Guerrilla",Entries!$AG$3:$AG$433,"Bystander*")</f>
        <v>0</v>
      </c>
      <c r="F11" s="91" t="s">
        <v>507</v>
      </c>
      <c r="G11" s="70">
        <f>COUNTIF(Entries!$A$3:$A$433,F11)</f>
        <v>0</v>
      </c>
      <c r="H11" s="71">
        <f>(SUM(G$2:G11)/SUM(EventDeaths))</f>
        <v>0.6710526316</v>
      </c>
      <c r="I11" s="6">
        <f>COUNTIFS(Entries!$A$3:$A$433,$F11,Entries!$BA$3:$BA$433,"*State perpetrator*")</f>
        <v>0</v>
      </c>
      <c r="J11" s="72">
        <f>(SUM(I$2:I11)/SUM(EventSPDeaths))</f>
        <v>0.7348066298</v>
      </c>
      <c r="K11" s="6">
        <f>COUNTIFS(Entries!$A$3:$A$433,$F11,Entries!$BA$3:$BA$433,"*State victim*")</f>
        <v>0</v>
      </c>
      <c r="O11" s="64"/>
    </row>
    <row r="12">
      <c r="A12" s="1" t="s">
        <v>514</v>
      </c>
      <c r="B12" s="3">
        <f>COUNTIF(Entries!$A$3:$A$433,A12)</f>
        <v>0</v>
      </c>
      <c r="C12" s="67">
        <f>COUNTIFS(Entries!$A$3:$A$433,A12,Entries!$BA$3:$BA$433,"*State perpetrator*")</f>
        <v>0</v>
      </c>
      <c r="D12" s="67">
        <f>COUNTIFS(Entries!$A$3:$A$433,$A12,Entries!$BA$3:$BA$433,"*State perpetrator*",Entries!$AX$3:$AX$433,"&lt;&gt;Coca",Entries!$AX$3:$AX$433,"&lt;&gt;Guerrilla")</f>
        <v>0</v>
      </c>
      <c r="E12" s="67">
        <f>COUNTIFS(Entries!$A$3:$A$433,$A12,Entries!$BA$3:$BA$433,"*State perpetrator*",Entries!$AX$3:$AX$433,"&lt;&gt;Coca",Entries!$AX$3:$AX$433,"&lt;&gt;Guerrilla",Entries!$AG$3:$AG$433,"Direct*")+COUNTIFS(Entries!$A$3:$A$433,$A12,Entries!$BA$3:$BA$433,"*State perpetrator*",Entries!$AX$3:$AX$433,"&lt;&gt;Coca",Entries!$AX$3:$AX$433,"&lt;&gt;Guerrilla",Entries!$AG$3:$AG$433,"Bystander*")</f>
        <v>0</v>
      </c>
      <c r="F12" s="93" t="s">
        <v>526</v>
      </c>
      <c r="G12" s="70">
        <f>COUNTIF(Entries!$A$3:$A$433,F12)</f>
        <v>8</v>
      </c>
      <c r="H12" s="71">
        <f>(SUM(G$2:G12)/SUM(EventDeaths))</f>
        <v>0.6973684211</v>
      </c>
      <c r="I12" s="6">
        <f>COUNTIFS(Entries!$A$3:$A$433,$F12,Entries!$BA$3:$BA$433,"*State perpetrator*")</f>
        <v>7</v>
      </c>
      <c r="J12" s="72">
        <f>(SUM(I$2:I12)/SUM(EventSPDeaths))</f>
        <v>0.773480663</v>
      </c>
      <c r="K12" s="6">
        <f>COUNTIFS(Entries!$A$3:$A$433,$F12,Entries!$BA$3:$BA$433,"*State victim*")</f>
        <v>1</v>
      </c>
      <c r="O12" s="64"/>
    </row>
    <row r="13">
      <c r="A13" s="1" t="s">
        <v>356</v>
      </c>
      <c r="B13" s="3">
        <f>COUNTIF(Entries!$A$3:$A$433,A13)</f>
        <v>1</v>
      </c>
      <c r="C13" s="67">
        <f>COUNTIFS(Entries!$A$3:$A$433,A13,Entries!$BA$3:$BA$433,"*State perpetrator*")</f>
        <v>1</v>
      </c>
      <c r="D13" s="67">
        <f>COUNTIFS(Entries!$A$3:$A$433,$A13,Entries!$BA$3:$BA$433,"*State perpetrator*",Entries!$AX$3:$AX$433,"&lt;&gt;Coca",Entries!$AX$3:$AX$433,"&lt;&gt;Guerrilla")</f>
        <v>0</v>
      </c>
      <c r="E13" s="67">
        <f>COUNTIFS(Entries!$A$3:$A$433,$A13,Entries!$BA$3:$BA$433,"*State perpetrator*",Entries!$AX$3:$AX$433,"&lt;&gt;Coca",Entries!$AX$3:$AX$433,"&lt;&gt;Guerrilla",Entries!$AG$3:$AG$433,"Direct*")+COUNTIFS(Entries!$A$3:$A$433,$A13,Entries!$BA$3:$BA$433,"*State perpetrator*",Entries!$AX$3:$AX$433,"&lt;&gt;Coca",Entries!$AX$3:$AX$433,"&lt;&gt;Guerrilla",Entries!$AG$3:$AG$433,"Bystander*")</f>
        <v>0</v>
      </c>
      <c r="F13" s="76" t="s">
        <v>546</v>
      </c>
      <c r="G13" s="70">
        <f>COUNTIF(Entries!$A$3:$A$433,F13)</f>
        <v>7</v>
      </c>
      <c r="H13" s="71">
        <f>(SUM(G$2:G13)/SUM(EventDeaths))</f>
        <v>0.7203947368</v>
      </c>
      <c r="I13" s="6">
        <f>COUNTIFS(Entries!$A$3:$A$433,$F13,Entries!$BA$3:$BA$433,"*State perpetrator*")</f>
        <v>0</v>
      </c>
      <c r="J13" s="72">
        <f>(SUM(I$2:I13)/SUM(EventSPDeaths))</f>
        <v>0.773480663</v>
      </c>
      <c r="K13" s="6">
        <f>COUNTIFS(Entries!$A$3:$A$433,$F13,Entries!$BA$3:$BA$433,"*State victim*")</f>
        <v>0</v>
      </c>
      <c r="O13" s="64"/>
    </row>
    <row r="14">
      <c r="A14" s="1" t="s">
        <v>366</v>
      </c>
      <c r="B14" s="3">
        <f>COUNTIF(Entries!$A$3:$A$433,A14)</f>
        <v>1</v>
      </c>
      <c r="C14" s="67">
        <f>COUNTIFS(Entries!$A$3:$A$433,A14,Entries!$BA$3:$BA$433,"*State perpetrator*")</f>
        <v>0</v>
      </c>
      <c r="D14" s="67">
        <f>COUNTIFS(Entries!$A$3:$A$433,$A14,Entries!$BA$3:$BA$433,"*State perpetrator*",Entries!$AX$3:$AX$433,"&lt;&gt;Coca",Entries!$AX$3:$AX$433,"&lt;&gt;Guerrilla")</f>
        <v>0</v>
      </c>
      <c r="E14" s="67">
        <f>COUNTIFS(Entries!$A$3:$A$433,$A14,Entries!$BA$3:$BA$433,"*State perpetrator*",Entries!$AX$3:$AX$433,"&lt;&gt;Coca",Entries!$AX$3:$AX$433,"&lt;&gt;Guerrilla",Entries!$AG$3:$AG$433,"Direct*")+COUNTIFS(Entries!$A$3:$A$433,$A14,Entries!$BA$3:$BA$433,"*State perpetrator*",Entries!$AX$3:$AX$433,"&lt;&gt;Coca",Entries!$AX$3:$AX$433,"&lt;&gt;Guerrilla",Entries!$AG$3:$AG$433,"Bystander*")</f>
        <v>0</v>
      </c>
      <c r="F14" s="94" t="s">
        <v>565</v>
      </c>
      <c r="G14" s="95">
        <f>COUNTIF(Entries!$A$3:$A$433,F14)</f>
        <v>6</v>
      </c>
      <c r="H14" s="71">
        <f>(SUM(G$2:G14)/SUM(EventDeaths))</f>
        <v>0.7401315789</v>
      </c>
      <c r="I14" s="6">
        <f>COUNTIFS(Entries!$A$3:$A$433,$F14,Entries!$BA$3:$BA$433,"*State perpetrator*")</f>
        <v>4</v>
      </c>
      <c r="J14" s="72">
        <f>(SUM(I$2:I14)/SUM(EventSPDeaths))</f>
        <v>0.7955801105</v>
      </c>
      <c r="K14" s="6">
        <f>COUNTIFS(Entries!$A$3:$A$433,$F14,Entries!$BA$3:$BA$433,"*State victim*")</f>
        <v>1</v>
      </c>
      <c r="O14" s="64"/>
    </row>
    <row r="15">
      <c r="A15" s="1" t="s">
        <v>382</v>
      </c>
      <c r="B15" s="3">
        <f>COUNTIF(Entries!$A$3:$A$433,A15)</f>
        <v>1</v>
      </c>
      <c r="C15" s="67">
        <f>COUNTIFS(Entries!$A$3:$A$433,A15,Entries!$BA$3:$BA$433,"*State perpetrator*")</f>
        <v>1</v>
      </c>
      <c r="D15" s="67">
        <f>COUNTIFS(Entries!$A$3:$A$433,$A15,Entries!$BA$3:$BA$433,"*State perpetrator*",Entries!$AX$3:$AX$433,"&lt;&gt;Coca",Entries!$AX$3:$AX$433,"&lt;&gt;Guerrilla")</f>
        <v>1</v>
      </c>
      <c r="E15" s="67">
        <f>COUNTIFS(Entries!$A$3:$A$433,$A15,Entries!$BA$3:$BA$433,"*State perpetrator*",Entries!$AX$3:$AX$433,"&lt;&gt;Coca",Entries!$AX$3:$AX$433,"&lt;&gt;Guerrilla",Entries!$AG$3:$AG$433,"Direct*")+COUNTIFS(Entries!$A$3:$A$433,$A15,Entries!$BA$3:$BA$433,"*State perpetrator*",Entries!$AX$3:$AX$433,"&lt;&gt;Coca",Entries!$AX$3:$AX$433,"&lt;&gt;Guerrilla",Entries!$AG$3:$AG$433,"Bystander*")</f>
        <v>1</v>
      </c>
      <c r="F15" s="76" t="s">
        <v>218</v>
      </c>
      <c r="G15" s="70">
        <f>COUNTIF(Entries!$A$3:$A$433,F15)</f>
        <v>5</v>
      </c>
      <c r="H15" s="71">
        <f>(SUM(G$2:G15)/SUM(EventDeaths))</f>
        <v>0.7565789474</v>
      </c>
      <c r="I15" s="6">
        <f>COUNTIFS(Entries!$A$3:$A$433,$F15,Entries!$BA$3:$BA$433,"*State perpetrator*")</f>
        <v>5</v>
      </c>
      <c r="J15" s="72">
        <f>(SUM(I$2:I15)/SUM(EventSPDeaths))</f>
        <v>0.8232044199</v>
      </c>
      <c r="K15" s="6">
        <f>COUNTIFS(Entries!$A$3:$A$433,$F15,Entries!$BA$3:$BA$433,"*State victim*")</f>
        <v>0</v>
      </c>
      <c r="O15" s="64"/>
    </row>
    <row r="16">
      <c r="A16" s="1" t="s">
        <v>392</v>
      </c>
      <c r="B16" s="3">
        <f>COUNTIF(Entries!$A$3:$A$433,A16)</f>
        <v>1</v>
      </c>
      <c r="C16" s="67">
        <f>COUNTIFS(Entries!$A$3:$A$433,A16,Entries!$BA$3:$BA$433,"*State perpetrator*")</f>
        <v>1</v>
      </c>
      <c r="D16" s="67">
        <f>COUNTIFS(Entries!$A$3:$A$433,$A16,Entries!$BA$3:$BA$433,"*State perpetrator*",Entries!$AX$3:$AX$433,"&lt;&gt;Coca",Entries!$AX$3:$AX$433,"&lt;&gt;Guerrilla")</f>
        <v>0</v>
      </c>
      <c r="E16" s="67">
        <f>COUNTIFS(Entries!$A$3:$A$433,$A16,Entries!$BA$3:$BA$433,"*State perpetrator*",Entries!$AX$3:$AX$433,"&lt;&gt;Coca",Entries!$AX$3:$AX$433,"&lt;&gt;Guerrilla",Entries!$AG$3:$AG$433,"Direct*")+COUNTIFS(Entries!$A$3:$A$433,$A16,Entries!$BA$3:$BA$433,"*State perpetrator*",Entries!$AX$3:$AX$433,"&lt;&gt;Coca",Entries!$AX$3:$AX$433,"&lt;&gt;Guerrilla",Entries!$AG$3:$AG$433,"Bystander*")</f>
        <v>0</v>
      </c>
      <c r="F16" s="76" t="s">
        <v>315</v>
      </c>
      <c r="G16" s="70">
        <f>COUNTIF(Entries!$A$3:$A$433,F16)</f>
        <v>4</v>
      </c>
      <c r="H16" s="71">
        <f>(SUM(G$2:G16)/SUM(EventDeaths))</f>
        <v>0.7697368421</v>
      </c>
      <c r="I16" s="6">
        <f>COUNTIFS(Entries!$A$3:$A$433,$F16,Entries!$BA$3:$BA$433,"*State perpetrator*")</f>
        <v>3</v>
      </c>
      <c r="J16" s="72">
        <f>(SUM(I$2:I16)/SUM(EventSPDeaths))</f>
        <v>0.8397790055</v>
      </c>
      <c r="K16" s="6">
        <f>COUNTIFS(Entries!$A$3:$A$433,$F16,Entries!$BA$3:$BA$433,"*State victim*")</f>
        <v>0</v>
      </c>
      <c r="O16" s="64"/>
    </row>
    <row r="17">
      <c r="A17" s="1" t="s">
        <v>409</v>
      </c>
      <c r="B17" s="3">
        <f>COUNTIF(Entries!$A$3:$A$433,A17)</f>
        <v>1</v>
      </c>
      <c r="C17" s="67">
        <f>COUNTIFS(Entries!$A$3:$A$433,A17,Entries!$BA$3:$BA$433,"*State perpetrator*")</f>
        <v>0</v>
      </c>
      <c r="D17" s="67">
        <f>COUNTIFS(Entries!$A$3:$A$433,$A17,Entries!$BA$3:$BA$433,"*State perpetrator*",Entries!$AX$3:$AX$433,"&lt;&gt;Coca",Entries!$AX$3:$AX$433,"&lt;&gt;Guerrilla")</f>
        <v>0</v>
      </c>
      <c r="E17" s="67">
        <f>COUNTIFS(Entries!$A$3:$A$433,$A17,Entries!$BA$3:$BA$433,"*State perpetrator*",Entries!$AX$3:$AX$433,"&lt;&gt;Coca",Entries!$AX$3:$AX$433,"&lt;&gt;Guerrilla",Entries!$AG$3:$AG$433,"Direct*")+COUNTIFS(Entries!$A$3:$A$433,$A17,Entries!$BA$3:$BA$433,"*State perpetrator*",Entries!$AX$3:$AX$433,"&lt;&gt;Coca",Entries!$AX$3:$AX$433,"&lt;&gt;Guerrilla",Entries!$AG$3:$AG$433,"Bystander*")</f>
        <v>0</v>
      </c>
      <c r="F17" s="76" t="s">
        <v>598</v>
      </c>
      <c r="G17" s="70">
        <f>COUNTIF(Entries!$A$3:$A$433,F17)</f>
        <v>4</v>
      </c>
      <c r="H17" s="71">
        <f>(SUM(G$2:G17)/SUM(EventDeaths))</f>
        <v>0.7828947368</v>
      </c>
      <c r="I17" s="6">
        <f>COUNTIFS(Entries!$A$3:$A$433,$F17,Entries!$BA$3:$BA$433,"*State perpetrator*")</f>
        <v>3</v>
      </c>
      <c r="J17" s="72">
        <f>(SUM(I$2:I17)/SUM(EventSPDeaths))</f>
        <v>0.8563535912</v>
      </c>
      <c r="K17" s="6">
        <f>COUNTIFS(Entries!$A$3:$A$433,$F17,Entries!$BA$3:$BA$433,"*State victim*")</f>
        <v>1</v>
      </c>
      <c r="O17" s="64"/>
    </row>
    <row r="18">
      <c r="A18" s="1" t="s">
        <v>610</v>
      </c>
      <c r="B18" s="3">
        <f>COUNTIF(Entries!$A$3:$A$433,A18)</f>
        <v>0</v>
      </c>
      <c r="C18" s="67">
        <f>COUNTIFS(Entries!$A$3:$A$433,A18,Entries!$BA$3:$BA$433,"*State perpetrator*")</f>
        <v>0</v>
      </c>
      <c r="D18" s="67">
        <f>COUNTIFS(Entries!$A$3:$A$433,$A18,Entries!$BA$3:$BA$433,"*State perpetrator*",Entries!$AX$3:$AX$433,"&lt;&gt;Coca",Entries!$AX$3:$AX$433,"&lt;&gt;Guerrilla")</f>
        <v>0</v>
      </c>
      <c r="E18" s="67">
        <f>COUNTIFS(Entries!$A$3:$A$433,$A18,Entries!$BA$3:$BA$433,"*State perpetrator*",Entries!$AX$3:$AX$433,"&lt;&gt;Coca",Entries!$AX$3:$AX$433,"&lt;&gt;Guerrilla",Entries!$AG$3:$AG$433,"Direct*")+COUNTIFS(Entries!$A$3:$A$433,$A18,Entries!$BA$3:$BA$433,"*State perpetrator*",Entries!$AX$3:$AX$433,"&lt;&gt;Coca",Entries!$AX$3:$AX$433,"&lt;&gt;Guerrilla",Entries!$AG$3:$AG$433,"Bystander*")</f>
        <v>0</v>
      </c>
      <c r="F18" s="76" t="s">
        <v>617</v>
      </c>
      <c r="G18" s="70">
        <f>COUNTIF(Entries!$A$3:$A$433,F18)</f>
        <v>9</v>
      </c>
      <c r="H18" s="71">
        <f>(SUM(G$2:G18)/SUM(EventDeaths))</f>
        <v>0.8125</v>
      </c>
      <c r="I18" s="6">
        <f>COUNTIFS(Entries!$A$3:$A$433,$F18,Entries!$BA$3:$BA$433,"*State perpetrator*")</f>
        <v>8</v>
      </c>
      <c r="J18" s="72">
        <f>(SUM(I$2:I18)/SUM(EventSPDeaths))</f>
        <v>0.9005524862</v>
      </c>
      <c r="K18" s="6">
        <f>COUNTIFS(Entries!$A$3:$A$433,$F18,Entries!$BA$3:$BA$433,"*State victim*")</f>
        <v>0</v>
      </c>
      <c r="O18" s="64"/>
    </row>
    <row r="19">
      <c r="A19" s="1" t="s">
        <v>624</v>
      </c>
      <c r="B19" s="3">
        <f>COUNTIF(Entries!$A$3:$A$433,A19)</f>
        <v>0</v>
      </c>
      <c r="C19" s="67">
        <f>COUNTIFS(Entries!$A$3:$A$433,A19,Entries!$BA$3:$BA$433,"*State perpetrator*")</f>
        <v>0</v>
      </c>
      <c r="D19" s="67">
        <f>COUNTIFS(Entries!$A$3:$A$433,$A19,Entries!$BA$3:$BA$433,"*State perpetrator*",Entries!$AX$3:$AX$433,"&lt;&gt;Coca",Entries!$AX$3:$AX$433,"&lt;&gt;Guerrilla")</f>
        <v>0</v>
      </c>
      <c r="E19" s="67">
        <f>COUNTIFS(Entries!$A$3:$A$433,$A19,Entries!$BA$3:$BA$433,"*State perpetrator*",Entries!$AX$3:$AX$433,"&lt;&gt;Coca",Entries!$AX$3:$AX$433,"&lt;&gt;Guerrilla",Entries!$AG$3:$AG$433,"Direct*")+COUNTIFS(Entries!$A$3:$A$433,$A19,Entries!$BA$3:$BA$433,"*State perpetrator*",Entries!$AX$3:$AX$433,"&lt;&gt;Coca",Entries!$AX$3:$AX$433,"&lt;&gt;Guerrilla",Entries!$AG$3:$AG$433,"Bystander*")</f>
        <v>0</v>
      </c>
      <c r="F19" s="76" t="s">
        <v>629</v>
      </c>
      <c r="G19" s="70">
        <f>COUNTIF(Entries!$A$3:$A$433,F19)</f>
        <v>4</v>
      </c>
      <c r="H19" s="71">
        <f>(SUM(G$2:G19)/SUM(EventDeaths))</f>
        <v>0.8256578947</v>
      </c>
      <c r="I19" s="6">
        <f>COUNTIFS(Entries!$A$3:$A$433,$F19,Entries!$BA$3:$BA$433,"*State perpetrator*")</f>
        <v>0</v>
      </c>
      <c r="J19" s="72">
        <f>(SUM(I$2:I19)/SUM(EventSPDeaths))</f>
        <v>0.9005524862</v>
      </c>
      <c r="K19" s="6">
        <f>COUNTIFS(Entries!$A$3:$A$433,$F19,Entries!$BA$3:$BA$433,"*State victim*")</f>
        <v>0</v>
      </c>
      <c r="O19" s="64"/>
    </row>
    <row r="20">
      <c r="A20" s="1" t="s">
        <v>633</v>
      </c>
      <c r="B20" s="3">
        <f>COUNTIF(Entries!$A$3:$A$433,A20)</f>
        <v>0</v>
      </c>
      <c r="C20" s="67">
        <f>COUNTIFS(Entries!$A$3:$A$433,A20,Entries!$BA$3:$BA$433,"*State perpetrator*")</f>
        <v>0</v>
      </c>
      <c r="D20" s="67">
        <f>COUNTIFS(Entries!$A$3:$A$433,$A20,Entries!$BA$3:$BA$433,"*State perpetrator*",Entries!$AX$3:$AX$433,"&lt;&gt;Coca",Entries!$AX$3:$AX$433,"&lt;&gt;Guerrilla")</f>
        <v>0</v>
      </c>
      <c r="E20" s="67">
        <f>COUNTIFS(Entries!$A$3:$A$433,$A20,Entries!$BA$3:$BA$433,"*State perpetrator*",Entries!$AX$3:$AX$433,"&lt;&gt;Coca",Entries!$AX$3:$AX$433,"&lt;&gt;Guerrilla",Entries!$AG$3:$AG$433,"Direct*")+COUNTIFS(Entries!$A$3:$A$433,$A20,Entries!$BA$3:$BA$433,"*State perpetrator*",Entries!$AX$3:$AX$433,"&lt;&gt;Coca",Entries!$AX$3:$AX$433,"&lt;&gt;Guerrilla",Entries!$AG$3:$AG$433,"Bystander*")</f>
        <v>0</v>
      </c>
      <c r="F20" s="7" t="s">
        <v>638</v>
      </c>
      <c r="G20" s="70">
        <f>COUNTIF(Entries!$A$3:$A$433,F20)</f>
        <v>0</v>
      </c>
      <c r="H20" s="71">
        <f>(SUM(G$2:G20)/SUM(EventDeaths))</f>
        <v>0.8256578947</v>
      </c>
      <c r="I20" s="6">
        <f>COUNTIFS(Entries!$A$3:$A$433,$F20,Entries!$BA$3:$BA$433,"*State perpetrator*")</f>
        <v>0</v>
      </c>
      <c r="J20" s="72">
        <f>(SUM(I$2:I20)/SUM(EventSPDeaths))</f>
        <v>0.9005524862</v>
      </c>
      <c r="K20" s="6">
        <f>COUNTIFS(Entries!$A$3:$A$433,$F20,Entries!$BA$3:$BA$433,"*State victim*")</f>
        <v>0</v>
      </c>
      <c r="O20" s="64"/>
    </row>
    <row r="21">
      <c r="A21" s="1" t="s">
        <v>453</v>
      </c>
      <c r="B21" s="3">
        <f>COUNTIF(Entries!$A$3:$A$433,A21)</f>
        <v>1</v>
      </c>
      <c r="C21" s="67">
        <f>COUNTIFS(Entries!$A$3:$A$433,A21,Entries!$BA$3:$BA$433,"*State perpetrator*")</f>
        <v>1</v>
      </c>
      <c r="D21" s="67">
        <f>COUNTIFS(Entries!$A$3:$A$433,$A21,Entries!$BA$3:$BA$433,"*State perpetrator*",Entries!$AX$3:$AX$433,"&lt;&gt;Coca",Entries!$AX$3:$AX$433,"&lt;&gt;Guerrilla")</f>
        <v>0</v>
      </c>
      <c r="E21" s="67">
        <f>COUNTIFS(Entries!$A$3:$A$433,$A21,Entries!$BA$3:$BA$433,"*State perpetrator*",Entries!$AX$3:$AX$433,"&lt;&gt;Coca",Entries!$AX$3:$AX$433,"&lt;&gt;Guerrilla",Entries!$AG$3:$AG$433,"Direct*")+COUNTIFS(Entries!$A$3:$A$433,$A21,Entries!$BA$3:$BA$433,"*State perpetrator*",Entries!$AX$3:$AX$433,"&lt;&gt;Coca",Entries!$AX$3:$AX$433,"&lt;&gt;Guerrilla",Entries!$AG$3:$AG$433,"Bystander*")</f>
        <v>0</v>
      </c>
      <c r="F21" s="94" t="s">
        <v>646</v>
      </c>
      <c r="G21" s="95">
        <f>COUNTIF(Entries!$A$3:$A$433,F21)</f>
        <v>4</v>
      </c>
      <c r="H21" s="71">
        <f>(SUM(G$2:G21)/SUM(EventDeaths))</f>
        <v>0.8388157895</v>
      </c>
      <c r="I21" s="6">
        <f>COUNTIFS(Entries!$A$3:$A$433,$F21,Entries!$BA$3:$BA$433,"*State perpetrator*")</f>
        <v>0</v>
      </c>
      <c r="J21" s="72">
        <f>(SUM(I$2:I21)/SUM(EventSPDeaths))</f>
        <v>0.9005524862</v>
      </c>
      <c r="K21" s="6">
        <f>COUNTIFS(Entries!$A$3:$A$433,$F21,Entries!$BA$3:$BA$433,"*State victim*")</f>
        <v>0</v>
      </c>
      <c r="O21" s="64"/>
    </row>
    <row r="22">
      <c r="A22" s="1" t="s">
        <v>463</v>
      </c>
      <c r="B22" s="3">
        <f>COUNTIF(Entries!$A$3:$A$433,A22)</f>
        <v>1</v>
      </c>
      <c r="C22" s="67">
        <f>COUNTIFS(Entries!$A$3:$A$433,A22,Entries!$BA$3:$BA$433,"*State perpetrator*")</f>
        <v>1</v>
      </c>
      <c r="D22" s="67">
        <f>COUNTIFS(Entries!$A$3:$A$433,$A22,Entries!$BA$3:$BA$433,"*State perpetrator*",Entries!$AX$3:$AX$433,"&lt;&gt;Coca",Entries!$AX$3:$AX$433,"&lt;&gt;Guerrilla")</f>
        <v>0</v>
      </c>
      <c r="E22" s="67">
        <f>COUNTIFS(Entries!$A$3:$A$433,$A22,Entries!$BA$3:$BA$433,"*State perpetrator*",Entries!$AX$3:$AX$433,"&lt;&gt;Coca",Entries!$AX$3:$AX$433,"&lt;&gt;Guerrilla",Entries!$AG$3:$AG$433,"Direct*")+COUNTIFS(Entries!$A$3:$A$433,$A22,Entries!$BA$3:$BA$433,"*State perpetrator*",Entries!$AX$3:$AX$433,"&lt;&gt;Coca",Entries!$AX$3:$AX$433,"&lt;&gt;Guerrilla",Entries!$AG$3:$AG$433,"Bystander*")</f>
        <v>0</v>
      </c>
      <c r="F22" s="76" t="s">
        <v>647</v>
      </c>
      <c r="G22" s="70">
        <f>COUNTIF(Entries!$A$3:$A$433,F22)</f>
        <v>3</v>
      </c>
      <c r="H22" s="71">
        <f>(SUM(G$2:G22)/SUM(EventDeaths))</f>
        <v>0.8486842105</v>
      </c>
      <c r="I22" s="6">
        <f>COUNTIFS(Entries!$A$3:$A$433,$F22,Entries!$BA$3:$BA$433,"*State perpetrator*")</f>
        <v>2</v>
      </c>
      <c r="J22" s="72">
        <f>(SUM(I$2:I22)/SUM(EventSPDeaths))</f>
        <v>0.9116022099</v>
      </c>
      <c r="K22" s="6">
        <f>COUNTIFS(Entries!$A$3:$A$433,$F22,Entries!$BA$3:$BA$433,"*State victim*")</f>
        <v>1</v>
      </c>
      <c r="O22" s="64"/>
    </row>
    <row r="23">
      <c r="A23" s="1" t="s">
        <v>470</v>
      </c>
      <c r="B23" s="3">
        <f>COUNTIF(Entries!$A$3:$A$433,A23)</f>
        <v>1</v>
      </c>
      <c r="C23" s="67">
        <f>COUNTIFS(Entries!$A$3:$A$433,A23,Entries!$BA$3:$BA$433,"*State perpetrator*")</f>
        <v>1</v>
      </c>
      <c r="D23" s="67">
        <f>COUNTIFS(Entries!$A$3:$A$433,$A23,Entries!$BA$3:$BA$433,"*State perpetrator*",Entries!$AX$3:$AX$433,"&lt;&gt;Coca",Entries!$AX$3:$AX$433,"&lt;&gt;Guerrilla")</f>
        <v>1</v>
      </c>
      <c r="E23" s="67">
        <f>COUNTIFS(Entries!$A$3:$A$433,$A23,Entries!$BA$3:$BA$433,"*State perpetrator*",Entries!$AX$3:$AX$433,"&lt;&gt;Coca",Entries!$AX$3:$AX$433,"&lt;&gt;Guerrilla",Entries!$AG$3:$AG$433,"Direct*")+COUNTIFS(Entries!$A$3:$A$433,$A23,Entries!$BA$3:$BA$433,"*State perpetrator*",Entries!$AX$3:$AX$433,"&lt;&gt;Coca",Entries!$AX$3:$AX$433,"&lt;&gt;Guerrilla",Entries!$AG$3:$AG$433,"Bystander*")</f>
        <v>0</v>
      </c>
      <c r="F23" s="76" t="s">
        <v>102</v>
      </c>
      <c r="G23" s="70">
        <f>COUNTIF(Entries!$A$3:$A$433,F23)</f>
        <v>3</v>
      </c>
      <c r="H23" s="71">
        <f>(SUM(G$2:G23)/SUM(EventDeaths))</f>
        <v>0.8585526316</v>
      </c>
      <c r="I23" s="6">
        <f>COUNTIFS(Entries!$A$3:$A$433,$F23,Entries!$BA$3:$BA$433,"*State perpetrator*")</f>
        <v>0</v>
      </c>
      <c r="J23" s="72">
        <f>(SUM(I$2:I23)/SUM(EventSPDeaths))</f>
        <v>0.9116022099</v>
      </c>
      <c r="K23" s="6">
        <f>COUNTIFS(Entries!$A$3:$A$433,$F23,Entries!$BA$3:$BA$433,"*State victim*")</f>
        <v>0</v>
      </c>
      <c r="O23" s="64"/>
    </row>
    <row r="24">
      <c r="A24" s="1" t="s">
        <v>477</v>
      </c>
      <c r="B24" s="3">
        <f>COUNTIF(Entries!$A$3:$A$433,A24)</f>
        <v>1</v>
      </c>
      <c r="C24" s="67">
        <f>COUNTIFS(Entries!$A$3:$A$433,A24,Entries!$BA$3:$BA$433,"*State perpetrator*")</f>
        <v>1</v>
      </c>
      <c r="D24" s="67">
        <f>COUNTIFS(Entries!$A$3:$A$433,$A24,Entries!$BA$3:$BA$433,"*State perpetrator*",Entries!$AX$3:$AX$433,"&lt;&gt;Coca",Entries!$AX$3:$AX$433,"&lt;&gt;Guerrilla")</f>
        <v>1</v>
      </c>
      <c r="E24" s="67">
        <f>COUNTIFS(Entries!$A$3:$A$433,$A24,Entries!$BA$3:$BA$433,"*State perpetrator*",Entries!$AX$3:$AX$433,"&lt;&gt;Coca",Entries!$AX$3:$AX$433,"&lt;&gt;Guerrilla",Entries!$AG$3:$AG$433,"Direct*")+COUNTIFS(Entries!$A$3:$A$433,$A24,Entries!$BA$3:$BA$433,"*State perpetrator*",Entries!$AX$3:$AX$433,"&lt;&gt;Coca",Entries!$AX$3:$AX$433,"&lt;&gt;Guerrilla",Entries!$AG$3:$AG$433,"Bystander*")</f>
        <v>0</v>
      </c>
      <c r="F24" s="76" t="s">
        <v>651</v>
      </c>
      <c r="G24" s="70">
        <f>COUNTIF(Entries!$A$3:$A$433,F24)</f>
        <v>3</v>
      </c>
      <c r="H24" s="71">
        <f>(SUM(G$2:G24)/SUM(EventDeaths))</f>
        <v>0.8684210526</v>
      </c>
      <c r="I24" s="6">
        <f>COUNTIFS(Entries!$A$3:$A$433,$F24,Entries!$BA$3:$BA$433,"*State perpetrator*")</f>
        <v>3</v>
      </c>
      <c r="J24" s="72">
        <f>(SUM(I$2:I24)/SUM(EventSPDeaths))</f>
        <v>0.9281767956</v>
      </c>
      <c r="K24" s="6">
        <f>COUNTIFS(Entries!$A$3:$A$433,$F24,Entries!$BA$3:$BA$433,"*State victim*")</f>
        <v>0</v>
      </c>
      <c r="O24" s="64"/>
    </row>
    <row r="25">
      <c r="A25" s="33" t="s">
        <v>429</v>
      </c>
      <c r="B25" s="3">
        <f>COUNTIF(Entries!$A$3:$A$433,A25)</f>
        <v>11</v>
      </c>
      <c r="C25" s="67">
        <f>COUNTIFS(Entries!$A$3:$A$433,A25,Entries!$BA$3:$BA$433,"*State perpetrator*")</f>
        <v>10</v>
      </c>
      <c r="D25" s="67">
        <f>COUNTIFS(Entries!$A$3:$A$433,$A25,Entries!$BA$3:$BA$433,"*State perpetrator*",Entries!$AX$3:$AX$433,"&lt;&gt;Coca",Entries!$AX$3:$AX$433,"&lt;&gt;Guerrilla")</f>
        <v>10</v>
      </c>
      <c r="E25" s="67">
        <f>COUNTIFS(Entries!$A$3:$A$433,$A25,Entries!$BA$3:$BA$433,"*State perpetrator*",Entries!$AX$3:$AX$433,"&lt;&gt;Coca",Entries!$AX$3:$AX$433,"&lt;&gt;Guerrilla",Entries!$AG$3:$AG$433,"Direct*")+COUNTIFS(Entries!$A$3:$A$433,$A25,Entries!$BA$3:$BA$433,"*State perpetrator*",Entries!$AX$3:$AX$433,"&lt;&gt;Coca",Entries!$AX$3:$AX$433,"&lt;&gt;Guerrilla",Entries!$AG$3:$AG$433,"Bystander*")</f>
        <v>9</v>
      </c>
      <c r="F25" s="76" t="s">
        <v>652</v>
      </c>
      <c r="G25" s="70">
        <f>COUNTIF(Entries!$A$3:$A$433,F25)</f>
        <v>3</v>
      </c>
      <c r="H25" s="71">
        <f>(SUM(G$2:G25)/SUM(EventDeaths))</f>
        <v>0.8782894737</v>
      </c>
      <c r="I25" s="6">
        <f>COUNTIFS(Entries!$A$3:$A$433,$F25,Entries!$BA$3:$BA$433,"*State perpetrator*")</f>
        <v>3</v>
      </c>
      <c r="J25" s="72">
        <f>(SUM(I$2:I25)/SUM(EventSPDeaths))</f>
        <v>0.9447513812</v>
      </c>
      <c r="K25" s="6">
        <f>COUNTIFS(Entries!$A$3:$A$433,$F25,Entries!$BA$3:$BA$433,"*State victim*")</f>
        <v>0</v>
      </c>
      <c r="O25" s="64"/>
    </row>
    <row r="26">
      <c r="A26" s="33" t="s">
        <v>485</v>
      </c>
      <c r="B26" s="3">
        <f>COUNTIF(Entries!$A$3:$A$433,A26)</f>
        <v>19</v>
      </c>
      <c r="C26" s="67">
        <f>COUNTIFS(Entries!$A$3:$A$433,A26,Entries!$BA$3:$BA$433,"*State perpetrator*")</f>
        <v>15</v>
      </c>
      <c r="D26" s="67">
        <f>COUNTIFS(Entries!$A$3:$A$433,$A26,Entries!$BA$3:$BA$433,"*State perpetrator*",Entries!$AX$3:$AX$433,"&lt;&gt;Coca",Entries!$AX$3:$AX$433,"&lt;&gt;Guerrilla")</f>
        <v>0</v>
      </c>
      <c r="E26" s="67">
        <f>COUNTIFS(Entries!$A$3:$A$433,$A26,Entries!$BA$3:$BA$433,"*State perpetrator*",Entries!$AX$3:$AX$433,"&lt;&gt;Coca",Entries!$AX$3:$AX$433,"&lt;&gt;Guerrilla",Entries!$AG$3:$AG$433,"Direct*")+COUNTIFS(Entries!$A$3:$A$433,$A26,Entries!$BA$3:$BA$433,"*State perpetrator*",Entries!$AX$3:$AX$433,"&lt;&gt;Coca",Entries!$AX$3:$AX$433,"&lt;&gt;Guerrilla",Entries!$AG$3:$AG$433,"Bystander*")</f>
        <v>0</v>
      </c>
      <c r="F26" s="76" t="s">
        <v>662</v>
      </c>
      <c r="G26" s="70">
        <f>COUNTIF(Entries!$A$3:$A$433,F26)</f>
        <v>3</v>
      </c>
      <c r="H26" s="71">
        <f>(SUM(G$2:G26)/SUM(EventDeaths))</f>
        <v>0.8881578947</v>
      </c>
      <c r="I26" s="6">
        <f>COUNTIFS(Entries!$A$3:$A$433,$F26,Entries!$BA$3:$BA$433,"*State perpetrator*")</f>
        <v>0</v>
      </c>
      <c r="J26" s="72">
        <f>(SUM(I$2:I26)/SUM(EventSPDeaths))</f>
        <v>0.9447513812</v>
      </c>
      <c r="K26" s="6">
        <f>COUNTIFS(Entries!$A$3:$A$433,$F26,Entries!$BA$3:$BA$433,"*State victim*")</f>
        <v>2</v>
      </c>
      <c r="O26" s="64"/>
    </row>
    <row r="27">
      <c r="A27" s="1" t="s">
        <v>675</v>
      </c>
      <c r="B27" s="3">
        <f>COUNTIF(Entries!$A$3:$A$433,A27)</f>
        <v>0</v>
      </c>
      <c r="C27" s="67">
        <f>COUNTIFS(Entries!$A$3:$A$433,A27,Entries!$BA$3:$BA$433,"*State perpetrator*")</f>
        <v>0</v>
      </c>
      <c r="D27" s="67">
        <f>COUNTIFS(Entries!$A$3:$A$433,$A27,Entries!$BA$3:$BA$433,"*State perpetrator*",Entries!$AX$3:$AX$433,"&lt;&gt;Coca",Entries!$AX$3:$AX$433,"&lt;&gt;Guerrilla")</f>
        <v>0</v>
      </c>
      <c r="E27" s="67">
        <f>COUNTIFS(Entries!$A$3:$A$433,$A27,Entries!$BA$3:$BA$433,"*State perpetrator*",Entries!$AX$3:$AX$433,"&lt;&gt;Coca",Entries!$AX$3:$AX$433,"&lt;&gt;Guerrilla",Entries!$AG$3:$AG$433,"Direct*")+COUNTIFS(Entries!$A$3:$A$433,$A27,Entries!$BA$3:$BA$433,"*State perpetrator*",Entries!$AX$3:$AX$433,"&lt;&gt;Coca",Entries!$AX$3:$AX$433,"&lt;&gt;Guerrilla",Entries!$AG$3:$AG$433,"Bystander*")</f>
        <v>0</v>
      </c>
      <c r="F27" s="7" t="s">
        <v>694</v>
      </c>
      <c r="G27" s="70">
        <f>COUNTIF(Entries!$A$3:$A$433,F27)</f>
        <v>3</v>
      </c>
      <c r="H27" s="71">
        <f>(SUM(G$2:G27)/SUM(EventDeaths))</f>
        <v>0.8980263158</v>
      </c>
      <c r="I27" s="6">
        <f>COUNTIFS(Entries!$A$3:$A$433,$F27,Entries!$BA$3:$BA$433,"*State perpetrator*")</f>
        <v>0</v>
      </c>
      <c r="J27" s="72">
        <f>(SUM(I$2:I27)/SUM(EventSPDeaths))</f>
        <v>0.9447513812</v>
      </c>
      <c r="K27" s="6">
        <f>COUNTIFS(Entries!$A$3:$A$433,$F27,Entries!$BA$3:$BA$433,"*State victim*")</f>
        <v>1</v>
      </c>
      <c r="O27" s="64"/>
    </row>
    <row r="28">
      <c r="A28" s="1" t="s">
        <v>705</v>
      </c>
      <c r="B28" s="3">
        <f>COUNTIF(Entries!$A$3:$A$433,A28)</f>
        <v>0</v>
      </c>
      <c r="C28" s="67">
        <f>COUNTIFS(Entries!$A$3:$A$433,A28,Entries!$BA$3:$BA$433,"*State perpetrator*")</f>
        <v>0</v>
      </c>
      <c r="D28" s="67">
        <f>COUNTIFS(Entries!$A$3:$A$433,$A28,Entries!$BA$3:$BA$433,"*State perpetrator*",Entries!$AX$3:$AX$433,"&lt;&gt;Coca",Entries!$AX$3:$AX$433,"&lt;&gt;Guerrilla")</f>
        <v>0</v>
      </c>
      <c r="E28" s="67">
        <f>COUNTIFS(Entries!$A$3:$A$433,$A28,Entries!$BA$3:$BA$433,"*State perpetrator*",Entries!$AX$3:$AX$433,"&lt;&gt;Coca",Entries!$AX$3:$AX$433,"&lt;&gt;Guerrilla",Entries!$AG$3:$AG$433,"Direct*")+COUNTIFS(Entries!$A$3:$A$433,$A28,Entries!$BA$3:$BA$433,"*State perpetrator*",Entries!$AX$3:$AX$433,"&lt;&gt;Coca",Entries!$AX$3:$AX$433,"&lt;&gt;Guerrilla",Entries!$AG$3:$AG$433,"Bystander*")</f>
        <v>0</v>
      </c>
      <c r="F28" s="76" t="s">
        <v>717</v>
      </c>
      <c r="G28" s="70">
        <f>COUNTIF(Entries!$A$3:$A$433,F28)</f>
        <v>3</v>
      </c>
      <c r="H28" s="71">
        <f>(SUM(G$2:G28)/SUM(EventDeaths))</f>
        <v>0.9078947368</v>
      </c>
      <c r="I28" s="6">
        <f>COUNTIFS(Entries!$A$3:$A$433,$F28,Entries!$BA$3:$BA$433,"*State perpetrator*")</f>
        <v>0</v>
      </c>
      <c r="J28" s="72">
        <f>(SUM(I$2:I28)/SUM(EventSPDeaths))</f>
        <v>0.9447513812</v>
      </c>
      <c r="K28" s="6">
        <f>COUNTIFS(Entries!$A$3:$A$433,$F28,Entries!$BA$3:$BA$433,"*State victim*")</f>
        <v>0</v>
      </c>
      <c r="O28" s="64"/>
    </row>
    <row r="29">
      <c r="A29" s="1" t="s">
        <v>653</v>
      </c>
      <c r="B29" s="3">
        <f>COUNTIF(Entries!$A$3:$A$433,A29)</f>
        <v>2</v>
      </c>
      <c r="C29" s="67">
        <f>COUNTIFS(Entries!$A$3:$A$433,A29,Entries!$BA$3:$BA$433,"*State perpetrator*")</f>
        <v>1</v>
      </c>
      <c r="D29" s="67">
        <f>COUNTIFS(Entries!$A$3:$A$433,$A29,Entries!$BA$3:$BA$433,"*State perpetrator*",Entries!$AX$3:$AX$433,"&lt;&gt;Coca",Entries!$AX$3:$AX$433,"&lt;&gt;Guerrilla")</f>
        <v>1</v>
      </c>
      <c r="E29" s="67">
        <f>COUNTIFS(Entries!$A$3:$A$433,$A29,Entries!$BA$3:$BA$433,"*State perpetrator*",Entries!$AX$3:$AX$433,"&lt;&gt;Coca",Entries!$AX$3:$AX$433,"&lt;&gt;Guerrilla",Entries!$AG$3:$AG$433,"Direct*")+COUNTIFS(Entries!$A$3:$A$433,$A29,Entries!$BA$3:$BA$433,"*State perpetrator*",Entries!$AX$3:$AX$433,"&lt;&gt;Coca",Entries!$AX$3:$AX$433,"&lt;&gt;Guerrilla",Entries!$AG$3:$AG$433,"Bystander*")</f>
        <v>1</v>
      </c>
      <c r="F29" s="76" t="s">
        <v>742</v>
      </c>
      <c r="G29" s="70">
        <f>COUNTIF(Entries!$A$3:$A$433,F29)</f>
        <v>3</v>
      </c>
      <c r="H29" s="71">
        <f>(SUM(G$2:G29)/SUM(EventDeaths))</f>
        <v>0.9177631579</v>
      </c>
      <c r="I29" s="6">
        <f>COUNTIFS(Entries!$A$3:$A$433,$F29,Entries!$BA$3:$BA$433,"*State perpetrator*")</f>
        <v>3</v>
      </c>
      <c r="J29" s="72">
        <f>(SUM(I$2:I29)/SUM(EventSPDeaths))</f>
        <v>0.9613259669</v>
      </c>
      <c r="K29" s="6">
        <f>COUNTIFS(Entries!$A$3:$A$433,$F29,Entries!$BA$3:$BA$433,"*State victim*")</f>
        <v>0</v>
      </c>
      <c r="O29" s="64"/>
    </row>
    <row r="30">
      <c r="A30" s="1" t="s">
        <v>598</v>
      </c>
      <c r="B30" s="3">
        <f>COUNTIF(Entries!$A$3:$A$433,A30)</f>
        <v>4</v>
      </c>
      <c r="C30" s="67">
        <f>COUNTIFS(Entries!$A$3:$A$433,A30,Entries!$BA$3:$BA$433,"*State perpetrator*")</f>
        <v>3</v>
      </c>
      <c r="D30" s="67">
        <f>COUNTIFS(Entries!$A$3:$A$433,$A30,Entries!$BA$3:$BA$433,"*State perpetrator*",Entries!$AX$3:$AX$433,"&lt;&gt;Coca",Entries!$AX$3:$AX$433,"&lt;&gt;Guerrilla")</f>
        <v>3</v>
      </c>
      <c r="E30" s="67">
        <f>COUNTIFS(Entries!$A$3:$A$433,$A30,Entries!$BA$3:$BA$433,"*State perpetrator*",Entries!$AX$3:$AX$433,"&lt;&gt;Coca",Entries!$AX$3:$AX$433,"&lt;&gt;Guerrilla",Entries!$AG$3:$AG$433,"Direct*")+COUNTIFS(Entries!$A$3:$A$433,$A30,Entries!$BA$3:$BA$433,"*State perpetrator*",Entries!$AX$3:$AX$433,"&lt;&gt;Coca",Entries!$AX$3:$AX$433,"&lt;&gt;Guerrilla",Entries!$AG$3:$AG$433,"Bystander*")</f>
        <v>3</v>
      </c>
      <c r="F30" s="7" t="s">
        <v>774</v>
      </c>
      <c r="G30" s="95">
        <f>COUNTIF(Entries!$A$3:$A$433,F30)</f>
        <v>3</v>
      </c>
      <c r="H30" s="71">
        <f>(SUM(G$2:G30)/SUM(EventDeaths))</f>
        <v>0.9276315789</v>
      </c>
      <c r="I30" s="6">
        <f>COUNTIFS(Entries!$A$3:$A$433,$F30,Entries!$BA$3:$BA$433,"*State perpetrator*")</f>
        <v>3</v>
      </c>
      <c r="J30" s="72">
        <f>(SUM(I$2:I30)/SUM(EventSPDeaths))</f>
        <v>0.9779005525</v>
      </c>
      <c r="K30" s="6">
        <f>COUNTIFS(Entries!$A$3:$A$433,$F30,Entries!$BA$3:$BA$433,"*State victim*")</f>
        <v>0</v>
      </c>
      <c r="O30" s="64"/>
    </row>
    <row r="31">
      <c r="A31" s="1" t="s">
        <v>617</v>
      </c>
      <c r="B31" s="3">
        <f>COUNTIF(Entries!$A$3:$A$433,A31)</f>
        <v>9</v>
      </c>
      <c r="C31" s="67">
        <f>COUNTIFS(Entries!$A$3:$A$433,A31,Entries!$BA$3:$BA$433,"*State perpetrator*")</f>
        <v>8</v>
      </c>
      <c r="D31" s="67">
        <f>COUNTIFS(Entries!$A$3:$A$433,$A31,Entries!$BA$3:$BA$433,"*State perpetrator*",Entries!$AX$3:$AX$433,"&lt;&gt;Coca",Entries!$AX$3:$AX$433,"&lt;&gt;Guerrilla")</f>
        <v>8</v>
      </c>
      <c r="E31" s="67">
        <f>COUNTIFS(Entries!$A$3:$A$433,$A31,Entries!$BA$3:$BA$433,"*State perpetrator*",Entries!$AX$3:$AX$433,"&lt;&gt;Coca",Entries!$AX$3:$AX$433,"&lt;&gt;Guerrilla",Entries!$AG$3:$AG$433,"Direct*")+COUNTIFS(Entries!$A$3:$A$433,$A31,Entries!$BA$3:$BA$433,"*State perpetrator*",Entries!$AX$3:$AX$433,"&lt;&gt;Coca",Entries!$AX$3:$AX$433,"&lt;&gt;Guerrilla",Entries!$AG$3:$AG$433,"Bystander*")</f>
        <v>8</v>
      </c>
      <c r="F31" s="94" t="s">
        <v>795</v>
      </c>
      <c r="G31" s="95">
        <f>COUNTIF(Entries!$A$3:$A$433,F31)</f>
        <v>3</v>
      </c>
      <c r="H31" s="71">
        <f>(SUM(G$2:G31)/SUM(EventDeaths))</f>
        <v>0.9375</v>
      </c>
      <c r="I31" s="6">
        <f>COUNTIFS(Entries!$A$3:$A$433,$F31,Entries!$BA$3:$BA$433,"*State perpetrator*")</f>
        <v>2</v>
      </c>
      <c r="J31" s="72">
        <f>(SUM(I$2:I31)/SUM(EventSPDeaths))</f>
        <v>0.9889502762</v>
      </c>
      <c r="K31" s="6">
        <f>COUNTIFS(Entries!$A$3:$A$433,$F31,Entries!$BA$3:$BA$433,"*State victim*")</f>
        <v>0</v>
      </c>
      <c r="O31" s="64"/>
    </row>
    <row r="32">
      <c r="A32" s="7" t="s">
        <v>807</v>
      </c>
      <c r="B32" s="3">
        <f>COUNTIF(Entries!$A$3:$A$433,A32)</f>
        <v>0</v>
      </c>
      <c r="C32" s="67">
        <f>COUNTIFS(Entries!$A$3:$A$433,A32,Entries!$BA$3:$BA$433,"*State perpetrator*")</f>
        <v>0</v>
      </c>
      <c r="D32" s="67">
        <f>COUNTIFS(Entries!$A$3:$A$433,$A32,Entries!$BA$3:$BA$433,"*State perpetrator*",Entries!$AX$3:$AX$433,"&lt;&gt;Coca",Entries!$AX$3:$AX$433,"&lt;&gt;Guerrilla")</f>
        <v>0</v>
      </c>
      <c r="E32" s="67">
        <f>COUNTIFS(Entries!$A$3:$A$433,$A32,Entries!$BA$3:$BA$433,"*State perpetrator*",Entries!$AX$3:$AX$433,"&lt;&gt;Coca",Entries!$AX$3:$AX$433,"&lt;&gt;Guerrilla",Entries!$AG$3:$AG$433,"Direct*")+COUNTIFS(Entries!$A$3:$A$433,$A32,Entries!$BA$3:$BA$433,"*State perpetrator*",Entries!$AX$3:$AX$433,"&lt;&gt;Coca",Entries!$AX$3:$AX$433,"&lt;&gt;Guerrilla",Entries!$AG$3:$AG$433,"Bystander*")</f>
        <v>0</v>
      </c>
      <c r="F32" s="94" t="s">
        <v>821</v>
      </c>
      <c r="G32" s="95">
        <f>COUNTIF(Entries!$A$3:$A$433,F32)</f>
        <v>3</v>
      </c>
      <c r="H32" s="71">
        <f>(SUM(G$2:G32)/SUM(EventDeaths))</f>
        <v>0.9473684211</v>
      </c>
      <c r="I32" s="6">
        <f>COUNTIFS(Entries!$A$3:$A$433,$F32,Entries!$BA$3:$BA$433,"*State perpetrator*")</f>
        <v>0</v>
      </c>
      <c r="J32" s="72">
        <f>(SUM(I$2:I32)/SUM(EventSPDeaths))</f>
        <v>0.9889502762</v>
      </c>
      <c r="K32" s="6">
        <f>COUNTIFS(Entries!$A$3:$A$433,$F32,Entries!$BA$3:$BA$433,"*State victim*")</f>
        <v>0</v>
      </c>
      <c r="O32" s="64"/>
    </row>
    <row r="33">
      <c r="A33" s="1" t="s">
        <v>813</v>
      </c>
      <c r="B33" s="3">
        <f>COUNTIF(Entries!$A$3:$A$433,A33)</f>
        <v>2</v>
      </c>
      <c r="C33" s="67">
        <f>COUNTIFS(Entries!$A$3:$A$433,A33,Entries!$BA$3:$BA$433,"*State perpetrator*")</f>
        <v>2</v>
      </c>
      <c r="D33" s="67">
        <f>COUNTIFS(Entries!$A$3:$A$433,$A33,Entries!$BA$3:$BA$433,"*State perpetrator*",Entries!$AX$3:$AX$433,"&lt;&gt;Coca",Entries!$AX$3:$AX$433,"&lt;&gt;Guerrilla")</f>
        <v>2</v>
      </c>
      <c r="E33" s="67">
        <f>COUNTIFS(Entries!$A$3:$A$433,$A33,Entries!$BA$3:$BA$433,"*State perpetrator*",Entries!$AX$3:$AX$433,"&lt;&gt;Coca",Entries!$AX$3:$AX$433,"&lt;&gt;Guerrilla",Entries!$AG$3:$AG$433,"Direct*")+COUNTIFS(Entries!$A$3:$A$433,$A33,Entries!$BA$3:$BA$433,"*State perpetrator*",Entries!$AX$3:$AX$433,"&lt;&gt;Coca",Entries!$AX$3:$AX$433,"&lt;&gt;Guerrilla",Entries!$AG$3:$AG$433,"Bystander*")</f>
        <v>2</v>
      </c>
      <c r="F33" s="76" t="s">
        <v>271</v>
      </c>
      <c r="G33" s="70">
        <f>COUNTIF(Entries!$A$3:$A$433,F33)</f>
        <v>2</v>
      </c>
      <c r="H33" s="71">
        <f>(SUM(G$2:G33)/SUM(EventDeaths))</f>
        <v>0.9539473684</v>
      </c>
      <c r="I33" s="6">
        <f>COUNTIFS(Entries!$A$3:$A$433,$F33,Entries!$BA$3:$BA$433,"*State perpetrator*")</f>
        <v>0</v>
      </c>
      <c r="J33" s="72">
        <f>(SUM(I$2:I33)/SUM(EventSPDeaths))</f>
        <v>0.9889502762</v>
      </c>
      <c r="K33" s="6">
        <f>COUNTIFS(Entries!$A$3:$A$433,$F33,Entries!$BA$3:$BA$433,"*State victim*")</f>
        <v>0</v>
      </c>
      <c r="O33" s="64"/>
    </row>
    <row r="34">
      <c r="A34" s="1" t="s">
        <v>830</v>
      </c>
      <c r="B34" s="3">
        <f>COUNTIF(Entries!$A$3:$A$433,A34)</f>
        <v>1</v>
      </c>
      <c r="C34" s="67">
        <f>COUNTIFS(Entries!$A$3:$A$433,A34,Entries!$BA$3:$BA$433,"*State perpetrator*")</f>
        <v>1</v>
      </c>
      <c r="D34" s="67">
        <f>COUNTIFS(Entries!$A$3:$A$433,$A34,Entries!$BA$3:$BA$433,"*State perpetrator*",Entries!$AX$3:$AX$433,"&lt;&gt;Coca",Entries!$AX$3:$AX$433,"&lt;&gt;Guerrilla")</f>
        <v>0</v>
      </c>
      <c r="E34" s="67">
        <f>COUNTIFS(Entries!$A$3:$A$433,$A34,Entries!$BA$3:$BA$433,"*State perpetrator*",Entries!$AX$3:$AX$433,"&lt;&gt;Coca",Entries!$AX$3:$AX$433,"&lt;&gt;Guerrilla",Entries!$AG$3:$AG$433,"Direct*")+COUNTIFS(Entries!$A$3:$A$433,$A34,Entries!$BA$3:$BA$433,"*State perpetrator*",Entries!$AX$3:$AX$433,"&lt;&gt;Coca",Entries!$AX$3:$AX$433,"&lt;&gt;Guerrilla",Entries!$AG$3:$AG$433,"Bystander*")</f>
        <v>0</v>
      </c>
      <c r="F34" s="76" t="s">
        <v>653</v>
      </c>
      <c r="G34" s="70">
        <f>COUNTIF(Entries!$A$3:$A$433,F34)</f>
        <v>2</v>
      </c>
      <c r="H34" s="71">
        <f>(SUM(G$2:G34)/SUM(EventDeaths))</f>
        <v>0.9605263158</v>
      </c>
      <c r="I34" s="6">
        <f>COUNTIFS(Entries!$A$3:$A$433,$F34,Entries!$BA$3:$BA$433,"*State perpetrator*")</f>
        <v>1</v>
      </c>
      <c r="J34" s="72">
        <f>(SUM(I$2:I34)/SUM(EventSPDeaths))</f>
        <v>0.9944751381</v>
      </c>
      <c r="K34" s="6">
        <f>COUNTIFS(Entries!$A$3:$A$433,$F34,Entries!$BA$3:$BA$433,"*State victim*")</f>
        <v>0</v>
      </c>
      <c r="O34" s="64"/>
    </row>
    <row r="35">
      <c r="A35" s="1" t="s">
        <v>837</v>
      </c>
      <c r="B35" s="3">
        <f>COUNTIF(Entries!$A$3:$A$433,A35)</f>
        <v>1</v>
      </c>
      <c r="C35" s="67">
        <f>COUNTIFS(Entries!$A$3:$A$433,A35,Entries!$BA$3:$BA$433,"*State perpetrator*")</f>
        <v>0</v>
      </c>
      <c r="D35" s="67">
        <f>COUNTIFS(Entries!$A$3:$A$433,$A35,Entries!$BA$3:$BA$433,"*State perpetrator*",Entries!$AX$3:$AX$433,"&lt;&gt;Coca",Entries!$AX$3:$AX$433,"&lt;&gt;Guerrilla")</f>
        <v>0</v>
      </c>
      <c r="E35" s="67">
        <f>COUNTIFS(Entries!$A$3:$A$433,$A35,Entries!$BA$3:$BA$433,"*State perpetrator*",Entries!$AX$3:$AX$433,"&lt;&gt;Coca",Entries!$AX$3:$AX$433,"&lt;&gt;Guerrilla",Entries!$AG$3:$AG$433,"Direct*")+COUNTIFS(Entries!$A$3:$A$433,$A35,Entries!$BA$3:$BA$433,"*State perpetrator*",Entries!$AX$3:$AX$433,"&lt;&gt;Coca",Entries!$AX$3:$AX$433,"&lt;&gt;Guerrilla",Entries!$AG$3:$AG$433,"Bystander*")</f>
        <v>0</v>
      </c>
      <c r="F35" s="76" t="s">
        <v>813</v>
      </c>
      <c r="G35" s="70">
        <f>COUNTIF(Entries!$A$3:$A$433,F35)</f>
        <v>2</v>
      </c>
      <c r="H35" s="71">
        <f>(SUM(G$2:G35)/SUM(EventDeaths))</f>
        <v>0.9671052632</v>
      </c>
      <c r="I35" s="6">
        <f>COUNTIFS(Entries!$A$3:$A$433,$F35,Entries!$BA$3:$BA$433,"*State perpetrator*")</f>
        <v>2</v>
      </c>
      <c r="J35" s="72">
        <f>(SUM(I$2:I35)/SUM(EventSPDeaths))</f>
        <v>1.005524862</v>
      </c>
      <c r="K35" s="6">
        <f>COUNTIFS(Entries!$A$3:$A$433,$F35,Entries!$BA$3:$BA$433,"*State victim*")</f>
        <v>0</v>
      </c>
      <c r="O35" s="64"/>
    </row>
    <row r="36">
      <c r="A36" s="1" t="s">
        <v>858</v>
      </c>
      <c r="B36" s="3">
        <f>COUNTIF(Entries!$A$3:$A$433,A36)</f>
        <v>2</v>
      </c>
      <c r="C36" s="67">
        <f>COUNTIFS(Entries!$A$3:$A$433,A36,Entries!$BA$3:$BA$433,"*State perpetrator*")</f>
        <v>2</v>
      </c>
      <c r="D36" s="67">
        <f>COUNTIFS(Entries!$A$3:$A$433,$A36,Entries!$BA$3:$BA$433,"*State perpetrator*",Entries!$AX$3:$AX$433,"&lt;&gt;Coca",Entries!$AX$3:$AX$433,"&lt;&gt;Guerrilla")</f>
        <v>2</v>
      </c>
      <c r="E36" s="67">
        <f>COUNTIFS(Entries!$A$3:$A$433,$A36,Entries!$BA$3:$BA$433,"*State perpetrator*",Entries!$AX$3:$AX$433,"&lt;&gt;Coca",Entries!$AX$3:$AX$433,"&lt;&gt;Guerrilla",Entries!$AG$3:$AG$433,"Direct*")+COUNTIFS(Entries!$A$3:$A$433,$A36,Entries!$BA$3:$BA$433,"*State perpetrator*",Entries!$AX$3:$AX$433,"&lt;&gt;Coca",Entries!$AX$3:$AX$433,"&lt;&gt;Guerrilla",Entries!$AG$3:$AG$433,"Bystander*")</f>
        <v>2</v>
      </c>
      <c r="F36" s="76" t="s">
        <v>858</v>
      </c>
      <c r="G36" s="70">
        <f>COUNTIF(Entries!$A$3:$A$433,F36)</f>
        <v>2</v>
      </c>
      <c r="H36" s="71">
        <f>(SUM(G$2:G36)/SUM(EventDeaths))</f>
        <v>0.9736842105</v>
      </c>
      <c r="I36" s="6">
        <f>COUNTIFS(Entries!$A$3:$A$433,$F36,Entries!$BA$3:$BA$433,"*State perpetrator*")</f>
        <v>2</v>
      </c>
      <c r="J36" s="72">
        <f>(SUM(I$2:I36)/SUM(EventSPDeaths))</f>
        <v>1.016574586</v>
      </c>
      <c r="K36" s="6">
        <f>COUNTIFS(Entries!$A$3:$A$433,$F36,Entries!$BA$3:$BA$433,"*State victim*")</f>
        <v>0</v>
      </c>
      <c r="O36" s="64"/>
    </row>
    <row r="37">
      <c r="A37" s="1" t="s">
        <v>873</v>
      </c>
      <c r="B37" s="3">
        <f>COUNTIF(Entries!$A$3:$A$433,A37)</f>
        <v>1</v>
      </c>
      <c r="C37" s="67">
        <f>COUNTIFS(Entries!$A$3:$A$433,A37,Entries!$BA$3:$BA$433,"*State perpetrator*")</f>
        <v>0</v>
      </c>
      <c r="D37" s="67">
        <f>COUNTIFS(Entries!$A$3:$A$433,$A37,Entries!$BA$3:$BA$433,"*State perpetrator*",Entries!$AX$3:$AX$433,"&lt;&gt;Coca",Entries!$AX$3:$AX$433,"&lt;&gt;Guerrilla")</f>
        <v>0</v>
      </c>
      <c r="E37" s="67">
        <f>COUNTIFS(Entries!$A$3:$A$433,$A37,Entries!$BA$3:$BA$433,"*State perpetrator*",Entries!$AX$3:$AX$433,"&lt;&gt;Coca",Entries!$AX$3:$AX$433,"&lt;&gt;Guerrilla",Entries!$AG$3:$AG$433,"Direct*")+COUNTIFS(Entries!$A$3:$A$433,$A37,Entries!$BA$3:$BA$433,"*State perpetrator*",Entries!$AX$3:$AX$433,"&lt;&gt;Coca",Entries!$AX$3:$AX$433,"&lt;&gt;Guerrilla",Entries!$AG$3:$AG$433,"Bystander*")</f>
        <v>0</v>
      </c>
      <c r="F37" s="76" t="s">
        <v>893</v>
      </c>
      <c r="G37" s="70">
        <f>COUNTIF(Entries!$A$3:$A$433,F37)</f>
        <v>2</v>
      </c>
      <c r="H37" s="71">
        <f>(SUM(G$2:G37)/SUM(EventDeaths))</f>
        <v>0.9802631579</v>
      </c>
      <c r="I37" s="6">
        <f>COUNTIFS(Entries!$A$3:$A$433,$F37,Entries!$BA$3:$BA$433,"*State perpetrator*")</f>
        <v>2</v>
      </c>
      <c r="J37" s="72">
        <f>(SUM(I$2:I37)/SUM(EventSPDeaths))</f>
        <v>1.027624309</v>
      </c>
      <c r="K37" s="6">
        <f>COUNTIFS(Entries!$A$3:$A$433,$F37,Entries!$BA$3:$BA$433,"*State victim*")</f>
        <v>0</v>
      </c>
      <c r="O37" s="64"/>
    </row>
    <row r="38">
      <c r="A38" s="1" t="s">
        <v>651</v>
      </c>
      <c r="B38" s="3">
        <f>COUNTIF(Entries!$A$3:$A$433,A38)</f>
        <v>3</v>
      </c>
      <c r="C38" s="67">
        <f>COUNTIFS(Entries!$A$3:$A$433,A38,Entries!$BA$3:$BA$433,"*State perpetrator*")</f>
        <v>3</v>
      </c>
      <c r="D38" s="67">
        <f>COUNTIFS(Entries!$A$3:$A$433,$A38,Entries!$BA$3:$BA$433,"*State perpetrator*",Entries!$AX$3:$AX$433,"&lt;&gt;Coca",Entries!$AX$3:$AX$433,"&lt;&gt;Guerrilla")</f>
        <v>3</v>
      </c>
      <c r="E38" s="67">
        <f>COUNTIFS(Entries!$A$3:$A$433,$A38,Entries!$BA$3:$BA$433,"*State perpetrator*",Entries!$AX$3:$AX$433,"&lt;&gt;Coca",Entries!$AX$3:$AX$433,"&lt;&gt;Guerrilla",Entries!$AG$3:$AG$433,"Direct*")+COUNTIFS(Entries!$A$3:$A$433,$A38,Entries!$BA$3:$BA$433,"*State perpetrator*",Entries!$AX$3:$AX$433,"&lt;&gt;Coca",Entries!$AX$3:$AX$433,"&lt;&gt;Guerrilla",Entries!$AG$3:$AG$433,"Bystander*")</f>
        <v>3</v>
      </c>
      <c r="F38" s="76" t="s">
        <v>916</v>
      </c>
      <c r="G38" s="70">
        <f>COUNTIF(Entries!$A$3:$A$433,F38)</f>
        <v>2</v>
      </c>
      <c r="H38" s="71">
        <f>(SUM(G$2:G38)/SUM(EventDeaths))</f>
        <v>0.9868421053</v>
      </c>
      <c r="I38" s="6">
        <f>COUNTIFS(Entries!$A$3:$A$433,$F38,Entries!$BA$3:$BA$433,"*State perpetrator*")</f>
        <v>2</v>
      </c>
      <c r="J38" s="72">
        <f>(SUM(I$2:I38)/SUM(EventSPDeaths))</f>
        <v>1.038674033</v>
      </c>
      <c r="K38" s="6">
        <f>COUNTIFS(Entries!$A$3:$A$433,$F38,Entries!$BA$3:$BA$433,"*State victim*")</f>
        <v>0</v>
      </c>
      <c r="O38" s="64"/>
    </row>
    <row r="39">
      <c r="A39" s="1" t="s">
        <v>893</v>
      </c>
      <c r="B39" s="3">
        <f>COUNTIF(Entries!$A$3:$A$433,A39)</f>
        <v>2</v>
      </c>
      <c r="C39" s="67">
        <f>COUNTIFS(Entries!$A$3:$A$433,A39,Entries!$BA$3:$BA$433,"*State perpetrator*")</f>
        <v>2</v>
      </c>
      <c r="D39" s="67">
        <f>COUNTIFS(Entries!$A$3:$A$433,$A39,Entries!$BA$3:$BA$433,"*State perpetrator*",Entries!$AX$3:$AX$433,"&lt;&gt;Coca",Entries!$AX$3:$AX$433,"&lt;&gt;Guerrilla")</f>
        <v>0</v>
      </c>
      <c r="E39" s="67">
        <f>COUNTIFS(Entries!$A$3:$A$433,$A39,Entries!$BA$3:$BA$433,"*State perpetrator*",Entries!$AX$3:$AX$433,"&lt;&gt;Coca",Entries!$AX$3:$AX$433,"&lt;&gt;Guerrilla",Entries!$AG$3:$AG$433,"Direct*")+COUNTIFS(Entries!$A$3:$A$433,$A39,Entries!$BA$3:$BA$433,"*State perpetrator*",Entries!$AX$3:$AX$433,"&lt;&gt;Coca",Entries!$AX$3:$AX$433,"&lt;&gt;Guerrilla",Entries!$AG$3:$AG$433,"Bystander*")</f>
        <v>0</v>
      </c>
      <c r="F39" s="76" t="s">
        <v>916</v>
      </c>
      <c r="G39" s="70">
        <f>COUNTIF(Entries!$A$3:$A$433,F39)</f>
        <v>2</v>
      </c>
      <c r="H39" s="71">
        <f>(SUM(G$2:G39)/SUM(EventDeaths))</f>
        <v>0.9934210526</v>
      </c>
      <c r="I39" s="6">
        <f>COUNTIFS(Entries!$A$3:$A$433,$F39,Entries!$BA$3:$BA$433,"*State perpetrator*")</f>
        <v>2</v>
      </c>
      <c r="J39" s="72">
        <f>(SUM(I$2:I39)/SUM(EventSPDeaths))</f>
        <v>1.049723757</v>
      </c>
      <c r="K39" s="6">
        <f>COUNTIFS(Entries!$A$3:$A$433,$F39,Entries!$BA$3:$BA$433,"*State victim*")</f>
        <v>0</v>
      </c>
      <c r="O39" s="64"/>
    </row>
    <row r="40">
      <c r="A40" s="1" t="s">
        <v>546</v>
      </c>
      <c r="B40" s="3">
        <f>COUNTIF(Entries!$A$3:$A$433,A40)</f>
        <v>7</v>
      </c>
      <c r="C40" s="67">
        <f>COUNTIFS(Entries!$A$3:$A$433,A40,Entries!$BA$3:$BA$433,"*State perpetrator*")</f>
        <v>0</v>
      </c>
      <c r="D40" s="67">
        <f>COUNTIFS(Entries!$A$3:$A$433,$A40,Entries!$BA$3:$BA$433,"*State perpetrator*",Entries!$AX$3:$AX$433,"&lt;&gt;Coca",Entries!$AX$3:$AX$433,"&lt;&gt;Guerrilla")</f>
        <v>0</v>
      </c>
      <c r="E40" s="67">
        <f>COUNTIFS(Entries!$A$3:$A$433,$A40,Entries!$BA$3:$BA$433,"*State perpetrator*",Entries!$AX$3:$AX$433,"&lt;&gt;Coca",Entries!$AX$3:$AX$433,"&lt;&gt;Guerrilla",Entries!$AG$3:$AG$433,"Direct*")+COUNTIFS(Entries!$A$3:$A$433,$A40,Entries!$BA$3:$BA$433,"*State perpetrator*",Entries!$AX$3:$AX$433,"&lt;&gt;Coca",Entries!$AX$3:$AX$433,"&lt;&gt;Guerrilla",Entries!$AG$3:$AG$433,"Bystander*")</f>
        <v>0</v>
      </c>
      <c r="F40" s="76" t="s">
        <v>942</v>
      </c>
      <c r="G40" s="70">
        <f>COUNTIF(Entries!$A$3:$A$433,F40)</f>
        <v>0</v>
      </c>
      <c r="H40" s="71">
        <f>(SUM(G$2:G40)/SUM(EventDeaths))</f>
        <v>0.9934210526</v>
      </c>
      <c r="I40" s="6">
        <f>COUNTIFS(Entries!$A$3:$A$433,$F40,Entries!$BA$3:$BA$433,"*State perpetrator*")</f>
        <v>0</v>
      </c>
      <c r="J40" s="72">
        <f>(SUM(I$2:I40)/SUM(EventSPDeaths))</f>
        <v>1.049723757</v>
      </c>
      <c r="K40" s="6">
        <f>COUNTIFS(Entries!$A$3:$A$433,$F40,Entries!$BA$3:$BA$433,"*State victim*")</f>
        <v>0</v>
      </c>
      <c r="O40" s="64"/>
    </row>
    <row r="41">
      <c r="A41" s="1" t="s">
        <v>652</v>
      </c>
      <c r="B41" s="3">
        <f>COUNTIF(Entries!$A$3:$A$433,A41)</f>
        <v>3</v>
      </c>
      <c r="C41" s="67">
        <f>COUNTIFS(Entries!$A$3:$A$433,A41,Entries!$BA$3:$BA$433,"*State perpetrator*")</f>
        <v>3</v>
      </c>
      <c r="D41" s="67">
        <f>COUNTIFS(Entries!$A$3:$A$433,$A41,Entries!$BA$3:$BA$433,"*State perpetrator*",Entries!$AX$3:$AX$433,"&lt;&gt;Coca",Entries!$AX$3:$AX$433,"&lt;&gt;Guerrilla")</f>
        <v>0</v>
      </c>
      <c r="E41" s="67">
        <f>COUNTIFS(Entries!$A$3:$A$433,$A41,Entries!$BA$3:$BA$433,"*State perpetrator*",Entries!$AX$3:$AX$433,"&lt;&gt;Coca",Entries!$AX$3:$AX$433,"&lt;&gt;Guerrilla",Entries!$AG$3:$AG$433,"Direct*")+COUNTIFS(Entries!$A$3:$A$433,$A41,Entries!$BA$3:$BA$433,"*State perpetrator*",Entries!$AX$3:$AX$433,"&lt;&gt;Coca",Entries!$AX$3:$AX$433,"&lt;&gt;Guerrilla",Entries!$AG$3:$AG$433,"Bystander*")</f>
        <v>0</v>
      </c>
      <c r="F41" s="76" t="s">
        <v>956</v>
      </c>
      <c r="G41" s="70">
        <f>COUNTIF(Entries!$A$3:$A$433,F41)</f>
        <v>2</v>
      </c>
      <c r="H41" s="71">
        <f>(SUM(G$2:G41)/SUM(EventDeaths))</f>
        <v>1</v>
      </c>
      <c r="I41" s="6">
        <f>COUNTIFS(Entries!$A$3:$A$433,$F41,Entries!$BA$3:$BA$433,"*State perpetrator*")</f>
        <v>0</v>
      </c>
      <c r="J41" s="72">
        <f>(SUM(I$2:I41)/SUM(EventSPDeaths))</f>
        <v>1.049723757</v>
      </c>
      <c r="K41" s="6">
        <f>COUNTIFS(Entries!$A$3:$A$433,$F41,Entries!$BA$3:$BA$433,"*State victim*")</f>
        <v>0</v>
      </c>
      <c r="O41" s="64"/>
    </row>
    <row r="42">
      <c r="A42" s="1" t="s">
        <v>916</v>
      </c>
      <c r="B42" s="3">
        <f>COUNTIF(Entries!$A$3:$A$433,A42)</f>
        <v>2</v>
      </c>
      <c r="C42" s="67">
        <f>COUNTIFS(Entries!$A$3:$A$433,A42,Entries!$BA$3:$BA$433,"*State perpetrator*")</f>
        <v>2</v>
      </c>
      <c r="D42" s="67">
        <f>COUNTIFS(Entries!$A$3:$A$433,$A42,Entries!$BA$3:$BA$433,"*State perpetrator*",Entries!$AX$3:$AX$433,"&lt;&gt;Coca",Entries!$AX$3:$AX$433,"&lt;&gt;Guerrilla")</f>
        <v>0</v>
      </c>
      <c r="E42" s="67">
        <f>COUNTIFS(Entries!$A$3:$A$433,$A42,Entries!$BA$3:$BA$433,"*State perpetrator*",Entries!$AX$3:$AX$433,"&lt;&gt;Coca",Entries!$AX$3:$AX$433,"&lt;&gt;Guerrilla",Entries!$AG$3:$AG$433,"Direct*")+COUNTIFS(Entries!$A$3:$A$433,$A42,Entries!$BA$3:$BA$433,"*State perpetrator*",Entries!$AX$3:$AX$433,"&lt;&gt;Coca",Entries!$AX$3:$AX$433,"&lt;&gt;Guerrilla",Entries!$AG$3:$AG$433,"Bystander*")</f>
        <v>0</v>
      </c>
      <c r="F42" s="76" t="s">
        <v>971</v>
      </c>
      <c r="G42" s="70">
        <f>COUNTIF(Entries!$A$3:$A$433,F42)</f>
        <v>2</v>
      </c>
      <c r="H42" s="71">
        <f>(SUM(G$2:G42)/SUM(EventDeaths))</f>
        <v>1.006578947</v>
      </c>
      <c r="I42" s="6">
        <f>COUNTIFS(Entries!$A$3:$A$433,$F42,Entries!$BA$3:$BA$433,"*State perpetrator*")</f>
        <v>0</v>
      </c>
      <c r="J42" s="72">
        <f>(SUM(I$2:I42)/SUM(EventSPDeaths))</f>
        <v>1.049723757</v>
      </c>
      <c r="K42" s="6">
        <f>COUNTIFS(Entries!$A$3:$A$433,$F42,Entries!$BA$3:$BA$433,"*State victim*")</f>
        <v>0</v>
      </c>
      <c r="O42" s="64"/>
    </row>
    <row r="43">
      <c r="A43" s="1" t="s">
        <v>950</v>
      </c>
      <c r="B43" s="3">
        <f>COUNTIF(Entries!$A$3:$A$433,A43)</f>
        <v>1</v>
      </c>
      <c r="C43" s="67">
        <f>COUNTIFS(Entries!$A$3:$A$433,A43,Entries!$BA$3:$BA$433,"*State perpetrator*")</f>
        <v>1</v>
      </c>
      <c r="D43" s="67">
        <f>COUNTIFS(Entries!$A$3:$A$433,$A43,Entries!$BA$3:$BA$433,"*State perpetrator*",Entries!$AX$3:$AX$433,"&lt;&gt;Coca",Entries!$AX$3:$AX$433,"&lt;&gt;Guerrilla")</f>
        <v>0</v>
      </c>
      <c r="E43" s="67">
        <f>COUNTIFS(Entries!$A$3:$A$433,$A43,Entries!$BA$3:$BA$433,"*State perpetrator*",Entries!$AX$3:$AX$433,"&lt;&gt;Coca",Entries!$AX$3:$AX$433,"&lt;&gt;Guerrilla",Entries!$AG$3:$AG$433,"Direct*")+COUNTIFS(Entries!$A$3:$A$433,$A43,Entries!$BA$3:$BA$433,"*State perpetrator*",Entries!$AX$3:$AX$433,"&lt;&gt;Coca",Entries!$AX$3:$AX$433,"&lt;&gt;Guerrilla",Entries!$AG$3:$AG$433,"Bystander*")</f>
        <v>0</v>
      </c>
      <c r="F43" s="94" t="s">
        <v>984</v>
      </c>
      <c r="G43" s="95">
        <f>COUNTIF(Entries!$A$3:$A$433,F43)</f>
        <v>2</v>
      </c>
      <c r="H43" s="71">
        <f>(SUM(G$2:G43)/SUM(EventDeaths))</f>
        <v>1.013157895</v>
      </c>
      <c r="I43" s="6">
        <f>COUNTIFS(Entries!$A$3:$A$433,$F43,Entries!$BA$3:$BA$433,"*State perpetrator*")</f>
        <v>0</v>
      </c>
      <c r="J43" s="72">
        <f>(SUM(I$2:I43)/SUM(EventSPDeaths))</f>
        <v>1.049723757</v>
      </c>
      <c r="K43" s="6">
        <f>COUNTIFS(Entries!$A$3:$A$433,$F43,Entries!$BA$3:$BA$433,"*State victim*")</f>
        <v>0</v>
      </c>
      <c r="O43" s="64"/>
    </row>
    <row r="44">
      <c r="A44" s="1" t="s">
        <v>995</v>
      </c>
      <c r="B44" s="3">
        <f>COUNTIF(Entries!$A$3:$A$433,A44)</f>
        <v>1</v>
      </c>
      <c r="C44" s="67">
        <f>COUNTIFS(Entries!$A$3:$A$433,A44,Entries!$BA$3:$BA$433,"*State perpetrator*")</f>
        <v>0</v>
      </c>
      <c r="D44" s="67">
        <f>COUNTIFS(Entries!$A$3:$A$433,$A44,Entries!$BA$3:$BA$433,"*State perpetrator*",Entries!$AX$3:$AX$433,"&lt;&gt;Coca",Entries!$AX$3:$AX$433,"&lt;&gt;Guerrilla")</f>
        <v>0</v>
      </c>
      <c r="E44" s="67">
        <f>COUNTIFS(Entries!$A$3:$A$433,$A44,Entries!$BA$3:$BA$433,"*State perpetrator*",Entries!$AX$3:$AX$433,"&lt;&gt;Coca",Entries!$AX$3:$AX$433,"&lt;&gt;Guerrilla",Entries!$AG$3:$AG$433,"Direct*")+COUNTIFS(Entries!$A$3:$A$433,$A44,Entries!$BA$3:$BA$433,"*State perpetrator*",Entries!$AX$3:$AX$433,"&lt;&gt;Coca",Entries!$AX$3:$AX$433,"&lt;&gt;Guerrilla",Entries!$AG$3:$AG$433,"Bystander*")</f>
        <v>0</v>
      </c>
      <c r="F44" s="94" t="s">
        <v>1014</v>
      </c>
      <c r="G44" s="95">
        <f>COUNTIF(Entries!$A$3:$A$433,F44)</f>
        <v>2</v>
      </c>
      <c r="H44" s="71">
        <f>(SUM(G$2:G44)/SUM(EventDeaths))</f>
        <v>1.019736842</v>
      </c>
      <c r="I44" s="6">
        <f>COUNTIFS(Entries!$A$3:$A$433,$F44,Entries!$BA$3:$BA$433,"*State perpetrator*")</f>
        <v>2</v>
      </c>
      <c r="J44" s="72">
        <f>(SUM(I$2:I44)/SUM(EventSPDeaths))</f>
        <v>1.060773481</v>
      </c>
      <c r="K44" s="6">
        <f>COUNTIFS(Entries!$A$3:$A$433,$F44,Entries!$BA$3:$BA$433,"*State victim*")</f>
        <v>0</v>
      </c>
      <c r="O44" s="64"/>
    </row>
    <row r="45">
      <c r="A45" s="1" t="s">
        <v>958</v>
      </c>
      <c r="B45" s="3">
        <f>COUNTIF(Entries!$A$3:$A$433,A45)</f>
        <v>1</v>
      </c>
      <c r="C45" s="67">
        <f>COUNTIFS(Entries!$A$3:$A$433,A45,Entries!$BA$3:$BA$433,"*State perpetrator*")</f>
        <v>1</v>
      </c>
      <c r="D45" s="67">
        <f>COUNTIFS(Entries!$A$3:$A$433,$A45,Entries!$BA$3:$BA$433,"*State perpetrator*",Entries!$AX$3:$AX$433,"&lt;&gt;Coca",Entries!$AX$3:$AX$433,"&lt;&gt;Guerrilla")</f>
        <v>1</v>
      </c>
      <c r="E45" s="67">
        <f>COUNTIFS(Entries!$A$3:$A$433,$A45,Entries!$BA$3:$BA$433,"*State perpetrator*",Entries!$AX$3:$AX$433,"&lt;&gt;Coca",Entries!$AX$3:$AX$433,"&lt;&gt;Guerrilla",Entries!$AG$3:$AG$433,"Direct*")+COUNTIFS(Entries!$A$3:$A$433,$A45,Entries!$BA$3:$BA$433,"*State perpetrator*",Entries!$AX$3:$AX$433,"&lt;&gt;Coca",Entries!$AX$3:$AX$433,"&lt;&gt;Guerrilla",Entries!$AG$3:$AG$433,"Bystander*")</f>
        <v>1</v>
      </c>
      <c r="F45" s="94" t="s">
        <v>1022</v>
      </c>
      <c r="G45" s="95">
        <f>COUNTIF(Entries!$A$3:$A$433,F45)</f>
        <v>2</v>
      </c>
      <c r="H45" s="71">
        <f>(SUM(G$2:G45)/SUM(EventDeaths))</f>
        <v>1.026315789</v>
      </c>
      <c r="I45" s="6">
        <f>COUNTIFS(Entries!$A$3:$A$433,$F45,Entries!$BA$3:$BA$433,"*State perpetrator*")</f>
        <v>0</v>
      </c>
      <c r="J45" s="72">
        <f>(SUM(I$2:I45)/SUM(EventSPDeaths))</f>
        <v>1.060773481</v>
      </c>
      <c r="K45" s="6">
        <f>COUNTIFS(Entries!$A$3:$A$433,$F45,Entries!$BA$3:$BA$433,"*State victim*")</f>
        <v>0</v>
      </c>
      <c r="O45" s="64"/>
    </row>
    <row r="46">
      <c r="A46" s="1" t="s">
        <v>462</v>
      </c>
      <c r="B46" s="3">
        <f>COUNTIF(Entries!$A$3:$A$433,A46)</f>
        <v>7</v>
      </c>
      <c r="C46" s="67">
        <f>COUNTIFS(Entries!$A$3:$A$433,A46,Entries!$BA$3:$BA$433,"*State perpetrator*")</f>
        <v>3</v>
      </c>
      <c r="D46" s="67">
        <f>COUNTIFS(Entries!$A$3:$A$433,$A46,Entries!$BA$3:$BA$433,"*State perpetrator*",Entries!$AX$3:$AX$433,"&lt;&gt;Coca",Entries!$AX$3:$AX$433,"&lt;&gt;Guerrilla")</f>
        <v>0</v>
      </c>
      <c r="E46" s="67">
        <f>COUNTIFS(Entries!$A$3:$A$433,$A46,Entries!$BA$3:$BA$433,"*State perpetrator*",Entries!$AX$3:$AX$433,"&lt;&gt;Coca",Entries!$AX$3:$AX$433,"&lt;&gt;Guerrilla",Entries!$AG$3:$AG$433,"Direct*")+COUNTIFS(Entries!$A$3:$A$433,$A46,Entries!$BA$3:$BA$433,"*State perpetrator*",Entries!$AX$3:$AX$433,"&lt;&gt;Coca",Entries!$AX$3:$AX$433,"&lt;&gt;Guerrilla",Entries!$AG$3:$AG$433,"Bystander*")</f>
        <v>0</v>
      </c>
      <c r="F46" s="94" t="s">
        <v>1040</v>
      </c>
      <c r="G46" s="95">
        <f>COUNTIF(Entries!$A$3:$A$433,F46)</f>
        <v>2</v>
      </c>
      <c r="H46" s="71">
        <f>(SUM(G$2:G46)/SUM(EventDeaths))</f>
        <v>1.032894737</v>
      </c>
      <c r="I46" s="6">
        <f>COUNTIFS(Entries!$A$3:$A$433,$F46,Entries!$BA$3:$BA$433,"*State perpetrator*")</f>
        <v>2</v>
      </c>
      <c r="J46" s="72">
        <f>(SUM(I$2:I46)/SUM(EventSPDeaths))</f>
        <v>1.071823204</v>
      </c>
      <c r="K46" s="6">
        <f>COUNTIFS(Entries!$A$3:$A$433,$F46,Entries!$BA$3:$BA$433,"*State victim*")</f>
        <v>0</v>
      </c>
      <c r="O46" s="64"/>
    </row>
    <row r="47">
      <c r="A47" s="1" t="s">
        <v>916</v>
      </c>
      <c r="B47" s="3">
        <f>COUNTIF(Entries!$A$3:$A$433,A47)</f>
        <v>2</v>
      </c>
      <c r="C47" s="67">
        <f>COUNTIFS(Entries!$A$3:$A$433,A47,Entries!$BA$3:$BA$433,"*State perpetrator*")</f>
        <v>2</v>
      </c>
      <c r="D47" s="67">
        <f>COUNTIFS(Entries!$A$3:$A$433,$A47,Entries!$BA$3:$BA$433,"*State perpetrator*",Entries!$AX$3:$AX$433,"&lt;&gt;Coca",Entries!$AX$3:$AX$433,"&lt;&gt;Guerrilla")</f>
        <v>0</v>
      </c>
      <c r="E47" s="67">
        <f>COUNTIFS(Entries!$A$3:$A$433,$A47,Entries!$BA$3:$BA$433,"*State perpetrator*",Entries!$AX$3:$AX$433,"&lt;&gt;Coca",Entries!$AX$3:$AX$433,"&lt;&gt;Guerrilla",Entries!$AG$3:$AG$433,"Direct*")+COUNTIFS(Entries!$A$3:$A$433,$A47,Entries!$BA$3:$BA$433,"*State perpetrator*",Entries!$AX$3:$AX$433,"&lt;&gt;Coca",Entries!$AX$3:$AX$433,"&lt;&gt;Guerrilla",Entries!$AG$3:$AG$433,"Bystander*")</f>
        <v>0</v>
      </c>
      <c r="F47" s="94" t="s">
        <v>1058</v>
      </c>
      <c r="G47" s="95">
        <f>COUNTIF(Entries!$A$3:$A$433,F47)</f>
        <v>2</v>
      </c>
      <c r="H47" s="71">
        <f>(SUM(G$2:G47)/SUM(EventDeaths))</f>
        <v>1.039473684</v>
      </c>
      <c r="I47" s="6">
        <f>COUNTIFS(Entries!$A$3:$A$433,$F47,Entries!$BA$3:$BA$433,"*State perpetrator*")</f>
        <v>0</v>
      </c>
      <c r="J47" s="72">
        <f>(SUM(I$2:I47)/SUM(EventSPDeaths))</f>
        <v>1.071823204</v>
      </c>
      <c r="K47" s="6">
        <f>COUNTIFS(Entries!$A$3:$A$433,$F47,Entries!$BA$3:$BA$433,"*State victim*")</f>
        <v>0</v>
      </c>
      <c r="O47" s="64"/>
    </row>
    <row r="48">
      <c r="A48" s="1" t="s">
        <v>996</v>
      </c>
      <c r="B48" s="3">
        <f>COUNTIF(Entries!$A$3:$A$433,A48)</f>
        <v>1</v>
      </c>
      <c r="C48" s="67">
        <f>COUNTIFS(Entries!$A$3:$A$433,A48,Entries!$BA$3:$BA$433,"*State perpetrator*")</f>
        <v>1</v>
      </c>
      <c r="D48" s="67">
        <f>COUNTIFS(Entries!$A$3:$A$433,$A48,Entries!$BA$3:$BA$433,"*State perpetrator*",Entries!$AX$3:$AX$433,"&lt;&gt;Coca",Entries!$AX$3:$AX$433,"&lt;&gt;Guerrilla")</f>
        <v>1</v>
      </c>
      <c r="E48" s="67">
        <f>COUNTIFS(Entries!$A$3:$A$433,$A48,Entries!$BA$3:$BA$433,"*State perpetrator*",Entries!$AX$3:$AX$433,"&lt;&gt;Coca",Entries!$AX$3:$AX$433,"&lt;&gt;Guerrilla",Entries!$AG$3:$AG$433,"Direct*")+COUNTIFS(Entries!$A$3:$A$433,$A48,Entries!$BA$3:$BA$433,"*State perpetrator*",Entries!$AX$3:$AX$433,"&lt;&gt;Coca",Entries!$AX$3:$AX$433,"&lt;&gt;Guerrilla",Entries!$AG$3:$AG$433,"Bystander*")</f>
        <v>1</v>
      </c>
      <c r="O48" s="64"/>
    </row>
    <row r="49">
      <c r="A49" s="1" t="s">
        <v>1003</v>
      </c>
      <c r="B49" s="3">
        <f>COUNTIF(Entries!$A$3:$A$433,A49)</f>
        <v>1</v>
      </c>
      <c r="C49" s="67">
        <f>COUNTIFS(Entries!$A$3:$A$433,A49,Entries!$BA$3:$BA$433,"*State perpetrator*")</f>
        <v>0</v>
      </c>
      <c r="D49" s="67">
        <f>COUNTIFS(Entries!$A$3:$A$433,$A49,Entries!$BA$3:$BA$433,"*State perpetrator*",Entries!$AX$3:$AX$433,"&lt;&gt;Coca",Entries!$AX$3:$AX$433,"&lt;&gt;Guerrilla")</f>
        <v>0</v>
      </c>
      <c r="E49" s="67">
        <f>COUNTIFS(Entries!$A$3:$A$433,$A49,Entries!$BA$3:$BA$433,"*State perpetrator*",Entries!$AX$3:$AX$433,"&lt;&gt;Coca",Entries!$AX$3:$AX$433,"&lt;&gt;Guerrilla",Entries!$AG$3:$AG$433,"Direct*")+COUNTIFS(Entries!$A$3:$A$433,$A49,Entries!$BA$3:$BA$433,"*State perpetrator*",Entries!$AX$3:$AX$433,"&lt;&gt;Coca",Entries!$AX$3:$AX$433,"&lt;&gt;Guerrilla",Entries!$AG$3:$AG$433,"Bystander*")</f>
        <v>0</v>
      </c>
      <c r="F49" s="76"/>
      <c r="G49" s="70"/>
      <c r="H49" s="71"/>
      <c r="I49" s="6"/>
      <c r="J49" s="72"/>
      <c r="K49" s="6"/>
      <c r="O49" s="64"/>
    </row>
    <row r="50">
      <c r="A50" s="1" t="s">
        <v>1013</v>
      </c>
      <c r="B50" s="3">
        <f>COUNTIF(Entries!$A$3:$A$433,A50)</f>
        <v>2</v>
      </c>
      <c r="C50" s="67">
        <f>COUNTIFS(Entries!$A$3:$A$433,A50,Entries!$BA$3:$BA$433,"*State perpetrator*")</f>
        <v>1</v>
      </c>
      <c r="D50" s="67">
        <f>COUNTIFS(Entries!$A$3:$A$433,$A50,Entries!$BA$3:$BA$433,"*State perpetrator*",Entries!$AX$3:$AX$433,"&lt;&gt;Coca",Entries!$AX$3:$AX$433,"&lt;&gt;Guerrilla")</f>
        <v>0</v>
      </c>
      <c r="E50" s="67">
        <f>COUNTIFS(Entries!$A$3:$A$433,$A50,Entries!$BA$3:$BA$433,"*State perpetrator*",Entries!$AX$3:$AX$433,"&lt;&gt;Coca",Entries!$AX$3:$AX$433,"&lt;&gt;Guerrilla",Entries!$AG$3:$AG$433,"Direct*")+COUNTIFS(Entries!$A$3:$A$433,$A50,Entries!$BA$3:$BA$433,"*State perpetrator*",Entries!$AX$3:$AX$433,"&lt;&gt;Coca",Entries!$AX$3:$AX$433,"&lt;&gt;Guerrilla",Entries!$AG$3:$AG$433,"Bystander*")</f>
        <v>0</v>
      </c>
      <c r="F50" s="76"/>
      <c r="G50" s="70"/>
      <c r="H50" s="71"/>
      <c r="I50" s="6"/>
      <c r="J50" s="72"/>
      <c r="K50" s="6"/>
      <c r="O50" s="64"/>
    </row>
    <row r="51">
      <c r="A51" s="1" t="s">
        <v>1070</v>
      </c>
      <c r="B51" s="3">
        <f>COUNTIF(Entries!$A$3:$A$433,A51)</f>
        <v>0</v>
      </c>
      <c r="C51" s="67">
        <f>COUNTIFS(Entries!$A$3:$A$433,A51,Entries!$BA$3:$BA$433,"*State perpetrator*")</f>
        <v>0</v>
      </c>
      <c r="D51" s="67">
        <f>COUNTIFS(Entries!$A$3:$A$433,$A51,Entries!$BA$3:$BA$433,"*State perpetrator*",Entries!$AX$3:$AX$433,"&lt;&gt;Coca",Entries!$AX$3:$AX$433,"&lt;&gt;Guerrilla")</f>
        <v>0</v>
      </c>
      <c r="E51" s="67">
        <f>COUNTIFS(Entries!$A$3:$A$433,$A51,Entries!$BA$3:$BA$433,"*State perpetrator*",Entries!$AX$3:$AX$433,"&lt;&gt;Coca",Entries!$AX$3:$AX$433,"&lt;&gt;Guerrilla",Entries!$AG$3:$AG$433,"Direct*")+COUNTIFS(Entries!$A$3:$A$433,$A51,Entries!$BA$3:$BA$433,"*State perpetrator*",Entries!$AX$3:$AX$433,"&lt;&gt;Coca",Entries!$AX$3:$AX$433,"&lt;&gt;Guerrilla",Entries!$AG$3:$AG$433,"Bystander*")</f>
        <v>0</v>
      </c>
      <c r="O51" s="64"/>
    </row>
    <row r="52">
      <c r="A52" s="1" t="s">
        <v>629</v>
      </c>
      <c r="B52" s="3">
        <f>COUNTIF(Entries!$A$3:$A$433,A52)</f>
        <v>4</v>
      </c>
      <c r="C52" s="67">
        <f>COUNTIFS(Entries!$A$3:$A$433,A52,Entries!$BA$3:$BA$433,"*State perpetrator*")</f>
        <v>0</v>
      </c>
      <c r="D52" s="67">
        <f>COUNTIFS(Entries!$A$3:$A$433,$A52,Entries!$BA$3:$BA$433,"*State perpetrator*",Entries!$AX$3:$AX$433,"&lt;&gt;Coca",Entries!$AX$3:$AX$433,"&lt;&gt;Guerrilla")</f>
        <v>0</v>
      </c>
      <c r="E52" s="67">
        <f>COUNTIFS(Entries!$A$3:$A$433,$A52,Entries!$BA$3:$BA$433,"*State perpetrator*",Entries!$AX$3:$AX$433,"&lt;&gt;Coca",Entries!$AX$3:$AX$433,"&lt;&gt;Guerrilla",Entries!$AG$3:$AG$433,"Direct*")+COUNTIFS(Entries!$A$3:$A$433,$A52,Entries!$BA$3:$BA$433,"*State perpetrator*",Entries!$AX$3:$AX$433,"&lt;&gt;Coca",Entries!$AX$3:$AX$433,"&lt;&gt;Guerrilla",Entries!$AG$3:$AG$433,"Bystander*")</f>
        <v>0</v>
      </c>
      <c r="O52" s="64"/>
    </row>
    <row r="53">
      <c r="A53" s="1" t="s">
        <v>526</v>
      </c>
      <c r="B53" s="3">
        <f>COUNTIF(Entries!$A$3:$A$433,A53)</f>
        <v>8</v>
      </c>
      <c r="C53" s="67">
        <f>COUNTIFS(Entries!$A$3:$A$433,A53,Entries!$BA$3:$BA$433,"*State perpetrator*")</f>
        <v>7</v>
      </c>
      <c r="D53" s="67">
        <f>COUNTIFS(Entries!$A$3:$A$433,$A53,Entries!$BA$3:$BA$433,"*State perpetrator*",Entries!$AX$3:$AX$433,"&lt;&gt;Coca",Entries!$AX$3:$AX$433,"&lt;&gt;Guerrilla")</f>
        <v>1</v>
      </c>
      <c r="E53" s="67">
        <f>COUNTIFS(Entries!$A$3:$A$433,$A53,Entries!$BA$3:$BA$433,"*State perpetrator*",Entries!$AX$3:$AX$433,"&lt;&gt;Coca",Entries!$AX$3:$AX$433,"&lt;&gt;Guerrilla",Entries!$AG$3:$AG$433,"Direct*")+COUNTIFS(Entries!$A$3:$A$433,$A53,Entries!$BA$3:$BA$433,"*State perpetrator*",Entries!$AX$3:$AX$433,"&lt;&gt;Coca",Entries!$AX$3:$AX$433,"&lt;&gt;Guerrilla",Entries!$AG$3:$AG$433,"Bystander*")</f>
        <v>1</v>
      </c>
      <c r="O53" s="64"/>
    </row>
    <row r="54">
      <c r="A54" s="1" t="s">
        <v>647</v>
      </c>
      <c r="B54" s="3">
        <f>COUNTIF(Entries!$A$3:$A$433,A54)</f>
        <v>3</v>
      </c>
      <c r="C54" s="67">
        <f>COUNTIFS(Entries!$A$3:$A$433,A54,Entries!$BA$3:$BA$433,"*State perpetrator*")</f>
        <v>2</v>
      </c>
      <c r="D54" s="67">
        <f>COUNTIFS(Entries!$A$3:$A$433,$A54,Entries!$BA$3:$BA$433,"*State perpetrator*",Entries!$AX$3:$AX$433,"&lt;&gt;Coca",Entries!$AX$3:$AX$433,"&lt;&gt;Guerrilla")</f>
        <v>2</v>
      </c>
      <c r="E54" s="67">
        <f>COUNTIFS(Entries!$A$3:$A$433,$A54,Entries!$BA$3:$BA$433,"*State perpetrator*",Entries!$AX$3:$AX$433,"&lt;&gt;Coca",Entries!$AX$3:$AX$433,"&lt;&gt;Guerrilla",Entries!$AG$3:$AG$433,"Direct*")+COUNTIFS(Entries!$A$3:$A$433,$A54,Entries!$BA$3:$BA$433,"*State perpetrator*",Entries!$AX$3:$AX$433,"&lt;&gt;Coca",Entries!$AX$3:$AX$433,"&lt;&gt;Guerrilla",Entries!$AG$3:$AG$433,"Bystander*")</f>
        <v>2</v>
      </c>
      <c r="O54" s="64"/>
    </row>
    <row r="55">
      <c r="A55" s="1" t="s">
        <v>1102</v>
      </c>
      <c r="B55" s="3">
        <f>COUNTIF(Entries!$A$3:$A$433,A55)</f>
        <v>0</v>
      </c>
      <c r="C55" s="67">
        <f>COUNTIFS(Entries!$A$3:$A$433,A55,Entries!$BA$3:$BA$433,"*State perpetrator*")</f>
        <v>0</v>
      </c>
      <c r="D55" s="67">
        <f>COUNTIFS(Entries!$A$3:$A$433,$A55,Entries!$BA$3:$BA$433,"*State perpetrator*",Entries!$AX$3:$AX$433,"&lt;&gt;Coca",Entries!$AX$3:$AX$433,"&lt;&gt;Guerrilla")</f>
        <v>0</v>
      </c>
      <c r="E55" s="67">
        <f>COUNTIFS(Entries!$A$3:$A$433,$A55,Entries!$BA$3:$BA$433,"*State perpetrator*",Entries!$AX$3:$AX$433,"&lt;&gt;Coca",Entries!$AX$3:$AX$433,"&lt;&gt;Guerrilla",Entries!$AG$3:$AG$433,"Direct*")+COUNTIFS(Entries!$A$3:$A$433,$A55,Entries!$BA$3:$BA$433,"*State perpetrator*",Entries!$AX$3:$AX$433,"&lt;&gt;Coca",Entries!$AX$3:$AX$433,"&lt;&gt;Guerrilla",Entries!$AG$3:$AG$433,"Bystander*")</f>
        <v>0</v>
      </c>
      <c r="O55" s="64"/>
    </row>
    <row r="56">
      <c r="A56" s="1" t="s">
        <v>1080</v>
      </c>
      <c r="B56" s="3">
        <f>COUNTIF(Entries!$A$3:$A$433,A56)</f>
        <v>1</v>
      </c>
      <c r="C56" s="67">
        <f>COUNTIFS(Entries!$A$3:$A$433,A56,Entries!$BA$3:$BA$433,"*State perpetrator*")</f>
        <v>1</v>
      </c>
      <c r="D56" s="67">
        <f>COUNTIFS(Entries!$A$3:$A$433,$A56,Entries!$BA$3:$BA$433,"*State perpetrator*",Entries!$AX$3:$AX$433,"&lt;&gt;Coca",Entries!$AX$3:$AX$433,"&lt;&gt;Guerrilla")</f>
        <v>0</v>
      </c>
      <c r="E56" s="67">
        <f>COUNTIFS(Entries!$A$3:$A$433,$A56,Entries!$BA$3:$BA$433,"*State perpetrator*",Entries!$AX$3:$AX$433,"&lt;&gt;Coca",Entries!$AX$3:$AX$433,"&lt;&gt;Guerrilla",Entries!$AG$3:$AG$433,"Direct*")+COUNTIFS(Entries!$A$3:$A$433,$A56,Entries!$BA$3:$BA$433,"*State perpetrator*",Entries!$AX$3:$AX$433,"&lt;&gt;Coca",Entries!$AX$3:$AX$433,"&lt;&gt;Guerrilla",Entries!$AG$3:$AG$433,"Bystander*")</f>
        <v>0</v>
      </c>
      <c r="O56" s="64"/>
    </row>
    <row r="57">
      <c r="A57" s="1" t="s">
        <v>1114</v>
      </c>
      <c r="B57" s="3">
        <f>COUNTIF(Entries!$A$3:$A$433,A57)</f>
        <v>0</v>
      </c>
      <c r="C57" s="67">
        <f>COUNTIFS(Entries!$A$3:$A$433,A57,Entries!$BA$3:$BA$433,"*State perpetrator*")</f>
        <v>0</v>
      </c>
      <c r="D57" s="67">
        <f>COUNTIFS(Entries!$A$3:$A$433,$A57,Entries!$BA$3:$BA$433,"*State perpetrator*",Entries!$AX$3:$AX$433,"&lt;&gt;Coca",Entries!$AX$3:$AX$433,"&lt;&gt;Guerrilla")</f>
        <v>0</v>
      </c>
      <c r="E57" s="67">
        <f>COUNTIFS(Entries!$A$3:$A$433,$A57,Entries!$BA$3:$BA$433,"*State perpetrator*",Entries!$AX$3:$AX$433,"&lt;&gt;Coca",Entries!$AX$3:$AX$433,"&lt;&gt;Guerrilla",Entries!$AG$3:$AG$433,"Direct*")+COUNTIFS(Entries!$A$3:$A$433,$A57,Entries!$BA$3:$BA$433,"*State perpetrator*",Entries!$AX$3:$AX$433,"&lt;&gt;Coca",Entries!$AX$3:$AX$433,"&lt;&gt;Guerrilla",Entries!$AG$3:$AG$433,"Bystander*")</f>
        <v>0</v>
      </c>
      <c r="F57">
        <f>SUM(E2:E57)</f>
        <v>36</v>
      </c>
      <c r="O57" s="64"/>
    </row>
    <row r="58">
      <c r="A58" s="1" t="s">
        <v>1123</v>
      </c>
      <c r="B58" s="3">
        <f>COUNTIF(Entries!$A$3:$A$433,A58)</f>
        <v>0</v>
      </c>
      <c r="C58" s="67">
        <f>COUNTIFS(Entries!$A$3:$A$433,A58,Entries!$BA$3:$BA$433,"*State perpetrator*")</f>
        <v>0</v>
      </c>
      <c r="D58" s="67">
        <f>COUNTIFS(Entries!$A$3:$A$433,$A58,Entries!$BA$3:$BA$433,"*State perpetrator*",Entries!$AX$3:$AX$433,"&lt;&gt;Coca",Entries!$AX$3:$AX$433,"&lt;&gt;Guerrilla")</f>
        <v>0</v>
      </c>
      <c r="E58" s="67">
        <f>COUNTIFS(Entries!$A$3:$A$433,$A58,Entries!$BA$3:$BA$433,"*State perpetrator*",Entries!$AX$3:$AX$433,"&lt;&gt;Coca",Entries!$AX$3:$AX$433,"&lt;&gt;Guerrilla",Entries!$AG$3:$AG$433,"Direct*")+COUNTIFS(Entries!$A$3:$A$433,$A58,Entries!$BA$3:$BA$433,"*State perpetrator*",Entries!$AX$3:$AX$433,"&lt;&gt;Coca",Entries!$AX$3:$AX$433,"&lt;&gt;Guerrilla",Entries!$AG$3:$AG$433,"Bystander*")</f>
        <v>0</v>
      </c>
      <c r="O58" s="64"/>
    </row>
    <row r="59">
      <c r="A59" s="137" t="s">
        <v>311</v>
      </c>
      <c r="B59" s="3">
        <f>COUNTIF(Entries!$A$3:$A$433,A59)</f>
        <v>68</v>
      </c>
      <c r="C59" s="67">
        <f>COUNTIFS(Entries!$A$3:$A$433,A59,Entries!$BA$3:$BA$433,"*State perpetrator*")</f>
        <v>60</v>
      </c>
      <c r="D59" s="67">
        <f>COUNTIFS(Entries!$A$3:$A$433,$A59,Entries!$BA$3:$BA$433,"*State perpetrator*",Entries!$AX$3:$AX$433,"&lt;&gt;Coca",Entries!$AX$3:$AX$433,"&lt;&gt;Guerrilla")</f>
        <v>60</v>
      </c>
      <c r="E59" s="67">
        <f>COUNTIFS(Entries!$A$3:$A$433,$A59,Entries!$BA$3:$BA$433,"*State perpetrator*",Entries!$AX$3:$AX$433,"&lt;&gt;Coca",Entries!$AX$3:$AX$433,"&lt;&gt;Guerrilla",Entries!$AG$3:$AG$433,"Direct*")+COUNTIFS(Entries!$A$3:$A$433,$A59,Entries!$BA$3:$BA$433,"*State perpetrator*",Entries!$AX$3:$AX$433,"&lt;&gt;Coca",Entries!$AX$3:$AX$433,"&lt;&gt;Guerrilla",Entries!$AG$3:$AG$433,"Bystander*")</f>
        <v>60</v>
      </c>
      <c r="O59" s="64"/>
    </row>
    <row r="60">
      <c r="A60" s="1" t="s">
        <v>1142</v>
      </c>
      <c r="B60" s="3">
        <f>COUNTIF(Entries!$A$3:$A$433,A60)</f>
        <v>0</v>
      </c>
      <c r="C60" s="67">
        <f>COUNTIFS(Entries!$A$3:$A$433,A60,Entries!$BA$3:$BA$433,"*State perpetrator*")</f>
        <v>0</v>
      </c>
      <c r="D60" s="67">
        <f>COUNTIFS(Entries!$A$3:$A$433,$A60,Entries!$BA$3:$BA$433,"*State perpetrator*",Entries!$AX$3:$AX$433,"&lt;&gt;Coca",Entries!$AX$3:$AX$433,"&lt;&gt;Guerrilla")</f>
        <v>0</v>
      </c>
      <c r="E60" s="67">
        <f>COUNTIFS(Entries!$A$3:$A$433,$A60,Entries!$BA$3:$BA$433,"*State perpetrator*",Entries!$AX$3:$AX$433,"&lt;&gt;Coca",Entries!$AX$3:$AX$433,"&lt;&gt;Guerrilla",Entries!$AG$3:$AG$433,"Direct*")+COUNTIFS(Entries!$A$3:$A$433,$A60,Entries!$BA$3:$BA$433,"*State perpetrator*",Entries!$AX$3:$AX$433,"&lt;&gt;Coca",Entries!$AX$3:$AX$433,"&lt;&gt;Guerrilla",Entries!$AG$3:$AG$433,"Bystander*")</f>
        <v>0</v>
      </c>
      <c r="O60" s="64"/>
    </row>
    <row r="61">
      <c r="A61" s="1" t="s">
        <v>1150</v>
      </c>
      <c r="B61" s="3">
        <f>COUNTIF(Entries!$A$3:$A$433,A61)</f>
        <v>0</v>
      </c>
      <c r="C61" s="67">
        <f>COUNTIFS(Entries!$A$3:$A$433,A61,Entries!$BA$3:$BA$433,"*State perpetrator*")</f>
        <v>0</v>
      </c>
      <c r="D61" s="67">
        <f>COUNTIFS(Entries!$A$3:$A$433,$A61,Entries!$BA$3:$BA$433,"*State perpetrator*",Entries!$AX$3:$AX$433,"&lt;&gt;Coca",Entries!$AX$3:$AX$433,"&lt;&gt;Guerrilla")</f>
        <v>0</v>
      </c>
      <c r="E61" s="67">
        <f>COUNTIFS(Entries!$A$3:$A$433,$A61,Entries!$BA$3:$BA$433,"*State perpetrator*",Entries!$AX$3:$AX$433,"&lt;&gt;Coca",Entries!$AX$3:$AX$433,"&lt;&gt;Guerrilla",Entries!$AG$3:$AG$433,"Direct*")+COUNTIFS(Entries!$A$3:$A$433,$A61,Entries!$BA$3:$BA$433,"*State perpetrator*",Entries!$AX$3:$AX$433,"&lt;&gt;Coca",Entries!$AX$3:$AX$433,"&lt;&gt;Guerrilla",Entries!$AG$3:$AG$433,"Bystander*")</f>
        <v>0</v>
      </c>
      <c r="O61" s="64"/>
    </row>
    <row r="62">
      <c r="A62" s="7" t="s">
        <v>638</v>
      </c>
      <c r="B62" s="3">
        <f>COUNTIF(Entries!$A$3:$A$433,A62)</f>
        <v>0</v>
      </c>
      <c r="C62" s="67">
        <f>COUNTIFS(Entries!$A$3:$A$433,A62,Entries!$BA$3:$BA$433,"*State perpetrator*")</f>
        <v>0</v>
      </c>
      <c r="D62" s="67">
        <f>COUNTIFS(Entries!$A$3:$A$433,$A62,Entries!$BA$3:$BA$433,"*State perpetrator*",Entries!$AX$3:$AX$433,"&lt;&gt;Coca",Entries!$AX$3:$AX$433,"&lt;&gt;Guerrilla")</f>
        <v>0</v>
      </c>
      <c r="E62" s="67">
        <f>COUNTIFS(Entries!$A$3:$A$433,$A62,Entries!$BA$3:$BA$433,"*State perpetrator*",Entries!$AX$3:$AX$433,"&lt;&gt;Coca",Entries!$AX$3:$AX$433,"&lt;&gt;Guerrilla",Entries!$AG$3:$AG$433,"Direct*")+COUNTIFS(Entries!$A$3:$A$433,$A62,Entries!$BA$3:$BA$433,"*State perpetrator*",Entries!$AX$3:$AX$433,"&lt;&gt;Coca",Entries!$AX$3:$AX$433,"&lt;&gt;Guerrilla",Entries!$AG$3:$AG$433,"Bystander*")</f>
        <v>0</v>
      </c>
      <c r="O62" s="64"/>
    </row>
    <row r="63">
      <c r="A63" s="1" t="s">
        <v>662</v>
      </c>
      <c r="B63" s="3">
        <f>COUNTIF(Entries!$A$3:$A$433,A63)</f>
        <v>3</v>
      </c>
      <c r="C63" s="67">
        <f>COUNTIFS(Entries!$A$3:$A$433,A63,Entries!$BA$3:$BA$433,"*State perpetrator*")</f>
        <v>0</v>
      </c>
      <c r="D63" s="67">
        <f>COUNTIFS(Entries!$A$3:$A$433,$A63,Entries!$BA$3:$BA$433,"*State perpetrator*",Entries!$AX$3:$AX$433,"&lt;&gt;Coca",Entries!$AX$3:$AX$433,"&lt;&gt;Guerrilla")</f>
        <v>0</v>
      </c>
      <c r="E63" s="67">
        <f>COUNTIFS(Entries!$A$3:$A$433,$A63,Entries!$BA$3:$BA$433,"*State perpetrator*",Entries!$AX$3:$AX$433,"&lt;&gt;Coca",Entries!$AX$3:$AX$433,"&lt;&gt;Guerrilla",Entries!$AG$3:$AG$433,"Direct*")+COUNTIFS(Entries!$A$3:$A$433,$A63,Entries!$BA$3:$BA$433,"*State perpetrator*",Entries!$AX$3:$AX$433,"&lt;&gt;Coca",Entries!$AX$3:$AX$433,"&lt;&gt;Guerrilla",Entries!$AG$3:$AG$433,"Bystander*")</f>
        <v>0</v>
      </c>
      <c r="O63" s="64"/>
    </row>
    <row r="64">
      <c r="A64" s="7" t="s">
        <v>694</v>
      </c>
      <c r="B64" s="3">
        <f>COUNTIF(Entries!$A$3:$A$433,A64)</f>
        <v>3</v>
      </c>
      <c r="C64" s="67">
        <f>COUNTIFS(Entries!$A$3:$A$433,A64,Entries!$BA$3:$BA$433,"*State perpetrator*")</f>
        <v>0</v>
      </c>
      <c r="D64" s="67">
        <f>COUNTIFS(Entries!$A$3:$A$433,$A64,Entries!$BA$3:$BA$433,"*State perpetrator*",Entries!$AX$3:$AX$433,"&lt;&gt;Coca",Entries!$AX$3:$AX$433,"&lt;&gt;Guerrilla")</f>
        <v>0</v>
      </c>
      <c r="E64" s="67">
        <f>COUNTIFS(Entries!$A$3:$A$433,$A64,Entries!$BA$3:$BA$433,"*State perpetrator*",Entries!$AX$3:$AX$433,"&lt;&gt;Coca",Entries!$AX$3:$AX$433,"&lt;&gt;Guerrilla",Entries!$AG$3:$AG$433,"Direct*")+COUNTIFS(Entries!$A$3:$A$433,$A64,Entries!$BA$3:$BA$433,"*State perpetrator*",Entries!$AX$3:$AX$433,"&lt;&gt;Coca",Entries!$AX$3:$AX$433,"&lt;&gt;Guerrilla",Entries!$AG$3:$AG$433,"Bystander*")</f>
        <v>0</v>
      </c>
      <c r="O64" s="64"/>
    </row>
    <row r="65">
      <c r="A65" s="1" t="s">
        <v>1167</v>
      </c>
      <c r="B65" s="3">
        <f>COUNTIF(Entries!$A$3:$A$433,A65)</f>
        <v>1</v>
      </c>
      <c r="C65" s="67">
        <f>COUNTIFS(Entries!$A$3:$A$433,A65,Entries!$BA$3:$BA$433,"*State perpetrator*")</f>
        <v>0</v>
      </c>
      <c r="D65" s="67">
        <f>COUNTIFS(Entries!$A$3:$A$433,$A65,Entries!$BA$3:$BA$433,"*State perpetrator*",Entries!$AX$3:$AX$433,"&lt;&gt;Coca",Entries!$AX$3:$AX$433,"&lt;&gt;Guerrilla")</f>
        <v>0</v>
      </c>
      <c r="E65" s="67">
        <f>COUNTIFS(Entries!$A$3:$A$433,$A65,Entries!$BA$3:$BA$433,"*State perpetrator*",Entries!$AX$3:$AX$433,"&lt;&gt;Coca",Entries!$AX$3:$AX$433,"&lt;&gt;Guerrilla",Entries!$AG$3:$AG$433,"Direct*")+COUNTIFS(Entries!$A$3:$A$433,$A65,Entries!$BA$3:$BA$433,"*State perpetrator*",Entries!$AX$3:$AX$433,"&lt;&gt;Coca",Entries!$AX$3:$AX$433,"&lt;&gt;Guerrilla",Entries!$AG$3:$AG$433,"Bystander*")</f>
        <v>0</v>
      </c>
      <c r="O65" s="64"/>
    </row>
    <row r="66">
      <c r="A66" s="1" t="s">
        <v>1172</v>
      </c>
      <c r="B66" s="3">
        <f>COUNTIF(Entries!$A$3:$A$433,A66)</f>
        <v>1</v>
      </c>
      <c r="C66" s="67">
        <f>COUNTIFS(Entries!$A$3:$A$433,A66,Entries!$BA$3:$BA$433,"*State perpetrator*")</f>
        <v>1</v>
      </c>
      <c r="D66" s="67">
        <f>COUNTIFS(Entries!$A$3:$A$433,$A66,Entries!$BA$3:$BA$433,"*State perpetrator*",Entries!$AX$3:$AX$433,"&lt;&gt;Coca",Entries!$AX$3:$AX$433,"&lt;&gt;Guerrilla")</f>
        <v>0</v>
      </c>
      <c r="E66" s="67">
        <f>COUNTIFS(Entries!$A$3:$A$433,$A66,Entries!$BA$3:$BA$433,"*State perpetrator*",Entries!$AX$3:$AX$433,"&lt;&gt;Coca",Entries!$AX$3:$AX$433,"&lt;&gt;Guerrilla",Entries!$AG$3:$AG$433,"Direct*")+COUNTIFS(Entries!$A$3:$A$433,$A66,Entries!$BA$3:$BA$433,"*State perpetrator*",Entries!$AX$3:$AX$433,"&lt;&gt;Coca",Entries!$AX$3:$AX$433,"&lt;&gt;Guerrilla",Entries!$AG$3:$AG$433,"Bystander*")</f>
        <v>0</v>
      </c>
      <c r="O66" s="64"/>
    </row>
    <row r="67">
      <c r="A67" s="1" t="s">
        <v>1179</v>
      </c>
      <c r="B67" s="3">
        <f>COUNTIF(Entries!$A$3:$A$433,A67)</f>
        <v>1</v>
      </c>
      <c r="C67" s="67">
        <f>COUNTIFS(Entries!$A$3:$A$433,A67,Entries!$BA$3:$BA$433,"*State perpetrator*")</f>
        <v>1</v>
      </c>
      <c r="D67" s="67">
        <f>COUNTIFS(Entries!$A$3:$A$433,$A67,Entries!$BA$3:$BA$433,"*State perpetrator*",Entries!$AX$3:$AX$433,"&lt;&gt;Coca",Entries!$AX$3:$AX$433,"&lt;&gt;Guerrilla")</f>
        <v>1</v>
      </c>
      <c r="E67" s="67">
        <f>COUNTIFS(Entries!$A$3:$A$433,$A67,Entries!$BA$3:$BA$433,"*State perpetrator*",Entries!$AX$3:$AX$433,"&lt;&gt;Coca",Entries!$AX$3:$AX$433,"&lt;&gt;Guerrilla",Entries!$AG$3:$AG$433,"Direct*")+COUNTIFS(Entries!$A$3:$A$433,$A67,Entries!$BA$3:$BA$433,"*State perpetrator*",Entries!$AX$3:$AX$433,"&lt;&gt;Coca",Entries!$AX$3:$AX$433,"&lt;&gt;Guerrilla",Entries!$AG$3:$AG$433,"Bystander*")</f>
        <v>1</v>
      </c>
      <c r="O67" s="64"/>
    </row>
    <row r="68">
      <c r="A68" s="1" t="s">
        <v>1210</v>
      </c>
      <c r="B68" s="3">
        <f>COUNTIF(Entries!$A$3:$A$433,A68)</f>
        <v>0</v>
      </c>
      <c r="C68" s="67">
        <f>COUNTIFS(Entries!$A$3:$A$433,A68,Entries!$BA$3:$BA$433,"*State perpetrator*")</f>
        <v>0</v>
      </c>
      <c r="D68" s="67">
        <f>COUNTIFS(Entries!$A$3:$A$433,$A68,Entries!$BA$3:$BA$433,"*State perpetrator*",Entries!$AX$3:$AX$433,"&lt;&gt;Coca",Entries!$AX$3:$AX$433,"&lt;&gt;Guerrilla")</f>
        <v>0</v>
      </c>
      <c r="E68" s="67">
        <f>COUNTIFS(Entries!$A$3:$A$433,$A68,Entries!$BA$3:$BA$433,"*State perpetrator*",Entries!$AX$3:$AX$433,"&lt;&gt;Coca",Entries!$AX$3:$AX$433,"&lt;&gt;Guerrilla",Entries!$AG$3:$AG$433,"Direct*")+COUNTIFS(Entries!$A$3:$A$433,$A68,Entries!$BA$3:$BA$433,"*State perpetrator*",Entries!$AX$3:$AX$433,"&lt;&gt;Coca",Entries!$AX$3:$AX$433,"&lt;&gt;Guerrilla",Entries!$AG$3:$AG$433,"Bystander*")</f>
        <v>0</v>
      </c>
      <c r="O68" s="64"/>
    </row>
    <row r="69">
      <c r="A69" s="1" t="s">
        <v>942</v>
      </c>
      <c r="B69" s="3">
        <f>COUNTIF(Entries!$A$3:$A$433,A69)</f>
        <v>0</v>
      </c>
      <c r="C69" s="67">
        <f>COUNTIFS(Entries!$A$3:$A$433,A69,Entries!$BA$3:$BA$433,"*State perpetrator*")</f>
        <v>0</v>
      </c>
      <c r="D69" s="67">
        <f>COUNTIFS(Entries!$A$3:$A$433,$A69,Entries!$BA$3:$BA$433,"*State perpetrator*",Entries!$AX$3:$AX$433,"&lt;&gt;Coca",Entries!$AX$3:$AX$433,"&lt;&gt;Guerrilla")</f>
        <v>0</v>
      </c>
      <c r="E69" s="67">
        <f>COUNTIFS(Entries!$A$3:$A$433,$A69,Entries!$BA$3:$BA$433,"*State perpetrator*",Entries!$AX$3:$AX$433,"&lt;&gt;Coca",Entries!$AX$3:$AX$433,"&lt;&gt;Guerrilla",Entries!$AG$3:$AG$433,"Direct*")+COUNTIFS(Entries!$A$3:$A$433,$A69,Entries!$BA$3:$BA$433,"*State perpetrator*",Entries!$AX$3:$AX$433,"&lt;&gt;Coca",Entries!$AX$3:$AX$433,"&lt;&gt;Guerrilla",Entries!$AG$3:$AG$433,"Bystander*")</f>
        <v>0</v>
      </c>
      <c r="O69" s="64"/>
    </row>
    <row r="70">
      <c r="A70" s="1" t="s">
        <v>363</v>
      </c>
      <c r="B70" s="3">
        <f>COUNTIF(Entries!$A$3:$A$433,A70)</f>
        <v>17</v>
      </c>
      <c r="C70" s="67">
        <f>COUNTIFS(Entries!$A$3:$A$433,A70,Entries!$BA$3:$BA$433,"*State perpetrator*")</f>
        <v>0</v>
      </c>
      <c r="D70" s="67">
        <f>COUNTIFS(Entries!$A$3:$A$433,$A70,Entries!$BA$3:$BA$433,"*State perpetrator*",Entries!$AX$3:$AX$433,"&lt;&gt;Coca",Entries!$AX$3:$AX$433,"&lt;&gt;Guerrilla")</f>
        <v>0</v>
      </c>
      <c r="E70" s="67">
        <f>COUNTIFS(Entries!$A$3:$A$433,$A70,Entries!$BA$3:$BA$433,"*State perpetrator*",Entries!$AX$3:$AX$433,"&lt;&gt;Coca",Entries!$AX$3:$AX$433,"&lt;&gt;Guerrilla",Entries!$AG$3:$AG$433,"Direct*")+COUNTIFS(Entries!$A$3:$A$433,$A70,Entries!$BA$3:$BA$433,"*State perpetrator*",Entries!$AX$3:$AX$433,"&lt;&gt;Coca",Entries!$AX$3:$AX$433,"&lt;&gt;Guerrilla",Entries!$AG$3:$AG$433,"Bystander*")</f>
        <v>0</v>
      </c>
      <c r="O70" s="64"/>
    </row>
    <row r="71">
      <c r="A71" s="1" t="s">
        <v>1238</v>
      </c>
      <c r="B71" s="3">
        <f>COUNTIF(Entries!$A$3:$A$433,A71)</f>
        <v>1</v>
      </c>
      <c r="C71" s="67">
        <f>COUNTIFS(Entries!$A$3:$A$433,A71,Entries!$BA$3:$BA$433,"*State perpetrator*")</f>
        <v>0</v>
      </c>
      <c r="D71" s="67">
        <f>COUNTIFS(Entries!$A$3:$A$433,$A71,Entries!$BA$3:$BA$433,"*State perpetrator*",Entries!$AX$3:$AX$433,"&lt;&gt;Coca",Entries!$AX$3:$AX$433,"&lt;&gt;Guerrilla")</f>
        <v>0</v>
      </c>
      <c r="E71" s="67">
        <f>COUNTIFS(Entries!$A$3:$A$433,$A71,Entries!$BA$3:$BA$433,"*State perpetrator*",Entries!$AX$3:$AX$433,"&lt;&gt;Coca",Entries!$AX$3:$AX$433,"&lt;&gt;Guerrilla",Entries!$AG$3:$AG$433,"Direct*")+COUNTIFS(Entries!$A$3:$A$433,$A71,Entries!$BA$3:$BA$433,"*State perpetrator*",Entries!$AX$3:$AX$433,"&lt;&gt;Coca",Entries!$AX$3:$AX$433,"&lt;&gt;Guerrilla",Entries!$AG$3:$AG$433,"Bystander*")</f>
        <v>0</v>
      </c>
      <c r="O71" s="64"/>
    </row>
    <row r="72">
      <c r="A72" s="1" t="s">
        <v>717</v>
      </c>
      <c r="B72" s="3">
        <f>COUNTIF(Entries!$A$3:$A$433,A72)</f>
        <v>3</v>
      </c>
      <c r="C72" s="67">
        <f>COUNTIFS(Entries!$A$3:$A$433,A72,Entries!$BA$3:$BA$433,"*State perpetrator*")</f>
        <v>0</v>
      </c>
      <c r="D72" s="67">
        <f>COUNTIFS(Entries!$A$3:$A$433,$A72,Entries!$BA$3:$BA$433,"*State perpetrator*",Entries!$AX$3:$AX$433,"&lt;&gt;Coca",Entries!$AX$3:$AX$433,"&lt;&gt;Guerrilla")</f>
        <v>0</v>
      </c>
      <c r="E72" s="67">
        <f>COUNTIFS(Entries!$A$3:$A$433,$A72,Entries!$BA$3:$BA$433,"*State perpetrator*",Entries!$AX$3:$AX$433,"&lt;&gt;Coca",Entries!$AX$3:$AX$433,"&lt;&gt;Guerrilla",Entries!$AG$3:$AG$433,"Direct*")+COUNTIFS(Entries!$A$3:$A$433,$A72,Entries!$BA$3:$BA$433,"*State perpetrator*",Entries!$AX$3:$AX$433,"&lt;&gt;Coca",Entries!$AX$3:$AX$433,"&lt;&gt;Guerrilla",Entries!$AG$3:$AG$433,"Bystander*")</f>
        <v>0</v>
      </c>
      <c r="O72" s="64"/>
    </row>
    <row r="73">
      <c r="A73" s="1" t="s">
        <v>1255</v>
      </c>
      <c r="B73" s="3">
        <f>COUNTIF(Entries!$A$3:$A$433,A73)</f>
        <v>0</v>
      </c>
      <c r="C73" s="67">
        <f>COUNTIFS(Entries!$A$3:$A$433,A73,Entries!$BA$3:$BA$433,"*State perpetrator*")</f>
        <v>0</v>
      </c>
      <c r="D73" s="67">
        <f>COUNTIFS(Entries!$A$3:$A$433,$A73,Entries!$BA$3:$BA$433,"*State perpetrator*",Entries!$AX$3:$AX$433,"&lt;&gt;Coca",Entries!$AX$3:$AX$433,"&lt;&gt;Guerrilla")</f>
        <v>0</v>
      </c>
      <c r="E73" s="67">
        <f>COUNTIFS(Entries!$A$3:$A$433,$A73,Entries!$BA$3:$BA$433,"*State perpetrator*",Entries!$AX$3:$AX$433,"&lt;&gt;Coca",Entries!$AX$3:$AX$433,"&lt;&gt;Guerrilla",Entries!$AG$3:$AG$433,"Direct*")+COUNTIFS(Entries!$A$3:$A$433,$A73,Entries!$BA$3:$BA$433,"*State perpetrator*",Entries!$AX$3:$AX$433,"&lt;&gt;Coca",Entries!$AX$3:$AX$433,"&lt;&gt;Guerrilla",Entries!$AG$3:$AG$433,"Bystander*")</f>
        <v>0</v>
      </c>
      <c r="O73" s="64"/>
    </row>
    <row r="74">
      <c r="A74" s="1" t="s">
        <v>1265</v>
      </c>
      <c r="B74" s="3">
        <f>COUNTIF(Entries!$A$3:$A$433,A74)</f>
        <v>1</v>
      </c>
      <c r="C74" s="67">
        <f>COUNTIFS(Entries!$A$3:$A$433,A74,Entries!$BA$3:$BA$433,"*State perpetrator*")</f>
        <v>1</v>
      </c>
      <c r="D74" s="67">
        <f>COUNTIFS(Entries!$A$3:$A$433,$A74,Entries!$BA$3:$BA$433,"*State perpetrator*",Entries!$AX$3:$AX$433,"&lt;&gt;Coca",Entries!$AX$3:$AX$433,"&lt;&gt;Guerrilla")</f>
        <v>1</v>
      </c>
      <c r="E74" s="67">
        <f>COUNTIFS(Entries!$A$3:$A$433,$A74,Entries!$BA$3:$BA$433,"*State perpetrator*",Entries!$AX$3:$AX$433,"&lt;&gt;Coca",Entries!$AX$3:$AX$433,"&lt;&gt;Guerrilla",Entries!$AG$3:$AG$433,"Direct*")+COUNTIFS(Entries!$A$3:$A$433,$A74,Entries!$BA$3:$BA$433,"*State perpetrator*",Entries!$AX$3:$AX$433,"&lt;&gt;Coca",Entries!$AX$3:$AX$433,"&lt;&gt;Guerrilla",Entries!$AG$3:$AG$433,"Bystander*")</f>
        <v>1</v>
      </c>
      <c r="O74" s="64"/>
    </row>
    <row r="75">
      <c r="A75" s="1" t="s">
        <v>742</v>
      </c>
      <c r="B75" s="3">
        <f>COUNTIF(Entries!$A$3:$A$433,A75)</f>
        <v>3</v>
      </c>
      <c r="C75" s="67">
        <f>COUNTIFS(Entries!$A$3:$A$433,A75,Entries!$BA$3:$BA$433,"*State perpetrator*")</f>
        <v>3</v>
      </c>
      <c r="D75" s="67">
        <f>COUNTIFS(Entries!$A$3:$A$433,$A75,Entries!$BA$3:$BA$433,"*State perpetrator*",Entries!$AX$3:$AX$433,"&lt;&gt;Coca",Entries!$AX$3:$AX$433,"&lt;&gt;Guerrilla")</f>
        <v>3</v>
      </c>
      <c r="E75" s="67">
        <f>COUNTIFS(Entries!$A$3:$A$433,$A75,Entries!$BA$3:$BA$433,"*State perpetrator*",Entries!$AX$3:$AX$433,"&lt;&gt;Coca",Entries!$AX$3:$AX$433,"&lt;&gt;Guerrilla",Entries!$AG$3:$AG$433,"Direct*")+COUNTIFS(Entries!$A$3:$A$433,$A75,Entries!$BA$3:$BA$433,"*State perpetrator*",Entries!$AX$3:$AX$433,"&lt;&gt;Coca",Entries!$AX$3:$AX$433,"&lt;&gt;Guerrilla",Entries!$AG$3:$AG$433,"Bystander*")</f>
        <v>3</v>
      </c>
      <c r="O75" s="64"/>
    </row>
    <row r="76">
      <c r="A76" s="1" t="s">
        <v>956</v>
      </c>
      <c r="B76" s="3">
        <f>COUNTIF(Entries!$A$3:$A$433,A76)</f>
        <v>2</v>
      </c>
      <c r="C76" s="67">
        <f>COUNTIFS(Entries!$A$3:$A$433,A76,Entries!$BA$3:$BA$433,"*State perpetrator*")</f>
        <v>0</v>
      </c>
      <c r="D76" s="67">
        <f>COUNTIFS(Entries!$A$3:$A$433,$A76,Entries!$BA$3:$BA$433,"*State perpetrator*",Entries!$AX$3:$AX$433,"&lt;&gt;Coca",Entries!$AX$3:$AX$433,"&lt;&gt;Guerrilla")</f>
        <v>0</v>
      </c>
      <c r="E76" s="67">
        <f>COUNTIFS(Entries!$A$3:$A$433,$A76,Entries!$BA$3:$BA$433,"*State perpetrator*",Entries!$AX$3:$AX$433,"&lt;&gt;Coca",Entries!$AX$3:$AX$433,"&lt;&gt;Guerrilla",Entries!$AG$3:$AG$433,"Direct*")+COUNTIFS(Entries!$A$3:$A$433,$A76,Entries!$BA$3:$BA$433,"*State perpetrator*",Entries!$AX$3:$AX$433,"&lt;&gt;Coca",Entries!$AX$3:$AX$433,"&lt;&gt;Guerrilla",Entries!$AG$3:$AG$433,"Bystander*")</f>
        <v>0</v>
      </c>
      <c r="O76" s="64"/>
    </row>
    <row r="77">
      <c r="A77" s="1" t="s">
        <v>1298</v>
      </c>
      <c r="B77" s="3">
        <f>COUNTIF(Entries!$A$3:$A$433,A77)</f>
        <v>1</v>
      </c>
      <c r="C77" s="67">
        <f>COUNTIFS(Entries!$A$3:$A$433,A77,Entries!$BA$3:$BA$433,"*State perpetrator*")</f>
        <v>0</v>
      </c>
      <c r="D77" s="67">
        <f>COUNTIFS(Entries!$A$3:$A$433,$A77,Entries!$BA$3:$BA$433,"*State perpetrator*",Entries!$AX$3:$AX$433,"&lt;&gt;Coca",Entries!$AX$3:$AX$433,"&lt;&gt;Guerrilla")</f>
        <v>0</v>
      </c>
      <c r="E77" s="67">
        <f>COUNTIFS(Entries!$A$3:$A$433,$A77,Entries!$BA$3:$BA$433,"*State perpetrator*",Entries!$AX$3:$AX$433,"&lt;&gt;Coca",Entries!$AX$3:$AX$433,"&lt;&gt;Guerrilla",Entries!$AG$3:$AG$433,"Direct*")+COUNTIFS(Entries!$A$3:$A$433,$A77,Entries!$BA$3:$BA$433,"*State perpetrator*",Entries!$AX$3:$AX$433,"&lt;&gt;Coca",Entries!$AX$3:$AX$433,"&lt;&gt;Guerrilla",Entries!$AG$3:$AG$433,"Bystander*")</f>
        <v>0</v>
      </c>
      <c r="O77" s="64"/>
    </row>
    <row r="78">
      <c r="A78" s="1" t="s">
        <v>1305</v>
      </c>
      <c r="B78" s="3">
        <f>COUNTIF(Entries!$A$3:$A$433,A78)</f>
        <v>0</v>
      </c>
      <c r="C78" s="67">
        <f>COUNTIFS(Entries!$A$3:$A$433,A78,Entries!$BA$3:$BA$433,"*State perpetrator*")</f>
        <v>0</v>
      </c>
      <c r="D78" s="67">
        <f>COUNTIFS(Entries!$A$3:$A$433,$A78,Entries!$BA$3:$BA$433,"*State perpetrator*",Entries!$AX$3:$AX$433,"&lt;&gt;Coca",Entries!$AX$3:$AX$433,"&lt;&gt;Guerrilla")</f>
        <v>0</v>
      </c>
      <c r="E78" s="67">
        <f>COUNTIFS(Entries!$A$3:$A$433,$A78,Entries!$BA$3:$BA$433,"*State perpetrator*",Entries!$AX$3:$AX$433,"&lt;&gt;Coca",Entries!$AX$3:$AX$433,"&lt;&gt;Guerrilla",Entries!$AG$3:$AG$433,"Direct*")+COUNTIFS(Entries!$A$3:$A$433,$A78,Entries!$BA$3:$BA$433,"*State perpetrator*",Entries!$AX$3:$AX$433,"&lt;&gt;Coca",Entries!$AX$3:$AX$433,"&lt;&gt;Guerrilla",Entries!$AG$3:$AG$433,"Bystander*")</f>
        <v>0</v>
      </c>
      <c r="O78" s="64"/>
    </row>
    <row r="79">
      <c r="A79" s="1" t="s">
        <v>402</v>
      </c>
      <c r="B79" s="3">
        <f>COUNTIF(Entries!$A$3:$A$433,A79)</f>
        <v>12</v>
      </c>
      <c r="C79" s="67">
        <f>COUNTIFS(Entries!$A$3:$A$433,A79,Entries!$BA$3:$BA$433,"*State perpetrator*")</f>
        <v>0</v>
      </c>
      <c r="D79" s="67">
        <f>COUNTIFS(Entries!$A$3:$A$433,$A79,Entries!$BA$3:$BA$433,"*State perpetrator*",Entries!$AX$3:$AX$433,"&lt;&gt;Coca",Entries!$AX$3:$AX$433,"&lt;&gt;Guerrilla")</f>
        <v>0</v>
      </c>
      <c r="E79" s="67">
        <f>COUNTIFS(Entries!$A$3:$A$433,$A79,Entries!$BA$3:$BA$433,"*State perpetrator*",Entries!$AX$3:$AX$433,"&lt;&gt;Coca",Entries!$AX$3:$AX$433,"&lt;&gt;Guerrilla",Entries!$AG$3:$AG$433,"Direct*")+COUNTIFS(Entries!$A$3:$A$433,$A79,Entries!$BA$3:$BA$433,"*State perpetrator*",Entries!$AX$3:$AX$433,"&lt;&gt;Coca",Entries!$AX$3:$AX$433,"&lt;&gt;Guerrilla",Entries!$AG$3:$AG$433,"Bystander*")</f>
        <v>0</v>
      </c>
      <c r="O79" s="64"/>
    </row>
    <row r="80">
      <c r="A80" s="1" t="s">
        <v>971</v>
      </c>
      <c r="B80" s="3">
        <f>COUNTIF(Entries!$A$3:$A$433,A80)</f>
        <v>2</v>
      </c>
      <c r="C80" s="67">
        <f>COUNTIFS(Entries!$A$3:$A$433,A80,Entries!$BA$3:$BA$433,"*State perpetrator*")</f>
        <v>0</v>
      </c>
      <c r="D80" s="67">
        <f>COUNTIFS(Entries!$A$3:$A$433,$A80,Entries!$BA$3:$BA$433,"*State perpetrator*",Entries!$AX$3:$AX$433,"&lt;&gt;Coca",Entries!$AX$3:$AX$433,"&lt;&gt;Guerrilla")</f>
        <v>0</v>
      </c>
      <c r="E80" s="67">
        <f>COUNTIFS(Entries!$A$3:$A$433,$A80,Entries!$BA$3:$BA$433,"*State perpetrator*",Entries!$AX$3:$AX$433,"&lt;&gt;Coca",Entries!$AX$3:$AX$433,"&lt;&gt;Guerrilla",Entries!$AG$3:$AG$433,"Direct*")+COUNTIFS(Entries!$A$3:$A$433,$A80,Entries!$BA$3:$BA$433,"*State perpetrator*",Entries!$AX$3:$AX$433,"&lt;&gt;Coca",Entries!$AX$3:$AX$433,"&lt;&gt;Guerrilla",Entries!$AG$3:$AG$433,"Bystander*")</f>
        <v>0</v>
      </c>
      <c r="O80" s="64"/>
    </row>
    <row r="81">
      <c r="A81" s="1" t="s">
        <v>1334</v>
      </c>
      <c r="B81" s="3">
        <f>COUNTIF(Entries!$A$3:$A$433,A81)</f>
        <v>1</v>
      </c>
      <c r="C81" s="67">
        <f>COUNTIFS(Entries!$A$3:$A$433,A81,Entries!$BA$3:$BA$433,"*State perpetrator*")</f>
        <v>0</v>
      </c>
      <c r="D81" s="67">
        <f>COUNTIFS(Entries!$A$3:$A$433,$A81,Entries!$BA$3:$BA$433,"*State perpetrator*",Entries!$AX$3:$AX$433,"&lt;&gt;Coca",Entries!$AX$3:$AX$433,"&lt;&gt;Guerrilla")</f>
        <v>0</v>
      </c>
      <c r="E81" s="67">
        <f>COUNTIFS(Entries!$A$3:$A$433,$A81,Entries!$BA$3:$BA$433,"*State perpetrator*",Entries!$AX$3:$AX$433,"&lt;&gt;Coca",Entries!$AX$3:$AX$433,"&lt;&gt;Guerrilla",Entries!$AG$3:$AG$433,"Direct*")+COUNTIFS(Entries!$A$3:$A$433,$A81,Entries!$BA$3:$BA$433,"*State perpetrator*",Entries!$AX$3:$AX$433,"&lt;&gt;Coca",Entries!$AX$3:$AX$433,"&lt;&gt;Guerrilla",Entries!$AG$3:$AG$433,"Bystander*")</f>
        <v>0</v>
      </c>
      <c r="O81" s="64"/>
    </row>
    <row r="82">
      <c r="A82" s="1" t="s">
        <v>1344</v>
      </c>
      <c r="B82" s="3">
        <f>COUNTIF(Entries!$A$3:$A$433,A82)</f>
        <v>0</v>
      </c>
      <c r="C82" s="67">
        <f>COUNTIFS(Entries!$A$3:$A$433,A82,Entries!$BA$3:$BA$433,"*State perpetrator*")</f>
        <v>0</v>
      </c>
      <c r="D82" s="67">
        <f>COUNTIFS(Entries!$A$3:$A$433,$A82,Entries!$BA$3:$BA$433,"*State perpetrator*",Entries!$AX$3:$AX$433,"&lt;&gt;Coca",Entries!$AX$3:$AX$433,"&lt;&gt;Guerrilla")</f>
        <v>0</v>
      </c>
      <c r="E82" s="67">
        <f>COUNTIFS(Entries!$A$3:$A$433,$A82,Entries!$BA$3:$BA$433,"*State perpetrator*",Entries!$AX$3:$AX$433,"&lt;&gt;Coca",Entries!$AX$3:$AX$433,"&lt;&gt;Guerrilla",Entries!$AG$3:$AG$433,"Direct*")+COUNTIFS(Entries!$A$3:$A$433,$A82,Entries!$BA$3:$BA$433,"*State perpetrator*",Entries!$AX$3:$AX$433,"&lt;&gt;Coca",Entries!$AX$3:$AX$433,"&lt;&gt;Guerrilla",Entries!$AG$3:$AG$433,"Bystander*")</f>
        <v>0</v>
      </c>
      <c r="O82" s="64"/>
    </row>
    <row r="83">
      <c r="A83" s="1" t="s">
        <v>1351</v>
      </c>
      <c r="B83" s="3">
        <f>COUNTIF(Entries!$A$3:$A$433,A83)</f>
        <v>1</v>
      </c>
      <c r="C83" s="67">
        <f>COUNTIFS(Entries!$A$3:$A$433,A83,Entries!$BA$3:$BA$433,"*State perpetrator*")</f>
        <v>0</v>
      </c>
      <c r="D83" s="67">
        <f>COUNTIFS(Entries!$A$3:$A$433,$A83,Entries!$BA$3:$BA$433,"*State perpetrator*",Entries!$AX$3:$AX$433,"&lt;&gt;Coca",Entries!$AX$3:$AX$433,"&lt;&gt;Guerrilla")</f>
        <v>0</v>
      </c>
      <c r="E83" s="67">
        <f>COUNTIFS(Entries!$A$3:$A$433,$A83,Entries!$BA$3:$BA$433,"*State perpetrator*",Entries!$AX$3:$AX$433,"&lt;&gt;Coca",Entries!$AX$3:$AX$433,"&lt;&gt;Guerrilla",Entries!$AG$3:$AG$433,"Direct*")+COUNTIFS(Entries!$A$3:$A$433,$A83,Entries!$BA$3:$BA$433,"*State perpetrator*",Entries!$AX$3:$AX$433,"&lt;&gt;Coca",Entries!$AX$3:$AX$433,"&lt;&gt;Guerrilla",Entries!$AG$3:$AG$433,"Bystander*")</f>
        <v>0</v>
      </c>
      <c r="O83" s="64"/>
    </row>
    <row r="84">
      <c r="A84" s="1" t="s">
        <v>984</v>
      </c>
      <c r="B84" s="3">
        <f>COUNTIF(Entries!$A$3:$A$433,A84)</f>
        <v>2</v>
      </c>
      <c r="C84" s="67">
        <f>COUNTIFS(Entries!$A$3:$A$433,A84,Entries!$BA$3:$BA$433,"*State perpetrator*")</f>
        <v>0</v>
      </c>
      <c r="D84" s="67">
        <f>COUNTIFS(Entries!$A$3:$A$433,$A84,Entries!$BA$3:$BA$433,"*State perpetrator*",Entries!$AX$3:$AX$433,"&lt;&gt;Coca",Entries!$AX$3:$AX$433,"&lt;&gt;Guerrilla")</f>
        <v>0</v>
      </c>
      <c r="E84" s="67">
        <f>COUNTIFS(Entries!$A$3:$A$433,$A84,Entries!$BA$3:$BA$433,"*State perpetrator*",Entries!$AX$3:$AX$433,"&lt;&gt;Coca",Entries!$AX$3:$AX$433,"&lt;&gt;Guerrilla",Entries!$AG$3:$AG$433,"Direct*")+COUNTIFS(Entries!$A$3:$A$433,$A84,Entries!$BA$3:$BA$433,"*State perpetrator*",Entries!$AX$3:$AX$433,"&lt;&gt;Coca",Entries!$AX$3:$AX$433,"&lt;&gt;Guerrilla",Entries!$AG$3:$AG$433,"Bystander*")</f>
        <v>0</v>
      </c>
      <c r="O84" s="64"/>
    </row>
    <row r="85">
      <c r="A85" s="1" t="s">
        <v>1014</v>
      </c>
      <c r="B85" s="3">
        <f>COUNTIF(Entries!$A$3:$A$433,A85)</f>
        <v>2</v>
      </c>
      <c r="C85" s="67">
        <f>COUNTIFS(Entries!$A$3:$A$433,A85,Entries!$BA$3:$BA$433,"*State perpetrator*")</f>
        <v>2</v>
      </c>
      <c r="D85" s="67">
        <f>COUNTIFS(Entries!$A$3:$A$433,$A85,Entries!$BA$3:$BA$433,"*State perpetrator*",Entries!$AX$3:$AX$433,"&lt;&gt;Coca",Entries!$AX$3:$AX$433,"&lt;&gt;Guerrilla")</f>
        <v>2</v>
      </c>
      <c r="E85" s="67">
        <f>COUNTIFS(Entries!$A$3:$A$433,$A85,Entries!$BA$3:$BA$433,"*State perpetrator*",Entries!$AX$3:$AX$433,"&lt;&gt;Coca",Entries!$AX$3:$AX$433,"&lt;&gt;Guerrilla",Entries!$AG$3:$AG$433,"Direct*")+COUNTIFS(Entries!$A$3:$A$433,$A85,Entries!$BA$3:$BA$433,"*State perpetrator*",Entries!$AX$3:$AX$433,"&lt;&gt;Coca",Entries!$AX$3:$AX$433,"&lt;&gt;Guerrilla",Entries!$AG$3:$AG$433,"Bystander*")</f>
        <v>2</v>
      </c>
      <c r="O85" s="64"/>
    </row>
    <row r="86">
      <c r="A86" s="1" t="s">
        <v>1375</v>
      </c>
      <c r="B86" s="3">
        <f>COUNTIF(Entries!$A$3:$A$433,A86)</f>
        <v>1</v>
      </c>
      <c r="C86" s="67">
        <f>COUNTIFS(Entries!$A$3:$A$433,A86,Entries!$BA$3:$BA$433,"*State perpetrator*")</f>
        <v>0</v>
      </c>
      <c r="D86" s="67">
        <f>COUNTIFS(Entries!$A$3:$A$433,$A86,Entries!$BA$3:$BA$433,"*State perpetrator*",Entries!$AX$3:$AX$433,"&lt;&gt;Coca",Entries!$AX$3:$AX$433,"&lt;&gt;Guerrilla")</f>
        <v>0</v>
      </c>
      <c r="E86" s="67">
        <f>COUNTIFS(Entries!$A$3:$A$433,$A86,Entries!$BA$3:$BA$433,"*State perpetrator*",Entries!$AX$3:$AX$433,"&lt;&gt;Coca",Entries!$AX$3:$AX$433,"&lt;&gt;Guerrilla",Entries!$AG$3:$AG$433,"Direct*")+COUNTIFS(Entries!$A$3:$A$433,$A86,Entries!$BA$3:$BA$433,"*State perpetrator*",Entries!$AX$3:$AX$433,"&lt;&gt;Coca",Entries!$AX$3:$AX$433,"&lt;&gt;Guerrilla",Entries!$AG$3:$AG$433,"Bystander*")</f>
        <v>0</v>
      </c>
      <c r="O86" s="64"/>
    </row>
    <row r="87">
      <c r="A87" s="1" t="s">
        <v>1384</v>
      </c>
      <c r="B87" s="3">
        <f>COUNTIF(Entries!$A$3:$A$433,A87)</f>
        <v>1</v>
      </c>
      <c r="C87" s="67">
        <f>COUNTIFS(Entries!$A$3:$A$433,A87,Entries!$BA$3:$BA$433,"*State perpetrator*")</f>
        <v>0</v>
      </c>
      <c r="D87" s="67">
        <f>COUNTIFS(Entries!$A$3:$A$433,$A87,Entries!$BA$3:$BA$433,"*State perpetrator*",Entries!$AX$3:$AX$433,"&lt;&gt;Coca",Entries!$AX$3:$AX$433,"&lt;&gt;Guerrilla")</f>
        <v>0</v>
      </c>
      <c r="E87" s="67">
        <f>COUNTIFS(Entries!$A$3:$A$433,$A87,Entries!$BA$3:$BA$433,"*State perpetrator*",Entries!$AX$3:$AX$433,"&lt;&gt;Coca",Entries!$AX$3:$AX$433,"&lt;&gt;Guerrilla",Entries!$AG$3:$AG$433,"Direct*")+COUNTIFS(Entries!$A$3:$A$433,$A87,Entries!$BA$3:$BA$433,"*State perpetrator*",Entries!$AX$3:$AX$433,"&lt;&gt;Coca",Entries!$AX$3:$AX$433,"&lt;&gt;Guerrilla",Entries!$AG$3:$AG$433,"Bystander*")</f>
        <v>0</v>
      </c>
      <c r="O87" s="64"/>
    </row>
    <row r="88">
      <c r="A88" s="1" t="s">
        <v>1400</v>
      </c>
      <c r="B88" s="3">
        <f>COUNTIF(Entries!$A$3:$A$433,A88)</f>
        <v>1</v>
      </c>
      <c r="C88" s="67">
        <f>COUNTIFS(Entries!$A$3:$A$433,A88,Entries!$BA$3:$BA$433,"*State perpetrator*")</f>
        <v>0</v>
      </c>
      <c r="D88" s="67">
        <f>COUNTIFS(Entries!$A$3:$A$433,$A88,Entries!$BA$3:$BA$433,"*State perpetrator*",Entries!$AX$3:$AX$433,"&lt;&gt;Coca",Entries!$AX$3:$AX$433,"&lt;&gt;Guerrilla")</f>
        <v>0</v>
      </c>
      <c r="E88" s="67">
        <f>COUNTIFS(Entries!$A$3:$A$433,$A88,Entries!$BA$3:$BA$433,"*State perpetrator*",Entries!$AX$3:$AX$433,"&lt;&gt;Coca",Entries!$AX$3:$AX$433,"&lt;&gt;Guerrilla",Entries!$AG$3:$AG$433,"Direct*")+COUNTIFS(Entries!$A$3:$A$433,$A88,Entries!$BA$3:$BA$433,"*State perpetrator*",Entries!$AX$3:$AX$433,"&lt;&gt;Coca",Entries!$AX$3:$AX$433,"&lt;&gt;Guerrilla",Entries!$AG$3:$AG$433,"Bystander*")</f>
        <v>0</v>
      </c>
      <c r="O88" s="64"/>
    </row>
    <row r="89">
      <c r="A89" s="1" t="s">
        <v>646</v>
      </c>
      <c r="B89" s="3">
        <f>COUNTIF(Entries!$A$3:$A$433,A89)</f>
        <v>4</v>
      </c>
      <c r="C89" s="67">
        <f>COUNTIFS(Entries!$A$3:$A$433,A89,Entries!$BA$3:$BA$433,"*State perpetrator*")</f>
        <v>0</v>
      </c>
      <c r="D89" s="67">
        <f>COUNTIFS(Entries!$A$3:$A$433,$A89,Entries!$BA$3:$BA$433,"*State perpetrator*",Entries!$AX$3:$AX$433,"&lt;&gt;Coca",Entries!$AX$3:$AX$433,"&lt;&gt;Guerrilla")</f>
        <v>0</v>
      </c>
      <c r="E89" s="67">
        <f>COUNTIFS(Entries!$A$3:$A$433,$A89,Entries!$BA$3:$BA$433,"*State perpetrator*",Entries!$AX$3:$AX$433,"&lt;&gt;Coca",Entries!$AX$3:$AX$433,"&lt;&gt;Guerrilla",Entries!$AG$3:$AG$433,"Direct*")+COUNTIFS(Entries!$A$3:$A$433,$A89,Entries!$BA$3:$BA$433,"*State perpetrator*",Entries!$AX$3:$AX$433,"&lt;&gt;Coca",Entries!$AX$3:$AX$433,"&lt;&gt;Guerrilla",Entries!$AG$3:$AG$433,"Bystander*")</f>
        <v>0</v>
      </c>
      <c r="O89" s="64"/>
    </row>
    <row r="90">
      <c r="A90" s="1" t="s">
        <v>795</v>
      </c>
      <c r="B90" s="3">
        <f>COUNTIF(Entries!$A$3:$A$433,A90)</f>
        <v>3</v>
      </c>
      <c r="C90" s="67">
        <f>COUNTIFS(Entries!$A$3:$A$433,A90,Entries!$BA$3:$BA$433,"*State perpetrator*")</f>
        <v>2</v>
      </c>
      <c r="D90" s="67">
        <f>COUNTIFS(Entries!$A$3:$A$433,$A90,Entries!$BA$3:$BA$433,"*State perpetrator*",Entries!$AX$3:$AX$433,"&lt;&gt;Coca",Entries!$AX$3:$AX$433,"&lt;&gt;Guerrilla")</f>
        <v>2</v>
      </c>
      <c r="E90" s="67">
        <f>COUNTIFS(Entries!$A$3:$A$433,$A90,Entries!$BA$3:$BA$433,"*State perpetrator*",Entries!$AX$3:$AX$433,"&lt;&gt;Coca",Entries!$AX$3:$AX$433,"&lt;&gt;Guerrilla",Entries!$AG$3:$AG$433,"Direct*")+COUNTIFS(Entries!$A$3:$A$433,$A90,Entries!$BA$3:$BA$433,"*State perpetrator*",Entries!$AX$3:$AX$433,"&lt;&gt;Coca",Entries!$AX$3:$AX$433,"&lt;&gt;Guerrilla",Entries!$AG$3:$AG$433,"Bystander*")</f>
        <v>2</v>
      </c>
      <c r="O90" s="64"/>
    </row>
    <row r="91">
      <c r="A91" s="1" t="s">
        <v>1433</v>
      </c>
      <c r="B91" s="3">
        <f>COUNTIF(Entries!$A$3:$A$433,A91)</f>
        <v>1</v>
      </c>
      <c r="C91" s="67">
        <f>COUNTIFS(Entries!$A$3:$A$433,A91,Entries!$BA$3:$BA$433,"*State perpetrator*")</f>
        <v>1</v>
      </c>
      <c r="D91" s="67">
        <f>COUNTIFS(Entries!$A$3:$A$433,$A91,Entries!$BA$3:$BA$433,"*State perpetrator*",Entries!$AX$3:$AX$433,"&lt;&gt;Coca",Entries!$AX$3:$AX$433,"&lt;&gt;Guerrilla")</f>
        <v>1</v>
      </c>
      <c r="E91" s="67">
        <f>COUNTIFS(Entries!$A$3:$A$433,$A91,Entries!$BA$3:$BA$433,"*State perpetrator*",Entries!$AX$3:$AX$433,"&lt;&gt;Coca",Entries!$AX$3:$AX$433,"&lt;&gt;Guerrilla",Entries!$AG$3:$AG$433,"Direct*")+COUNTIFS(Entries!$A$3:$A$433,$A91,Entries!$BA$3:$BA$433,"*State perpetrator*",Entries!$AX$3:$AX$433,"&lt;&gt;Coca",Entries!$AX$3:$AX$433,"&lt;&gt;Guerrilla",Entries!$AG$3:$AG$433,"Bystander*")</f>
        <v>1</v>
      </c>
      <c r="O91" s="64"/>
    </row>
    <row r="92">
      <c r="A92" s="1" t="s">
        <v>1448</v>
      </c>
      <c r="B92" s="3">
        <f>COUNTIF(Entries!$A$3:$A$433,A92)</f>
        <v>1</v>
      </c>
      <c r="C92" s="67">
        <f>COUNTIFS(Entries!$A$3:$A$433,A92,Entries!$BA$3:$BA$433,"*State perpetrator*")</f>
        <v>0</v>
      </c>
      <c r="D92" s="67">
        <f>COUNTIFS(Entries!$A$3:$A$433,$A92,Entries!$BA$3:$BA$433,"*State perpetrator*",Entries!$AX$3:$AX$433,"&lt;&gt;Coca",Entries!$AX$3:$AX$433,"&lt;&gt;Guerrilla")</f>
        <v>0</v>
      </c>
      <c r="E92" s="67">
        <f>COUNTIFS(Entries!$A$3:$A$433,$A92,Entries!$BA$3:$BA$433,"*State perpetrator*",Entries!$AX$3:$AX$433,"&lt;&gt;Coca",Entries!$AX$3:$AX$433,"&lt;&gt;Guerrilla",Entries!$AG$3:$AG$433,"Direct*")+COUNTIFS(Entries!$A$3:$A$433,$A92,Entries!$BA$3:$BA$433,"*State perpetrator*",Entries!$AX$3:$AX$433,"&lt;&gt;Coca",Entries!$AX$3:$AX$433,"&lt;&gt;Guerrilla",Entries!$AG$3:$AG$433,"Bystander*")</f>
        <v>0</v>
      </c>
      <c r="O92" s="64"/>
    </row>
    <row r="93">
      <c r="A93" s="1" t="s">
        <v>1454</v>
      </c>
      <c r="B93" s="3">
        <f>COUNTIF(Entries!$A$3:$A$433,A93)</f>
        <v>1</v>
      </c>
      <c r="C93" s="67">
        <f>COUNTIFS(Entries!$A$3:$A$433,A93,Entries!$BA$3:$BA$433,"*State perpetrator*")</f>
        <v>1</v>
      </c>
      <c r="D93" s="67">
        <f>COUNTIFS(Entries!$A$3:$A$433,$A93,Entries!$BA$3:$BA$433,"*State perpetrator*",Entries!$AX$3:$AX$433,"&lt;&gt;Coca",Entries!$AX$3:$AX$433,"&lt;&gt;Guerrilla")</f>
        <v>1</v>
      </c>
      <c r="E93" s="67">
        <f>COUNTIFS(Entries!$A$3:$A$433,$A93,Entries!$BA$3:$BA$433,"*State perpetrator*",Entries!$AX$3:$AX$433,"&lt;&gt;Coca",Entries!$AX$3:$AX$433,"&lt;&gt;Guerrilla",Entries!$AG$3:$AG$433,"Direct*")+COUNTIFS(Entries!$A$3:$A$433,$A93,Entries!$BA$3:$BA$433,"*State perpetrator*",Entries!$AX$3:$AX$433,"&lt;&gt;Coca",Entries!$AX$3:$AX$433,"&lt;&gt;Guerrilla",Entries!$AG$3:$AG$433,"Bystander*")</f>
        <v>1</v>
      </c>
      <c r="O93" s="64"/>
    </row>
    <row r="94">
      <c r="A94" s="1" t="s">
        <v>1459</v>
      </c>
      <c r="B94" s="3">
        <f>COUNTIF(Entries!$A$3:$A$433,A94)</f>
        <v>1</v>
      </c>
      <c r="C94" s="67">
        <f>COUNTIFS(Entries!$A$3:$A$433,A94,Entries!$BA$3:$BA$433,"*State perpetrator*")</f>
        <v>0</v>
      </c>
      <c r="D94" s="67">
        <f>COUNTIFS(Entries!$A$3:$A$433,$A94,Entries!$BA$3:$BA$433,"*State perpetrator*",Entries!$AX$3:$AX$433,"&lt;&gt;Coca",Entries!$AX$3:$AX$433,"&lt;&gt;Guerrilla")</f>
        <v>0</v>
      </c>
      <c r="E94" s="67">
        <f>COUNTIFS(Entries!$A$3:$A$433,$A94,Entries!$BA$3:$BA$433,"*State perpetrator*",Entries!$AX$3:$AX$433,"&lt;&gt;Coca",Entries!$AX$3:$AX$433,"&lt;&gt;Guerrilla",Entries!$AG$3:$AG$433,"Direct*")+COUNTIFS(Entries!$A$3:$A$433,$A94,Entries!$BA$3:$BA$433,"*State perpetrator*",Entries!$AX$3:$AX$433,"&lt;&gt;Coca",Entries!$AX$3:$AX$433,"&lt;&gt;Guerrilla",Entries!$AG$3:$AG$433,"Bystander*")</f>
        <v>0</v>
      </c>
      <c r="O94" s="64"/>
    </row>
    <row r="95">
      <c r="A95" s="1" t="s">
        <v>1022</v>
      </c>
      <c r="B95" s="3">
        <f>COUNTIF(Entries!$A$3:$A$433,A95)</f>
        <v>2</v>
      </c>
      <c r="C95" s="67">
        <f>COUNTIFS(Entries!$A$3:$A$433,A95,Entries!$BA$3:$BA$433,"*State perpetrator*")</f>
        <v>0</v>
      </c>
      <c r="D95" s="67">
        <f>COUNTIFS(Entries!$A$3:$A$433,$A95,Entries!$BA$3:$BA$433,"*State perpetrator*",Entries!$AX$3:$AX$433,"&lt;&gt;Coca",Entries!$AX$3:$AX$433,"&lt;&gt;Guerrilla")</f>
        <v>0</v>
      </c>
      <c r="E95" s="67">
        <f>COUNTIFS(Entries!$A$3:$A$433,$A95,Entries!$BA$3:$BA$433,"*State perpetrator*",Entries!$AX$3:$AX$433,"&lt;&gt;Coca",Entries!$AX$3:$AX$433,"&lt;&gt;Guerrilla",Entries!$AG$3:$AG$433,"Direct*")+COUNTIFS(Entries!$A$3:$A$433,$A95,Entries!$BA$3:$BA$433,"*State perpetrator*",Entries!$AX$3:$AX$433,"&lt;&gt;Coca",Entries!$AX$3:$AX$433,"&lt;&gt;Guerrilla",Entries!$AG$3:$AG$433,"Bystander*")</f>
        <v>0</v>
      </c>
      <c r="O95" s="64"/>
    </row>
    <row r="96">
      <c r="A96" s="1" t="s">
        <v>1468</v>
      </c>
      <c r="B96" s="3">
        <f>COUNTIF(Entries!$A$3:$A$433,A96)</f>
        <v>1</v>
      </c>
      <c r="C96" s="67">
        <f>COUNTIFS(Entries!$A$3:$A$433,A96,Entries!$BA$3:$BA$433,"*State perpetrator*")</f>
        <v>0</v>
      </c>
      <c r="D96" s="67">
        <f>COUNTIFS(Entries!$A$3:$A$433,$A96,Entries!$BA$3:$BA$433,"*State perpetrator*",Entries!$AX$3:$AX$433,"&lt;&gt;Coca",Entries!$AX$3:$AX$433,"&lt;&gt;Guerrilla")</f>
        <v>0</v>
      </c>
      <c r="E96" s="67">
        <f>COUNTIFS(Entries!$A$3:$A$433,$A96,Entries!$BA$3:$BA$433,"*State perpetrator*",Entries!$AX$3:$AX$433,"&lt;&gt;Coca",Entries!$AX$3:$AX$433,"&lt;&gt;Guerrilla",Entries!$AG$3:$AG$433,"Direct*")+COUNTIFS(Entries!$A$3:$A$433,$A96,Entries!$BA$3:$BA$433,"*State perpetrator*",Entries!$AX$3:$AX$433,"&lt;&gt;Coca",Entries!$AX$3:$AX$433,"&lt;&gt;Guerrilla",Entries!$AG$3:$AG$433,"Bystander*")</f>
        <v>0</v>
      </c>
      <c r="O96" s="64"/>
    </row>
    <row r="97">
      <c r="A97" s="1" t="s">
        <v>1040</v>
      </c>
      <c r="B97" s="3">
        <f>COUNTIF(Entries!$A$3:$A$433,A97)</f>
        <v>2</v>
      </c>
      <c r="C97" s="67">
        <f>COUNTIFS(Entries!$A$3:$A$433,A97,Entries!$BA$3:$BA$433,"*State perpetrator*")</f>
        <v>2</v>
      </c>
      <c r="D97" s="67">
        <f>COUNTIFS(Entries!$A$3:$A$433,$A97,Entries!$BA$3:$BA$433,"*State perpetrator*",Entries!$AX$3:$AX$433,"&lt;&gt;Coca",Entries!$AX$3:$AX$433,"&lt;&gt;Guerrilla")</f>
        <v>2</v>
      </c>
      <c r="E97" s="67">
        <f>COUNTIFS(Entries!$A$3:$A$433,$A97,Entries!$BA$3:$BA$433,"*State perpetrator*",Entries!$AX$3:$AX$433,"&lt;&gt;Coca",Entries!$AX$3:$AX$433,"&lt;&gt;Guerrilla",Entries!$AG$3:$AG$433,"Direct*")+COUNTIFS(Entries!$A$3:$A$433,$A97,Entries!$BA$3:$BA$433,"*State perpetrator*",Entries!$AX$3:$AX$433,"&lt;&gt;Coca",Entries!$AX$3:$AX$433,"&lt;&gt;Guerrilla",Entries!$AG$3:$AG$433,"Bystander*")</f>
        <v>2</v>
      </c>
      <c r="O97" s="64"/>
    </row>
    <row r="98">
      <c r="A98" s="1" t="s">
        <v>1479</v>
      </c>
      <c r="B98" s="3">
        <f>COUNTIF(Entries!$A$3:$A$433,A98)</f>
        <v>1</v>
      </c>
      <c r="C98" s="67">
        <f>COUNTIFS(Entries!$A$3:$A$433,A98,Entries!$BA$3:$BA$433,"*State perpetrator*")</f>
        <v>0</v>
      </c>
      <c r="D98" s="67">
        <f>COUNTIFS(Entries!$A$3:$A$433,$A98,Entries!$BA$3:$BA$433,"*State perpetrator*",Entries!$AX$3:$AX$433,"&lt;&gt;Coca",Entries!$AX$3:$AX$433,"&lt;&gt;Guerrilla")</f>
        <v>0</v>
      </c>
      <c r="E98" s="67">
        <f>COUNTIFS(Entries!$A$3:$A$433,$A98,Entries!$BA$3:$BA$433,"*State perpetrator*",Entries!$AX$3:$AX$433,"&lt;&gt;Coca",Entries!$AX$3:$AX$433,"&lt;&gt;Guerrilla",Entries!$AG$3:$AG$433,"Direct*")+COUNTIFS(Entries!$A$3:$A$433,$A98,Entries!$BA$3:$BA$433,"*State perpetrator*",Entries!$AX$3:$AX$433,"&lt;&gt;Coca",Entries!$AX$3:$AX$433,"&lt;&gt;Guerrilla",Entries!$AG$3:$AG$433,"Bystander*")</f>
        <v>0</v>
      </c>
      <c r="O98" s="64"/>
    </row>
    <row r="99">
      <c r="A99" s="1" t="s">
        <v>1058</v>
      </c>
      <c r="B99" s="3">
        <f>COUNTIF(Entries!$A$3:$A$433,A99)</f>
        <v>2</v>
      </c>
      <c r="C99" s="67">
        <f>COUNTIFS(Entries!$A$3:$A$433,A99,Entries!$BA$3:$BA$433,"*State perpetrator*")</f>
        <v>0</v>
      </c>
      <c r="D99" s="67">
        <f>COUNTIFS(Entries!$A$3:$A$433,$A99,Entries!$BA$3:$BA$433,"*State perpetrator*",Entries!$AX$3:$AX$433,"&lt;&gt;Coca",Entries!$AX$3:$AX$433,"&lt;&gt;Guerrilla")</f>
        <v>0</v>
      </c>
      <c r="E99" s="67">
        <f>COUNTIFS(Entries!$A$3:$A$433,$A99,Entries!$BA$3:$BA$433,"*State perpetrator*",Entries!$AX$3:$AX$433,"&lt;&gt;Coca",Entries!$AX$3:$AX$433,"&lt;&gt;Guerrilla",Entries!$AG$3:$AG$433,"Direct*")+COUNTIFS(Entries!$A$3:$A$433,$A99,Entries!$BA$3:$BA$433,"*State perpetrator*",Entries!$AX$3:$AX$433,"&lt;&gt;Coca",Entries!$AX$3:$AX$433,"&lt;&gt;Guerrilla",Entries!$AG$3:$AG$433,"Bystander*")</f>
        <v>0</v>
      </c>
      <c r="O99" s="64"/>
    </row>
    <row r="100">
      <c r="A100" s="1" t="s">
        <v>1503</v>
      </c>
      <c r="B100" s="3">
        <f>COUNTIF(Entries!$A$3:$A$433,A100)</f>
        <v>1</v>
      </c>
      <c r="C100" s="67">
        <f>COUNTIFS(Entries!$A$3:$A$433,A100,Entries!$BA$3:$BA$433,"*State perpetrator*")</f>
        <v>0</v>
      </c>
      <c r="D100" s="67">
        <f>COUNTIFS(Entries!$A$3:$A$433,$A100,Entries!$BA$3:$BA$433,"*State perpetrator*",Entries!$AX$3:$AX$433,"&lt;&gt;Coca",Entries!$AX$3:$AX$433,"&lt;&gt;Guerrilla")</f>
        <v>0</v>
      </c>
      <c r="E100" s="67">
        <f>COUNTIFS(Entries!$A$3:$A$433,$A100,Entries!$BA$3:$BA$433,"*State perpetrator*",Entries!$AX$3:$AX$433,"&lt;&gt;Coca",Entries!$AX$3:$AX$433,"&lt;&gt;Guerrilla",Entries!$AG$3:$AG$433,"Direct*")+COUNTIFS(Entries!$A$3:$A$433,$A100,Entries!$BA$3:$BA$433,"*State perpetrator*",Entries!$AX$3:$AX$433,"&lt;&gt;Coca",Entries!$AX$3:$AX$433,"&lt;&gt;Guerrilla",Entries!$AG$3:$AG$433,"Bystander*")</f>
        <v>0</v>
      </c>
      <c r="O100" s="64"/>
    </row>
    <row r="101">
      <c r="A101" s="1" t="s">
        <v>1504</v>
      </c>
      <c r="B101" s="3">
        <f>COUNTIF(Entries!$A$3:$A$433,A101)</f>
        <v>1</v>
      </c>
      <c r="C101" s="67">
        <f>COUNTIFS(Entries!$A$3:$A$433,A101,Entries!$BA$3:$BA$433,"*State perpetrator*")</f>
        <v>0</v>
      </c>
      <c r="D101" s="67">
        <f>COUNTIFS(Entries!$A$3:$A$433,$A101,Entries!$BA$3:$BA$433,"*State perpetrator*",Entries!$AX$3:$AX$433,"&lt;&gt;Coca",Entries!$AX$3:$AX$433,"&lt;&gt;Guerrilla")</f>
        <v>0</v>
      </c>
      <c r="E101" s="67">
        <f>COUNTIFS(Entries!$A$3:$A$433,$A101,Entries!$BA$3:$BA$433,"*State perpetrator*",Entries!$AX$3:$AX$433,"&lt;&gt;Coca",Entries!$AX$3:$AX$433,"&lt;&gt;Guerrilla",Entries!$AG$3:$AG$433,"Direct*")+COUNTIFS(Entries!$A$3:$A$433,$A101,Entries!$BA$3:$BA$433,"*State perpetrator*",Entries!$AX$3:$AX$433,"&lt;&gt;Coca",Entries!$AX$3:$AX$433,"&lt;&gt;Guerrilla",Entries!$AG$3:$AG$433,"Bystander*")</f>
        <v>0</v>
      </c>
      <c r="O101" s="64"/>
    </row>
    <row r="102">
      <c r="A102" s="1" t="s">
        <v>1522</v>
      </c>
      <c r="B102" s="3">
        <f>COUNTIF(Entries!$A$3:$A$433,A102)</f>
        <v>1</v>
      </c>
      <c r="C102" s="67">
        <f>COUNTIFS(Entries!$A$3:$A$433,A102,Entries!$BA$3:$BA$433,"*State perpetrator*")</f>
        <v>0</v>
      </c>
      <c r="D102" s="67">
        <f>COUNTIFS(Entries!$A$3:$A$433,$A102,Entries!$BA$3:$BA$433,"*State perpetrator*",Entries!$AX$3:$AX$433,"&lt;&gt;Coca",Entries!$AX$3:$AX$433,"&lt;&gt;Guerrilla")</f>
        <v>0</v>
      </c>
      <c r="E102" s="67">
        <f>COUNTIFS(Entries!$A$3:$A$433,$A102,Entries!$BA$3:$BA$433,"*State perpetrator*",Entries!$AX$3:$AX$433,"&lt;&gt;Coca",Entries!$AX$3:$AX$433,"&lt;&gt;Guerrilla",Entries!$AG$3:$AG$433,"Direct*")+COUNTIFS(Entries!$A$3:$A$433,$A102,Entries!$BA$3:$BA$433,"*State perpetrator*",Entries!$AX$3:$AX$433,"&lt;&gt;Coca",Entries!$AX$3:$AX$433,"&lt;&gt;Guerrilla",Entries!$AG$3:$AG$433,"Bystander*")</f>
        <v>0</v>
      </c>
      <c r="O102" s="64"/>
    </row>
    <row r="103">
      <c r="A103" s="1" t="s">
        <v>1543</v>
      </c>
      <c r="B103" s="3">
        <f>COUNTIF(Entries!$A$3:$A$433,A103)</f>
        <v>1</v>
      </c>
      <c r="C103" s="67">
        <f>COUNTIFS(Entries!$A$3:$A$433,A103,Entries!$BA$3:$BA$433,"*State perpetrator*")</f>
        <v>0</v>
      </c>
      <c r="D103" s="67">
        <f>COUNTIFS(Entries!$A$3:$A$433,$A103,Entries!$BA$3:$BA$433,"*State perpetrator*",Entries!$AX$3:$AX$433,"&lt;&gt;Coca",Entries!$AX$3:$AX$433,"&lt;&gt;Guerrilla")</f>
        <v>0</v>
      </c>
      <c r="E103" s="67">
        <f>COUNTIFS(Entries!$A$3:$A$433,$A103,Entries!$BA$3:$BA$433,"*State perpetrator*",Entries!$AX$3:$AX$433,"&lt;&gt;Coca",Entries!$AX$3:$AX$433,"&lt;&gt;Guerrilla",Entries!$AG$3:$AG$433,"Direct*")+COUNTIFS(Entries!$A$3:$A$433,$A103,Entries!$BA$3:$BA$433,"*State perpetrator*",Entries!$AX$3:$AX$433,"&lt;&gt;Coca",Entries!$AX$3:$AX$433,"&lt;&gt;Guerrilla",Entries!$AG$3:$AG$433,"Bystander*")</f>
        <v>0</v>
      </c>
      <c r="O103" s="64"/>
    </row>
    <row r="104">
      <c r="A104" s="1" t="s">
        <v>1561</v>
      </c>
      <c r="B104" s="3">
        <f>COUNTIF(Entries!$A$3:$A$433,A104)</f>
        <v>1</v>
      </c>
      <c r="C104" s="67">
        <f>COUNTIFS(Entries!$A$3:$A$433,A104,Entries!$BA$3:$BA$433,"*State perpetrator*")</f>
        <v>0</v>
      </c>
      <c r="D104" s="67">
        <f>COUNTIFS(Entries!$A$3:$A$433,$A104,Entries!$BA$3:$BA$433,"*State perpetrator*",Entries!$AX$3:$AX$433,"&lt;&gt;Coca",Entries!$AX$3:$AX$433,"&lt;&gt;Guerrilla")</f>
        <v>0</v>
      </c>
      <c r="E104" s="67">
        <f>COUNTIFS(Entries!$A$3:$A$433,$A104,Entries!$BA$3:$BA$433,"*State perpetrator*",Entries!$AX$3:$AX$433,"&lt;&gt;Coca",Entries!$AX$3:$AX$433,"&lt;&gt;Guerrilla",Entries!$AG$3:$AG$433,"Direct*")+COUNTIFS(Entries!$A$3:$A$433,$A104,Entries!$BA$3:$BA$433,"*State perpetrator*",Entries!$AX$3:$AX$433,"&lt;&gt;Coca",Entries!$AX$3:$AX$433,"&lt;&gt;Guerrilla",Entries!$AG$3:$AG$433,"Bystander*")</f>
        <v>0</v>
      </c>
      <c r="O104" s="64"/>
    </row>
    <row r="105">
      <c r="A105" s="1" t="s">
        <v>1575</v>
      </c>
      <c r="B105" s="3">
        <f>COUNTIF(Entries!$A$3:$A$433,A105)</f>
        <v>1</v>
      </c>
      <c r="C105" s="67">
        <f>COUNTIFS(Entries!$A$3:$A$433,A105,Entries!$BA$3:$BA$433,"*State perpetrator*")</f>
        <v>0</v>
      </c>
      <c r="D105" s="67">
        <f>COUNTIFS(Entries!$A$3:$A$433,$A105,Entries!$BA$3:$BA$433,"*State perpetrator*",Entries!$AX$3:$AX$433,"&lt;&gt;Coca",Entries!$AX$3:$AX$433,"&lt;&gt;Guerrilla")</f>
        <v>0</v>
      </c>
      <c r="E105" s="67">
        <f>COUNTIFS(Entries!$A$3:$A$433,$A105,Entries!$BA$3:$BA$433,"*State perpetrator*",Entries!$AX$3:$AX$433,"&lt;&gt;Coca",Entries!$AX$3:$AX$433,"&lt;&gt;Guerrilla",Entries!$AG$3:$AG$433,"Direct*")+COUNTIFS(Entries!$A$3:$A$433,$A105,Entries!$BA$3:$BA$433,"*State perpetrator*",Entries!$AX$3:$AX$433,"&lt;&gt;Coca",Entries!$AX$3:$AX$433,"&lt;&gt;Guerrilla",Entries!$AG$3:$AG$433,"Bystander*")</f>
        <v>0</v>
      </c>
      <c r="O105" s="64"/>
    </row>
    <row r="106">
      <c r="A106" s="1" t="s">
        <v>821</v>
      </c>
      <c r="B106" s="3">
        <f>COUNTIF(Entries!$A$3:$A$433,A106)</f>
        <v>3</v>
      </c>
      <c r="C106" s="67">
        <f>COUNTIFS(Entries!$A$3:$A$433,A106,Entries!$BA$3:$BA$433,"*State perpetrator*")</f>
        <v>0</v>
      </c>
      <c r="D106" s="67">
        <f>COUNTIFS(Entries!$A$3:$A$433,$A106,Entries!$BA$3:$BA$433,"*State perpetrator*",Entries!$AX$3:$AX$433,"&lt;&gt;Coca",Entries!$AX$3:$AX$433,"&lt;&gt;Guerrilla")</f>
        <v>0</v>
      </c>
      <c r="E106" s="67">
        <f>COUNTIFS(Entries!$A$3:$A$433,$A106,Entries!$BA$3:$BA$433,"*State perpetrator*",Entries!$AX$3:$AX$433,"&lt;&gt;Coca",Entries!$AX$3:$AX$433,"&lt;&gt;Guerrilla",Entries!$AG$3:$AG$433,"Direct*")+COUNTIFS(Entries!$A$3:$A$433,$A106,Entries!$BA$3:$BA$433,"*State perpetrator*",Entries!$AX$3:$AX$433,"&lt;&gt;Coca",Entries!$AX$3:$AX$433,"&lt;&gt;Guerrilla",Entries!$AG$3:$AG$433,"Bystander*")</f>
        <v>0</v>
      </c>
      <c r="O106" s="64"/>
    </row>
    <row r="107">
      <c r="A107" s="1" t="s">
        <v>1588</v>
      </c>
      <c r="B107" s="3">
        <f>COUNTIF(Entries!$A$3:$A$433,A107)</f>
        <v>0</v>
      </c>
      <c r="C107" s="67">
        <f>COUNTIFS(Entries!$A$3:$A$433,A107,Entries!$BA$3:$BA$433,"*State perpetrator*")</f>
        <v>0</v>
      </c>
      <c r="D107" s="67">
        <f>COUNTIFS(Entries!$A$3:$A$433,$A107,Entries!$BA$3:$BA$433,"*State perpetrator*",Entries!$AX$3:$AX$433,"&lt;&gt;Coca",Entries!$AX$3:$AX$433,"&lt;&gt;Guerrilla")</f>
        <v>0</v>
      </c>
      <c r="E107" s="67">
        <f>COUNTIFS(Entries!$A$3:$A$433,$A107,Entries!$BA$3:$BA$433,"*State perpetrator*",Entries!$AX$3:$AX$433,"&lt;&gt;Coca",Entries!$AX$3:$AX$433,"&lt;&gt;Guerrilla",Entries!$AG$3:$AG$433,"Direct*")+COUNTIFS(Entries!$A$3:$A$433,$A107,Entries!$BA$3:$BA$433,"*State perpetrator*",Entries!$AX$3:$AX$433,"&lt;&gt;Coca",Entries!$AX$3:$AX$433,"&lt;&gt;Guerrilla",Entries!$AG$3:$AG$433,"Bystander*")</f>
        <v>0</v>
      </c>
      <c r="O107" s="64"/>
    </row>
    <row r="108">
      <c r="A108" s="1" t="s">
        <v>565</v>
      </c>
      <c r="B108" s="3">
        <f>COUNTIF(Entries!$A$3:$A$433,A108)</f>
        <v>6</v>
      </c>
      <c r="C108" s="67">
        <f>COUNTIFS(Entries!$A$3:$A$433,A108,Entries!$BA$3:$BA$433,"*State perpetrator*")</f>
        <v>4</v>
      </c>
      <c r="D108" s="67">
        <f>COUNTIFS(Entries!$A$3:$A$433,$A108,Entries!$BA$3:$BA$433,"*State perpetrator*",Entries!$AX$3:$AX$433,"&lt;&gt;Coca",Entries!$AX$3:$AX$433,"&lt;&gt;Guerrilla")</f>
        <v>4</v>
      </c>
      <c r="E108" s="67">
        <f>COUNTIFS(Entries!$A$3:$A$433,$A108,Entries!$BA$3:$BA$433,"*State perpetrator*",Entries!$AX$3:$AX$433,"&lt;&gt;Coca",Entries!$AX$3:$AX$433,"&lt;&gt;Guerrilla",Entries!$AG$3:$AG$433,"Direct*")+COUNTIFS(Entries!$A$3:$A$433,$A108,Entries!$BA$3:$BA$433,"*State perpetrator*",Entries!$AX$3:$AX$433,"&lt;&gt;Coca",Entries!$AX$3:$AX$433,"&lt;&gt;Guerrilla",Entries!$AG$3:$AG$433,"Bystander*")</f>
        <v>4</v>
      </c>
      <c r="O108" s="64"/>
    </row>
    <row r="109">
      <c r="A109" s="1" t="s">
        <v>1609</v>
      </c>
      <c r="B109" s="3">
        <f>COUNTIF(Entries!$A$3:$A$433,A109)</f>
        <v>0</v>
      </c>
      <c r="C109" s="67">
        <f>COUNTIFS(Entries!$A$3:$A$433,A109,Entries!$BA$3:$BA$433,"*State perpetrator*")</f>
        <v>0</v>
      </c>
      <c r="D109" s="67">
        <f>COUNTIFS(Entries!$A$3:$A$433,$A109,Entries!$BA$3:$BA$433,"*State perpetrator*",Entries!$AX$3:$AX$433,"&lt;&gt;Coca",Entries!$AX$3:$AX$433,"&lt;&gt;Guerrilla")</f>
        <v>0</v>
      </c>
      <c r="E109" s="67">
        <f>COUNTIFS(Entries!$A$3:$A$433,$A109,Entries!$BA$3:$BA$433,"*State perpetrator*",Entries!$AX$3:$AX$433,"&lt;&gt;Coca",Entries!$AX$3:$AX$433,"&lt;&gt;Guerrilla",Entries!$AG$3:$AG$433,"Direct*")+COUNTIFS(Entries!$A$3:$A$433,$A109,Entries!$BA$3:$BA$433,"*State perpetrator*",Entries!$AX$3:$AX$433,"&lt;&gt;Coca",Entries!$AX$3:$AX$433,"&lt;&gt;Guerrilla",Entries!$AG$3:$AG$433,"Bystander*")</f>
        <v>0</v>
      </c>
      <c r="O109" s="64"/>
    </row>
    <row r="110">
      <c r="A110" s="1" t="s">
        <v>1620</v>
      </c>
      <c r="B110" s="3">
        <f>COUNTIF(Entries!$A$3:$A$433,A110)</f>
        <v>1</v>
      </c>
      <c r="C110" s="67">
        <f>COUNTIFS(Entries!$A$3:$A$433,A110,Entries!$BA$3:$BA$433,"*State perpetrator*")</f>
        <v>1</v>
      </c>
      <c r="D110" s="67">
        <f>COUNTIFS(Entries!$A$3:$A$433,$A110,Entries!$BA$3:$BA$433,"*State perpetrator*",Entries!$AX$3:$AX$433,"&lt;&gt;Coca",Entries!$AX$3:$AX$433,"&lt;&gt;Guerrilla")</f>
        <v>0</v>
      </c>
      <c r="E110" s="67">
        <f>COUNTIFS(Entries!$A$3:$A$433,$A110,Entries!$BA$3:$BA$433,"*State perpetrator*",Entries!$AX$3:$AX$433,"&lt;&gt;Coca",Entries!$AX$3:$AX$433,"&lt;&gt;Guerrilla",Entries!$AG$3:$AG$433,"Direct*")+COUNTIFS(Entries!$A$3:$A$433,$A110,Entries!$BA$3:$BA$433,"*State perpetrator*",Entries!$AX$3:$AX$433,"&lt;&gt;Coca",Entries!$AX$3:$AX$433,"&lt;&gt;Guerrilla",Entries!$AG$3:$AG$433,"Bystander*")</f>
        <v>0</v>
      </c>
      <c r="O110" s="64"/>
    </row>
    <row r="111">
      <c r="A111" s="168" t="s">
        <v>1632</v>
      </c>
      <c r="B111" s="169">
        <f>SUM(B2:B110)</f>
        <v>304</v>
      </c>
      <c r="C111">
        <f>SUM(EventSPDeaths)</f>
        <v>181</v>
      </c>
      <c r="D111" s="169">
        <f t="shared" ref="D111:E111" si="1">SUM(D2:D110)</f>
        <v>116</v>
      </c>
      <c r="E111" s="169">
        <f t="shared" si="1"/>
        <v>113</v>
      </c>
      <c r="O111" s="64"/>
    </row>
    <row r="112">
      <c r="O112" s="64"/>
    </row>
    <row r="113">
      <c r="D113" s="170" t="s">
        <v>1636</v>
      </c>
      <c r="E113" s="170" t="s">
        <v>1636</v>
      </c>
      <c r="O113" s="64"/>
    </row>
    <row r="114">
      <c r="O114" s="64"/>
    </row>
    <row r="115">
      <c r="O115" s="64"/>
    </row>
    <row r="116">
      <c r="O116" s="64"/>
    </row>
    <row r="117">
      <c r="O117" s="64"/>
    </row>
    <row r="118">
      <c r="O118" s="64"/>
    </row>
    <row r="119">
      <c r="O119" s="64"/>
    </row>
    <row r="120">
      <c r="O120" s="64"/>
    </row>
    <row r="121">
      <c r="O121" s="64"/>
    </row>
    <row r="122">
      <c r="O122" s="64"/>
    </row>
    <row r="123">
      <c r="O123" s="64"/>
    </row>
    <row r="124">
      <c r="O124" s="64"/>
    </row>
    <row r="125">
      <c r="O125" s="64"/>
    </row>
    <row r="126">
      <c r="O126" s="64"/>
    </row>
    <row r="127">
      <c r="O127" s="64"/>
    </row>
    <row r="128">
      <c r="O128" s="64"/>
    </row>
    <row r="129">
      <c r="O129" s="64"/>
    </row>
    <row r="130">
      <c r="O130" s="64"/>
    </row>
    <row r="131">
      <c r="O131" s="64"/>
    </row>
    <row r="132">
      <c r="O132" s="64"/>
    </row>
    <row r="133">
      <c r="O133" s="64"/>
    </row>
    <row r="134">
      <c r="O134" s="64"/>
    </row>
    <row r="135">
      <c r="O135" s="64"/>
    </row>
    <row r="136">
      <c r="O136" s="64"/>
    </row>
    <row r="137">
      <c r="O137" s="64"/>
    </row>
    <row r="138">
      <c r="O138" s="64"/>
    </row>
    <row r="139">
      <c r="O139" s="64"/>
    </row>
    <row r="140">
      <c r="O140" s="64"/>
    </row>
    <row r="141">
      <c r="O141" s="64"/>
    </row>
    <row r="142">
      <c r="O142" s="64"/>
    </row>
    <row r="143">
      <c r="O143" s="64"/>
    </row>
    <row r="144">
      <c r="O144" s="64"/>
    </row>
    <row r="145">
      <c r="O145" s="64"/>
    </row>
    <row r="146">
      <c r="O146" s="64"/>
    </row>
    <row r="147">
      <c r="O147" s="64"/>
    </row>
    <row r="148">
      <c r="O148" s="64"/>
    </row>
    <row r="149">
      <c r="O149" s="64"/>
    </row>
    <row r="150">
      <c r="O150" s="64"/>
    </row>
    <row r="151">
      <c r="O151" s="64"/>
    </row>
    <row r="152">
      <c r="O152" s="64"/>
    </row>
    <row r="153">
      <c r="O153" s="64"/>
    </row>
    <row r="154">
      <c r="O154" s="64"/>
    </row>
    <row r="155">
      <c r="O155" s="64"/>
    </row>
    <row r="156">
      <c r="O156" s="64"/>
    </row>
    <row r="157">
      <c r="O157" s="64"/>
    </row>
    <row r="158">
      <c r="O158" s="64"/>
    </row>
    <row r="159">
      <c r="O159" s="64"/>
    </row>
    <row r="160">
      <c r="O160" s="64"/>
    </row>
    <row r="161">
      <c r="O161" s="64"/>
    </row>
    <row r="162">
      <c r="O162" s="64"/>
    </row>
    <row r="163">
      <c r="O163" s="64"/>
    </row>
    <row r="164">
      <c r="O164" s="64"/>
    </row>
    <row r="165">
      <c r="O165" s="64"/>
    </row>
    <row r="166">
      <c r="O166" s="64"/>
    </row>
    <row r="167">
      <c r="O167" s="64"/>
    </row>
    <row r="168">
      <c r="O168" s="64"/>
    </row>
    <row r="169">
      <c r="O169" s="64"/>
    </row>
    <row r="170">
      <c r="O170" s="64"/>
    </row>
    <row r="171">
      <c r="O171" s="64"/>
    </row>
    <row r="172">
      <c r="O172" s="64"/>
    </row>
    <row r="173">
      <c r="O173" s="64"/>
    </row>
    <row r="174">
      <c r="O174" s="64"/>
    </row>
    <row r="175">
      <c r="O175" s="64"/>
    </row>
    <row r="176">
      <c r="O176" s="64"/>
    </row>
    <row r="177">
      <c r="O177" s="64"/>
    </row>
    <row r="178">
      <c r="O178" s="64"/>
    </row>
    <row r="179">
      <c r="O179" s="64"/>
    </row>
    <row r="180">
      <c r="O180" s="64"/>
    </row>
    <row r="181">
      <c r="O181" s="64"/>
    </row>
    <row r="182">
      <c r="O182" s="64"/>
    </row>
    <row r="183">
      <c r="O183" s="64"/>
    </row>
    <row r="184">
      <c r="O184" s="64"/>
    </row>
    <row r="185">
      <c r="O185" s="64"/>
    </row>
    <row r="186">
      <c r="O186" s="64"/>
    </row>
    <row r="187">
      <c r="O187" s="64"/>
    </row>
    <row r="188">
      <c r="O188" s="64"/>
    </row>
    <row r="189">
      <c r="O189" s="64"/>
    </row>
    <row r="190">
      <c r="O190" s="64"/>
    </row>
    <row r="191">
      <c r="O191" s="64"/>
    </row>
    <row r="192">
      <c r="O192" s="64"/>
    </row>
    <row r="193">
      <c r="O193" s="64"/>
    </row>
    <row r="194">
      <c r="O194" s="64"/>
    </row>
    <row r="195">
      <c r="O195" s="64"/>
    </row>
    <row r="196">
      <c r="O196" s="64"/>
    </row>
    <row r="197">
      <c r="O197" s="64"/>
    </row>
    <row r="198">
      <c r="O198" s="64"/>
    </row>
    <row r="199">
      <c r="O199" s="64"/>
    </row>
    <row r="200">
      <c r="O200" s="64"/>
    </row>
    <row r="201">
      <c r="O201" s="64"/>
    </row>
    <row r="202">
      <c r="O202" s="64"/>
    </row>
    <row r="203">
      <c r="O203" s="64"/>
    </row>
    <row r="204">
      <c r="O204" s="64"/>
    </row>
    <row r="205">
      <c r="O205" s="64"/>
    </row>
    <row r="206">
      <c r="O206" s="64"/>
    </row>
    <row r="207">
      <c r="O207" s="64"/>
    </row>
    <row r="208">
      <c r="O208" s="64"/>
    </row>
    <row r="209">
      <c r="O209" s="64"/>
    </row>
    <row r="210">
      <c r="O210" s="64"/>
    </row>
    <row r="211">
      <c r="O211" s="64"/>
    </row>
    <row r="212">
      <c r="O212" s="64"/>
    </row>
    <row r="213">
      <c r="O213" s="64"/>
    </row>
    <row r="214">
      <c r="O214" s="64"/>
    </row>
    <row r="215">
      <c r="O215" s="64"/>
    </row>
    <row r="216">
      <c r="O216" s="64"/>
    </row>
    <row r="217">
      <c r="O217" s="64"/>
    </row>
    <row r="218">
      <c r="O218" s="64"/>
    </row>
    <row r="219">
      <c r="O219" s="64"/>
    </row>
    <row r="220">
      <c r="O220" s="64"/>
    </row>
    <row r="221">
      <c r="O221" s="64"/>
    </row>
    <row r="222">
      <c r="O222" s="64"/>
    </row>
    <row r="223">
      <c r="O223" s="64"/>
    </row>
    <row r="224">
      <c r="O224" s="64"/>
    </row>
    <row r="225">
      <c r="O225" s="64"/>
    </row>
    <row r="226">
      <c r="O226" s="64"/>
    </row>
    <row r="227">
      <c r="O227" s="64"/>
    </row>
    <row r="228">
      <c r="O228" s="64"/>
    </row>
    <row r="229">
      <c r="O229" s="64"/>
    </row>
    <row r="230">
      <c r="O230" s="64"/>
    </row>
    <row r="231">
      <c r="O231" s="64"/>
    </row>
    <row r="232">
      <c r="O232" s="64"/>
    </row>
    <row r="233">
      <c r="O233" s="64"/>
    </row>
    <row r="234">
      <c r="O234" s="64"/>
    </row>
    <row r="235">
      <c r="O235" s="64"/>
    </row>
    <row r="236">
      <c r="O236" s="64"/>
    </row>
    <row r="237">
      <c r="O237" s="64"/>
    </row>
    <row r="238">
      <c r="O238" s="64"/>
    </row>
    <row r="239">
      <c r="O239" s="64"/>
    </row>
    <row r="240">
      <c r="O240" s="64"/>
    </row>
    <row r="241">
      <c r="O241" s="64"/>
    </row>
    <row r="242">
      <c r="O242" s="64"/>
    </row>
    <row r="243">
      <c r="O243" s="64"/>
    </row>
    <row r="244">
      <c r="O244" s="64"/>
    </row>
    <row r="245">
      <c r="O245" s="64"/>
    </row>
    <row r="246">
      <c r="O246" s="64"/>
    </row>
    <row r="247">
      <c r="O247" s="64"/>
    </row>
    <row r="248">
      <c r="O248" s="64"/>
    </row>
    <row r="249">
      <c r="O249" s="64"/>
    </row>
    <row r="250">
      <c r="O250" s="64"/>
    </row>
    <row r="251">
      <c r="O251" s="64"/>
    </row>
    <row r="252">
      <c r="O252" s="64"/>
    </row>
    <row r="253">
      <c r="O253" s="64"/>
    </row>
    <row r="254">
      <c r="O254" s="64"/>
    </row>
    <row r="255">
      <c r="O255" s="64"/>
    </row>
    <row r="256">
      <c r="O256" s="64"/>
    </row>
    <row r="257">
      <c r="O257" s="64"/>
    </row>
    <row r="258">
      <c r="O258" s="64"/>
    </row>
    <row r="259">
      <c r="O259" s="64"/>
    </row>
    <row r="260">
      <c r="O260" s="64"/>
    </row>
    <row r="261">
      <c r="O261" s="64"/>
    </row>
    <row r="262">
      <c r="O262" s="64"/>
    </row>
    <row r="263">
      <c r="O263" s="64"/>
    </row>
    <row r="264">
      <c r="O264" s="64"/>
    </row>
    <row r="265">
      <c r="O265" s="64"/>
    </row>
    <row r="266">
      <c r="O266" s="64"/>
    </row>
    <row r="267">
      <c r="O267" s="64"/>
    </row>
    <row r="268">
      <c r="O268" s="64"/>
    </row>
    <row r="269">
      <c r="O269" s="64"/>
    </row>
    <row r="270">
      <c r="O270" s="64"/>
    </row>
    <row r="271">
      <c r="O271" s="64"/>
    </row>
    <row r="272">
      <c r="O272" s="64"/>
    </row>
    <row r="273">
      <c r="O273" s="64"/>
    </row>
    <row r="274">
      <c r="O274" s="64"/>
    </row>
    <row r="275">
      <c r="O275" s="64"/>
    </row>
    <row r="276">
      <c r="O276" s="64"/>
    </row>
    <row r="277">
      <c r="O277" s="64"/>
    </row>
    <row r="278">
      <c r="O278" s="64"/>
    </row>
    <row r="279">
      <c r="O279" s="64"/>
    </row>
    <row r="280">
      <c r="O280" s="64"/>
    </row>
    <row r="281">
      <c r="O281" s="64"/>
    </row>
    <row r="282">
      <c r="O282" s="64"/>
    </row>
    <row r="283">
      <c r="O283" s="64"/>
    </row>
    <row r="284">
      <c r="O284" s="64"/>
    </row>
    <row r="285">
      <c r="O285" s="64"/>
    </row>
    <row r="286">
      <c r="O286" s="64"/>
    </row>
    <row r="287">
      <c r="O287" s="64"/>
    </row>
    <row r="288">
      <c r="O288" s="64"/>
    </row>
    <row r="289">
      <c r="O289" s="64"/>
    </row>
    <row r="290">
      <c r="O290" s="64"/>
    </row>
    <row r="291">
      <c r="O291" s="64"/>
    </row>
    <row r="292">
      <c r="O292" s="64"/>
    </row>
    <row r="293">
      <c r="O293" s="64"/>
    </row>
    <row r="294">
      <c r="O294" s="64"/>
    </row>
    <row r="295">
      <c r="O295" s="64"/>
    </row>
    <row r="296">
      <c r="O296" s="64"/>
    </row>
    <row r="297">
      <c r="O297" s="64"/>
    </row>
    <row r="298">
      <c r="O298" s="64"/>
    </row>
    <row r="299">
      <c r="O299" s="64"/>
    </row>
    <row r="300">
      <c r="O300" s="64"/>
    </row>
    <row r="301">
      <c r="O301" s="64"/>
    </row>
    <row r="302">
      <c r="O302" s="64"/>
    </row>
    <row r="303">
      <c r="O303" s="64"/>
    </row>
    <row r="304">
      <c r="O304" s="64"/>
    </row>
    <row r="305">
      <c r="O305" s="64"/>
    </row>
    <row r="306">
      <c r="O306" s="64"/>
    </row>
    <row r="307">
      <c r="O307" s="64"/>
    </row>
    <row r="308">
      <c r="O308" s="64"/>
    </row>
    <row r="309">
      <c r="O309" s="64"/>
    </row>
    <row r="310">
      <c r="O310" s="64"/>
    </row>
    <row r="311">
      <c r="O311" s="64"/>
    </row>
    <row r="312">
      <c r="O312" s="64"/>
    </row>
    <row r="313">
      <c r="O313" s="64"/>
    </row>
    <row r="314">
      <c r="O314" s="64"/>
    </row>
    <row r="315">
      <c r="O315" s="64"/>
    </row>
    <row r="316">
      <c r="O316" s="64"/>
    </row>
    <row r="317">
      <c r="O317" s="64"/>
    </row>
    <row r="318">
      <c r="O318" s="64"/>
    </row>
    <row r="319">
      <c r="O319" s="64"/>
    </row>
    <row r="320">
      <c r="O320" s="64"/>
    </row>
    <row r="321">
      <c r="O321" s="64"/>
    </row>
    <row r="322">
      <c r="O322" s="64"/>
    </row>
    <row r="323">
      <c r="O323" s="64"/>
    </row>
    <row r="324">
      <c r="O324" s="64"/>
    </row>
    <row r="325">
      <c r="O325" s="64"/>
    </row>
    <row r="326">
      <c r="O326" s="64"/>
    </row>
    <row r="327">
      <c r="O327" s="64"/>
    </row>
    <row r="328">
      <c r="O328" s="64"/>
    </row>
    <row r="329">
      <c r="O329" s="64"/>
    </row>
    <row r="330">
      <c r="O330" s="64"/>
    </row>
    <row r="331">
      <c r="O331" s="64"/>
    </row>
    <row r="332">
      <c r="O332" s="64"/>
    </row>
    <row r="333">
      <c r="O333" s="64"/>
    </row>
    <row r="334">
      <c r="O334" s="64"/>
    </row>
    <row r="335">
      <c r="O335" s="64"/>
    </row>
    <row r="336">
      <c r="O336" s="64"/>
    </row>
    <row r="337">
      <c r="O337" s="64"/>
    </row>
    <row r="338">
      <c r="O338" s="64"/>
    </row>
    <row r="339">
      <c r="O339" s="64"/>
    </row>
    <row r="340">
      <c r="O340" s="64"/>
    </row>
    <row r="341">
      <c r="O341" s="64"/>
    </row>
    <row r="342">
      <c r="O342" s="64"/>
    </row>
    <row r="343">
      <c r="O343" s="64"/>
    </row>
    <row r="344">
      <c r="O344" s="64"/>
    </row>
    <row r="345">
      <c r="O345" s="64"/>
    </row>
    <row r="346">
      <c r="O346" s="64"/>
    </row>
    <row r="347">
      <c r="O347" s="64"/>
    </row>
    <row r="348">
      <c r="O348" s="64"/>
    </row>
    <row r="349">
      <c r="O349" s="64"/>
    </row>
    <row r="350">
      <c r="O350" s="64"/>
    </row>
    <row r="351">
      <c r="O351" s="64"/>
    </row>
    <row r="352">
      <c r="O352" s="64"/>
    </row>
    <row r="353">
      <c r="O353" s="64"/>
    </row>
    <row r="354">
      <c r="O354" s="64"/>
    </row>
    <row r="355">
      <c r="O355" s="64"/>
    </row>
    <row r="356">
      <c r="O356" s="64"/>
    </row>
    <row r="357">
      <c r="O357" s="64"/>
    </row>
    <row r="358">
      <c r="O358" s="64"/>
    </row>
    <row r="359">
      <c r="O359" s="64"/>
    </row>
    <row r="360">
      <c r="O360" s="64"/>
    </row>
    <row r="361">
      <c r="O361" s="64"/>
    </row>
    <row r="362">
      <c r="O362" s="64"/>
    </row>
    <row r="363">
      <c r="O363" s="64"/>
    </row>
    <row r="364">
      <c r="O364" s="64"/>
    </row>
    <row r="365">
      <c r="O365" s="64"/>
    </row>
    <row r="366">
      <c r="O366" s="64"/>
    </row>
    <row r="367">
      <c r="O367" s="64"/>
    </row>
    <row r="368">
      <c r="O368" s="64"/>
    </row>
    <row r="369">
      <c r="O369" s="64"/>
    </row>
    <row r="370">
      <c r="O370" s="64"/>
    </row>
    <row r="371">
      <c r="O371" s="64"/>
    </row>
    <row r="372">
      <c r="O372" s="64"/>
    </row>
    <row r="373">
      <c r="O373" s="64"/>
    </row>
    <row r="374">
      <c r="O374" s="64"/>
    </row>
    <row r="375">
      <c r="O375" s="64"/>
    </row>
    <row r="376">
      <c r="O376" s="64"/>
    </row>
    <row r="377">
      <c r="O377" s="64"/>
    </row>
    <row r="378">
      <c r="O378" s="64"/>
    </row>
    <row r="379">
      <c r="O379" s="64"/>
    </row>
    <row r="380">
      <c r="O380" s="64"/>
    </row>
    <row r="381">
      <c r="O381" s="64"/>
    </row>
    <row r="382">
      <c r="O382" s="64"/>
    </row>
    <row r="383">
      <c r="O383" s="64"/>
    </row>
    <row r="384">
      <c r="O384" s="64"/>
    </row>
    <row r="385">
      <c r="O385" s="64"/>
    </row>
    <row r="386">
      <c r="O386" s="64"/>
    </row>
    <row r="387">
      <c r="O387" s="64"/>
    </row>
    <row r="388">
      <c r="O388" s="64"/>
    </row>
    <row r="389">
      <c r="O389" s="64"/>
    </row>
    <row r="390">
      <c r="O390" s="64"/>
    </row>
    <row r="391">
      <c r="O391" s="64"/>
    </row>
    <row r="392">
      <c r="O392" s="64"/>
    </row>
    <row r="393">
      <c r="O393" s="64"/>
    </row>
    <row r="394">
      <c r="O394" s="64"/>
    </row>
    <row r="395">
      <c r="O395" s="64"/>
    </row>
    <row r="396">
      <c r="O396" s="64"/>
    </row>
    <row r="397">
      <c r="O397" s="64"/>
    </row>
    <row r="398">
      <c r="O398" s="64"/>
    </row>
    <row r="399">
      <c r="O399" s="64"/>
    </row>
    <row r="400">
      <c r="O400" s="64"/>
    </row>
    <row r="401">
      <c r="O401" s="64"/>
    </row>
    <row r="402">
      <c r="O402" s="64"/>
    </row>
    <row r="403">
      <c r="O403" s="64"/>
    </row>
    <row r="404">
      <c r="O404" s="64"/>
    </row>
    <row r="405">
      <c r="O405" s="64"/>
    </row>
    <row r="406">
      <c r="O406" s="64"/>
    </row>
    <row r="407">
      <c r="O407" s="64"/>
    </row>
    <row r="408">
      <c r="O408" s="64"/>
    </row>
    <row r="409">
      <c r="O409" s="64"/>
    </row>
    <row r="410">
      <c r="O410" s="64"/>
    </row>
    <row r="411">
      <c r="O411" s="64"/>
    </row>
    <row r="412">
      <c r="O412" s="64"/>
    </row>
    <row r="413">
      <c r="O413" s="64"/>
    </row>
    <row r="414">
      <c r="O414" s="64"/>
    </row>
    <row r="415">
      <c r="O415" s="64"/>
    </row>
    <row r="416">
      <c r="O416" s="64"/>
    </row>
    <row r="417">
      <c r="O417" s="64"/>
    </row>
    <row r="418">
      <c r="O418" s="64"/>
    </row>
    <row r="419">
      <c r="O419" s="64"/>
    </row>
    <row r="420">
      <c r="O420" s="64"/>
    </row>
    <row r="421">
      <c r="O421" s="64"/>
    </row>
    <row r="422">
      <c r="O422" s="64"/>
    </row>
    <row r="423">
      <c r="O423" s="64"/>
    </row>
    <row r="424">
      <c r="O424" s="64"/>
    </row>
    <row r="425">
      <c r="O425" s="64"/>
    </row>
    <row r="426">
      <c r="O426" s="64"/>
    </row>
    <row r="427">
      <c r="O427" s="64"/>
    </row>
    <row r="428">
      <c r="O428" s="64"/>
    </row>
    <row r="429">
      <c r="O429" s="64"/>
    </row>
    <row r="430">
      <c r="O430" s="64"/>
    </row>
    <row r="431">
      <c r="O431" s="64"/>
    </row>
    <row r="432">
      <c r="O432" s="64"/>
    </row>
    <row r="433">
      <c r="O433" s="64"/>
    </row>
    <row r="434">
      <c r="O434" s="64"/>
    </row>
    <row r="435">
      <c r="O435" s="64"/>
    </row>
    <row r="436">
      <c r="O436" s="64"/>
    </row>
    <row r="437">
      <c r="O437" s="64"/>
    </row>
    <row r="438">
      <c r="O438" s="64"/>
    </row>
    <row r="439">
      <c r="O439" s="64"/>
    </row>
    <row r="440">
      <c r="O440" s="64"/>
    </row>
    <row r="441">
      <c r="O441" s="64"/>
    </row>
    <row r="442">
      <c r="O442" s="64"/>
    </row>
    <row r="443">
      <c r="O443" s="64"/>
    </row>
    <row r="444">
      <c r="O444" s="64"/>
    </row>
    <row r="445">
      <c r="O445" s="64"/>
    </row>
    <row r="446">
      <c r="O446" s="64"/>
    </row>
    <row r="447">
      <c r="O447" s="64"/>
    </row>
    <row r="448">
      <c r="O448" s="64"/>
    </row>
    <row r="449">
      <c r="O449" s="64"/>
    </row>
    <row r="450">
      <c r="O450" s="64"/>
    </row>
    <row r="451">
      <c r="O451" s="64"/>
    </row>
    <row r="452">
      <c r="O452" s="64"/>
    </row>
    <row r="453">
      <c r="O453" s="64"/>
    </row>
    <row r="454">
      <c r="O454" s="64"/>
    </row>
    <row r="455">
      <c r="O455" s="64"/>
    </row>
    <row r="456">
      <c r="O456" s="64"/>
    </row>
    <row r="457">
      <c r="O457" s="64"/>
    </row>
    <row r="458">
      <c r="O458" s="64"/>
    </row>
    <row r="459">
      <c r="O459" s="64"/>
    </row>
    <row r="460">
      <c r="O460" s="64"/>
    </row>
    <row r="461">
      <c r="O461" s="64"/>
    </row>
    <row r="462">
      <c r="O462" s="64"/>
    </row>
    <row r="463">
      <c r="O463" s="64"/>
    </row>
    <row r="464">
      <c r="O464" s="64"/>
    </row>
    <row r="465">
      <c r="O465" s="64"/>
    </row>
    <row r="466">
      <c r="O466" s="64"/>
    </row>
    <row r="467">
      <c r="O467" s="64"/>
    </row>
    <row r="468">
      <c r="O468" s="64"/>
    </row>
    <row r="469">
      <c r="O469" s="64"/>
    </row>
    <row r="470">
      <c r="O470" s="64"/>
    </row>
    <row r="471">
      <c r="O471" s="64"/>
    </row>
    <row r="472">
      <c r="O472" s="64"/>
    </row>
    <row r="473">
      <c r="O473" s="64"/>
    </row>
    <row r="474">
      <c r="O474" s="64"/>
    </row>
    <row r="475">
      <c r="O475" s="64"/>
    </row>
    <row r="476">
      <c r="O476" s="64"/>
    </row>
    <row r="477">
      <c r="O477" s="64"/>
    </row>
    <row r="478">
      <c r="O478" s="64"/>
    </row>
    <row r="479">
      <c r="O479" s="64"/>
    </row>
    <row r="480">
      <c r="O480" s="64"/>
    </row>
    <row r="481">
      <c r="O481" s="64"/>
    </row>
    <row r="482">
      <c r="O482" s="64"/>
    </row>
    <row r="483">
      <c r="O483" s="64"/>
    </row>
    <row r="484">
      <c r="O484" s="64"/>
    </row>
    <row r="485">
      <c r="O485" s="64"/>
    </row>
    <row r="486">
      <c r="O486" s="64"/>
    </row>
    <row r="487">
      <c r="O487" s="64"/>
    </row>
    <row r="488">
      <c r="O488" s="64"/>
    </row>
    <row r="489">
      <c r="O489" s="64"/>
    </row>
    <row r="490">
      <c r="O490" s="64"/>
    </row>
    <row r="491">
      <c r="O491" s="64"/>
    </row>
    <row r="492">
      <c r="O492" s="64"/>
    </row>
    <row r="493">
      <c r="O493" s="64"/>
    </row>
    <row r="494">
      <c r="O494" s="64"/>
    </row>
    <row r="495">
      <c r="O495" s="64"/>
    </row>
    <row r="496">
      <c r="O496" s="64"/>
    </row>
    <row r="497">
      <c r="O497" s="64"/>
    </row>
    <row r="498">
      <c r="O498" s="64"/>
    </row>
    <row r="499">
      <c r="O499" s="64"/>
    </row>
    <row r="500">
      <c r="O500" s="64"/>
    </row>
    <row r="501">
      <c r="O501" s="64"/>
    </row>
    <row r="502">
      <c r="O502" s="64"/>
    </row>
    <row r="503">
      <c r="O503" s="64"/>
    </row>
    <row r="504">
      <c r="O504" s="64"/>
    </row>
    <row r="505">
      <c r="O505" s="64"/>
    </row>
    <row r="506">
      <c r="O506" s="64"/>
    </row>
    <row r="507">
      <c r="O507" s="64"/>
    </row>
    <row r="508">
      <c r="O508" s="64"/>
    </row>
    <row r="509">
      <c r="O509" s="64"/>
    </row>
    <row r="510">
      <c r="O510" s="64"/>
    </row>
    <row r="511">
      <c r="O511" s="64"/>
    </row>
    <row r="512">
      <c r="O512" s="64"/>
    </row>
    <row r="513">
      <c r="O513" s="64"/>
    </row>
    <row r="514">
      <c r="O514" s="64"/>
    </row>
    <row r="515">
      <c r="O515" s="64"/>
    </row>
    <row r="516">
      <c r="O516" s="64"/>
    </row>
    <row r="517">
      <c r="O517" s="64"/>
    </row>
    <row r="518">
      <c r="O518" s="64"/>
    </row>
    <row r="519">
      <c r="O519" s="64"/>
    </row>
    <row r="520">
      <c r="O520" s="64"/>
    </row>
    <row r="521">
      <c r="O521" s="64"/>
    </row>
    <row r="522">
      <c r="O522" s="64"/>
    </row>
    <row r="523">
      <c r="O523" s="64"/>
    </row>
    <row r="524">
      <c r="O524" s="64"/>
    </row>
    <row r="525">
      <c r="O525" s="64"/>
    </row>
    <row r="526">
      <c r="O526" s="64"/>
    </row>
    <row r="527">
      <c r="O527" s="64"/>
    </row>
    <row r="528">
      <c r="O528" s="64"/>
    </row>
    <row r="529">
      <c r="O529" s="64"/>
    </row>
    <row r="530">
      <c r="O530" s="64"/>
    </row>
    <row r="531">
      <c r="O531" s="64"/>
    </row>
    <row r="532">
      <c r="O532" s="64"/>
    </row>
    <row r="533">
      <c r="O533" s="64"/>
    </row>
    <row r="534">
      <c r="O534" s="64"/>
    </row>
    <row r="535">
      <c r="O535" s="64"/>
    </row>
    <row r="536">
      <c r="O536" s="64"/>
    </row>
    <row r="537">
      <c r="O537" s="64"/>
    </row>
    <row r="538">
      <c r="O538" s="64"/>
    </row>
    <row r="539">
      <c r="O539" s="64"/>
    </row>
    <row r="540">
      <c r="O540" s="64"/>
    </row>
    <row r="541">
      <c r="O541" s="64"/>
    </row>
    <row r="542">
      <c r="O542" s="64"/>
    </row>
    <row r="543">
      <c r="O543" s="64"/>
    </row>
    <row r="544">
      <c r="O544" s="64"/>
    </row>
    <row r="545">
      <c r="O545" s="64"/>
    </row>
    <row r="546">
      <c r="O546" s="64"/>
    </row>
    <row r="547">
      <c r="O547" s="64"/>
    </row>
    <row r="548">
      <c r="O548" s="64"/>
    </row>
    <row r="549">
      <c r="O549" s="64"/>
    </row>
    <row r="550">
      <c r="O550" s="64"/>
    </row>
    <row r="551">
      <c r="O551" s="64"/>
    </row>
    <row r="552">
      <c r="O552" s="64"/>
    </row>
    <row r="553">
      <c r="O553" s="64"/>
    </row>
    <row r="554">
      <c r="O554" s="64"/>
    </row>
    <row r="555">
      <c r="O555" s="64"/>
    </row>
    <row r="556">
      <c r="O556" s="64"/>
    </row>
    <row r="557">
      <c r="O557" s="64"/>
    </row>
    <row r="558">
      <c r="O558" s="64"/>
    </row>
    <row r="559">
      <c r="O559" s="64"/>
    </row>
    <row r="560">
      <c r="O560" s="64"/>
    </row>
    <row r="561">
      <c r="O561" s="64"/>
    </row>
    <row r="562">
      <c r="O562" s="64"/>
    </row>
    <row r="563">
      <c r="O563" s="64"/>
    </row>
    <row r="564">
      <c r="O564" s="64"/>
    </row>
    <row r="565">
      <c r="O565" s="64"/>
    </row>
    <row r="566">
      <c r="O566" s="64"/>
    </row>
    <row r="567">
      <c r="O567" s="64"/>
    </row>
    <row r="568">
      <c r="O568" s="64"/>
    </row>
    <row r="569">
      <c r="O569" s="64"/>
    </row>
    <row r="570">
      <c r="O570" s="64"/>
    </row>
    <row r="571">
      <c r="O571" s="64"/>
    </row>
    <row r="572">
      <c r="O572" s="64"/>
    </row>
    <row r="573">
      <c r="O573" s="64"/>
    </row>
    <row r="574">
      <c r="O574" s="64"/>
    </row>
    <row r="575">
      <c r="O575" s="64"/>
    </row>
    <row r="576">
      <c r="O576" s="64"/>
    </row>
    <row r="577">
      <c r="O577" s="64"/>
    </row>
    <row r="578">
      <c r="O578" s="64"/>
    </row>
    <row r="579">
      <c r="O579" s="64"/>
    </row>
    <row r="580">
      <c r="O580" s="64"/>
    </row>
    <row r="581">
      <c r="O581" s="64"/>
    </row>
    <row r="582">
      <c r="O582" s="64"/>
    </row>
    <row r="583">
      <c r="O583" s="64"/>
    </row>
    <row r="584">
      <c r="O584" s="64"/>
    </row>
    <row r="585">
      <c r="O585" s="64"/>
    </row>
    <row r="586">
      <c r="O586" s="64"/>
    </row>
    <row r="587">
      <c r="O587" s="64"/>
    </row>
    <row r="588">
      <c r="O588" s="64"/>
    </row>
    <row r="589">
      <c r="O589" s="64"/>
    </row>
    <row r="590">
      <c r="O590" s="64"/>
    </row>
    <row r="591">
      <c r="O591" s="64"/>
    </row>
    <row r="592">
      <c r="O592" s="64"/>
    </row>
    <row r="593">
      <c r="O593" s="64"/>
    </row>
    <row r="594">
      <c r="O594" s="64"/>
    </row>
    <row r="595">
      <c r="O595" s="64"/>
    </row>
    <row r="596">
      <c r="O596" s="64"/>
    </row>
    <row r="597">
      <c r="O597" s="64"/>
    </row>
    <row r="598">
      <c r="O598" s="64"/>
    </row>
    <row r="599">
      <c r="O599" s="64"/>
    </row>
    <row r="600">
      <c r="O600" s="64"/>
    </row>
    <row r="601">
      <c r="O601" s="64"/>
    </row>
    <row r="602">
      <c r="O602" s="64"/>
    </row>
    <row r="603">
      <c r="O603" s="64"/>
    </row>
    <row r="604">
      <c r="O604" s="64"/>
    </row>
    <row r="605">
      <c r="O605" s="64"/>
    </row>
    <row r="606">
      <c r="O606" s="64"/>
    </row>
    <row r="607">
      <c r="O607" s="64"/>
    </row>
    <row r="608">
      <c r="O608" s="64"/>
    </row>
    <row r="609">
      <c r="O609" s="64"/>
    </row>
    <row r="610">
      <c r="O610" s="64"/>
    </row>
    <row r="611">
      <c r="O611" s="64"/>
    </row>
    <row r="612">
      <c r="O612" s="64"/>
    </row>
    <row r="613">
      <c r="O613" s="64"/>
    </row>
    <row r="614">
      <c r="O614" s="64"/>
    </row>
    <row r="615">
      <c r="O615" s="64"/>
    </row>
    <row r="616">
      <c r="O616" s="64"/>
    </row>
    <row r="617">
      <c r="O617" s="64"/>
    </row>
    <row r="618">
      <c r="O618" s="64"/>
    </row>
    <row r="619">
      <c r="O619" s="64"/>
    </row>
    <row r="620">
      <c r="O620" s="64"/>
    </row>
    <row r="621">
      <c r="O621" s="64"/>
    </row>
    <row r="622">
      <c r="O622" s="64"/>
    </row>
    <row r="623">
      <c r="O623" s="64"/>
    </row>
    <row r="624">
      <c r="O624" s="64"/>
    </row>
    <row r="625">
      <c r="O625" s="64"/>
    </row>
    <row r="626">
      <c r="O626" s="64"/>
    </row>
    <row r="627">
      <c r="O627" s="64"/>
    </row>
    <row r="628">
      <c r="O628" s="64"/>
    </row>
    <row r="629">
      <c r="O629" s="64"/>
    </row>
    <row r="630">
      <c r="O630" s="64"/>
    </row>
    <row r="631">
      <c r="O631" s="64"/>
    </row>
    <row r="632">
      <c r="O632" s="64"/>
    </row>
    <row r="633">
      <c r="O633" s="64"/>
    </row>
    <row r="634">
      <c r="O634" s="64"/>
    </row>
    <row r="635">
      <c r="O635" s="64"/>
    </row>
    <row r="636">
      <c r="O636" s="64"/>
    </row>
    <row r="637">
      <c r="O637" s="64"/>
    </row>
    <row r="638">
      <c r="O638" s="64"/>
    </row>
    <row r="639">
      <c r="O639" s="64"/>
    </row>
    <row r="640">
      <c r="O640" s="64"/>
    </row>
    <row r="641">
      <c r="O641" s="64"/>
    </row>
    <row r="642">
      <c r="O642" s="64"/>
    </row>
    <row r="643">
      <c r="O643" s="64"/>
    </row>
    <row r="644">
      <c r="O644" s="64"/>
    </row>
    <row r="645">
      <c r="O645" s="64"/>
    </row>
    <row r="646">
      <c r="O646" s="64"/>
    </row>
    <row r="647">
      <c r="O647" s="64"/>
    </row>
    <row r="648">
      <c r="O648" s="64"/>
    </row>
    <row r="649">
      <c r="O649" s="64"/>
    </row>
    <row r="650">
      <c r="O650" s="64"/>
    </row>
    <row r="651">
      <c r="O651" s="64"/>
    </row>
    <row r="652">
      <c r="O652" s="64"/>
    </row>
    <row r="653">
      <c r="O653" s="64"/>
    </row>
    <row r="654">
      <c r="O654" s="64"/>
    </row>
    <row r="655">
      <c r="O655" s="64"/>
    </row>
    <row r="656">
      <c r="O656" s="64"/>
    </row>
    <row r="657">
      <c r="O657" s="64"/>
    </row>
    <row r="658">
      <c r="O658" s="64"/>
    </row>
    <row r="659">
      <c r="O659" s="64"/>
    </row>
    <row r="660">
      <c r="O660" s="64"/>
    </row>
    <row r="661">
      <c r="O661" s="64"/>
    </row>
    <row r="662">
      <c r="O662" s="64"/>
    </row>
    <row r="663">
      <c r="O663" s="64"/>
    </row>
    <row r="664">
      <c r="O664" s="64"/>
    </row>
    <row r="665">
      <c r="O665" s="64"/>
    </row>
    <row r="666">
      <c r="O666" s="64"/>
    </row>
    <row r="667">
      <c r="O667" s="64"/>
    </row>
    <row r="668">
      <c r="O668" s="64"/>
    </row>
    <row r="669">
      <c r="O669" s="64"/>
    </row>
    <row r="670">
      <c r="O670" s="64"/>
    </row>
    <row r="671">
      <c r="O671" s="64"/>
    </row>
    <row r="672">
      <c r="O672" s="64"/>
    </row>
    <row r="673">
      <c r="O673" s="64"/>
    </row>
    <row r="674">
      <c r="O674" s="64"/>
    </row>
    <row r="675">
      <c r="O675" s="64"/>
    </row>
    <row r="676">
      <c r="O676" s="64"/>
    </row>
    <row r="677">
      <c r="O677" s="64"/>
    </row>
    <row r="678">
      <c r="O678" s="64"/>
    </row>
    <row r="679">
      <c r="O679" s="64"/>
    </row>
    <row r="680">
      <c r="O680" s="64"/>
    </row>
    <row r="681">
      <c r="O681" s="64"/>
    </row>
    <row r="682">
      <c r="O682" s="64"/>
    </row>
    <row r="683">
      <c r="O683" s="64"/>
    </row>
    <row r="684">
      <c r="O684" s="64"/>
    </row>
    <row r="685">
      <c r="O685" s="64"/>
    </row>
    <row r="686">
      <c r="O686" s="64"/>
    </row>
    <row r="687">
      <c r="O687" s="64"/>
    </row>
    <row r="688">
      <c r="O688" s="64"/>
    </row>
    <row r="689">
      <c r="O689" s="64"/>
    </row>
    <row r="690">
      <c r="O690" s="64"/>
    </row>
    <row r="691">
      <c r="O691" s="64"/>
    </row>
    <row r="692">
      <c r="O692" s="64"/>
    </row>
    <row r="693">
      <c r="O693" s="64"/>
    </row>
    <row r="694">
      <c r="O694" s="64"/>
    </row>
    <row r="695">
      <c r="O695" s="64"/>
    </row>
    <row r="696">
      <c r="O696" s="64"/>
    </row>
    <row r="697">
      <c r="O697" s="64"/>
    </row>
    <row r="698">
      <c r="O698" s="64"/>
    </row>
    <row r="699">
      <c r="O699" s="64"/>
    </row>
    <row r="700">
      <c r="O700" s="64"/>
    </row>
    <row r="701">
      <c r="O701" s="64"/>
    </row>
    <row r="702">
      <c r="O702" s="64"/>
    </row>
    <row r="703">
      <c r="O703" s="64"/>
    </row>
    <row r="704">
      <c r="O704" s="64"/>
    </row>
    <row r="705">
      <c r="O705" s="64"/>
    </row>
    <row r="706">
      <c r="O706" s="64"/>
    </row>
    <row r="707">
      <c r="O707" s="64"/>
    </row>
    <row r="708">
      <c r="O708" s="64"/>
    </row>
    <row r="709">
      <c r="O709" s="64"/>
    </row>
    <row r="710">
      <c r="O710" s="64"/>
    </row>
    <row r="711">
      <c r="O711" s="64"/>
    </row>
    <row r="712">
      <c r="O712" s="64"/>
    </row>
    <row r="713">
      <c r="O713" s="64"/>
    </row>
    <row r="714">
      <c r="O714" s="64"/>
    </row>
    <row r="715">
      <c r="O715" s="64"/>
    </row>
    <row r="716">
      <c r="O716" s="64"/>
    </row>
    <row r="717">
      <c r="O717" s="64"/>
    </row>
    <row r="718">
      <c r="O718" s="64"/>
    </row>
    <row r="719">
      <c r="O719" s="64"/>
    </row>
    <row r="720">
      <c r="O720" s="64"/>
    </row>
    <row r="721">
      <c r="O721" s="64"/>
    </row>
    <row r="722">
      <c r="O722" s="64"/>
    </row>
    <row r="723">
      <c r="O723" s="64"/>
    </row>
    <row r="724">
      <c r="O724" s="64"/>
    </row>
    <row r="725">
      <c r="O725" s="64"/>
    </row>
    <row r="726">
      <c r="O726" s="64"/>
    </row>
    <row r="727">
      <c r="O727" s="64"/>
    </row>
    <row r="728">
      <c r="O728" s="64"/>
    </row>
    <row r="729">
      <c r="O729" s="64"/>
    </row>
    <row r="730">
      <c r="O730" s="64"/>
    </row>
    <row r="731">
      <c r="O731" s="64"/>
    </row>
    <row r="732">
      <c r="O732" s="64"/>
    </row>
    <row r="733">
      <c r="O733" s="64"/>
    </row>
    <row r="734">
      <c r="O734" s="64"/>
    </row>
    <row r="735">
      <c r="O735" s="64"/>
    </row>
    <row r="736">
      <c r="O736" s="64"/>
    </row>
    <row r="737">
      <c r="O737" s="64"/>
    </row>
    <row r="738">
      <c r="O738" s="64"/>
    </row>
    <row r="739">
      <c r="O739" s="64"/>
    </row>
    <row r="740">
      <c r="O740" s="64"/>
    </row>
    <row r="741">
      <c r="O741" s="64"/>
    </row>
    <row r="742">
      <c r="O742" s="64"/>
    </row>
    <row r="743">
      <c r="O743" s="64"/>
    </row>
    <row r="744">
      <c r="O744" s="64"/>
    </row>
    <row r="745">
      <c r="O745" s="64"/>
    </row>
    <row r="746">
      <c r="O746" s="64"/>
    </row>
    <row r="747">
      <c r="O747" s="64"/>
    </row>
    <row r="748">
      <c r="O748" s="64"/>
    </row>
    <row r="749">
      <c r="O749" s="64"/>
    </row>
    <row r="750">
      <c r="O750" s="64"/>
    </row>
    <row r="751">
      <c r="O751" s="64"/>
    </row>
    <row r="752">
      <c r="O752" s="64"/>
    </row>
    <row r="753">
      <c r="O753" s="64"/>
    </row>
    <row r="754">
      <c r="O754" s="64"/>
    </row>
    <row r="755">
      <c r="O755" s="64"/>
    </row>
    <row r="756">
      <c r="O756" s="64"/>
    </row>
    <row r="757">
      <c r="O757" s="64"/>
    </row>
    <row r="758">
      <c r="O758" s="64"/>
    </row>
    <row r="759">
      <c r="O759" s="64"/>
    </row>
    <row r="760">
      <c r="O760" s="64"/>
    </row>
    <row r="761">
      <c r="O761" s="64"/>
    </row>
    <row r="762">
      <c r="O762" s="64"/>
    </row>
    <row r="763">
      <c r="O763" s="64"/>
    </row>
    <row r="764">
      <c r="O764" s="64"/>
    </row>
    <row r="765">
      <c r="O765" s="64"/>
    </row>
    <row r="766">
      <c r="O766" s="64"/>
    </row>
    <row r="767">
      <c r="O767" s="64"/>
    </row>
    <row r="768">
      <c r="O768" s="64"/>
    </row>
    <row r="769">
      <c r="O769" s="64"/>
    </row>
    <row r="770">
      <c r="O770" s="64"/>
    </row>
    <row r="771">
      <c r="O771" s="64"/>
    </row>
    <row r="772">
      <c r="O772" s="64"/>
    </row>
    <row r="773">
      <c r="O773" s="64"/>
    </row>
    <row r="774">
      <c r="O774" s="64"/>
    </row>
    <row r="775">
      <c r="O775" s="64"/>
    </row>
    <row r="776">
      <c r="O776" s="64"/>
    </row>
    <row r="777">
      <c r="O777" s="64"/>
    </row>
    <row r="778">
      <c r="O778" s="64"/>
    </row>
    <row r="779">
      <c r="O779" s="64"/>
    </row>
    <row r="780">
      <c r="O780" s="64"/>
    </row>
    <row r="781">
      <c r="O781" s="64"/>
    </row>
    <row r="782">
      <c r="O782" s="64"/>
    </row>
    <row r="783">
      <c r="O783" s="64"/>
    </row>
    <row r="784">
      <c r="O784" s="64"/>
    </row>
    <row r="785">
      <c r="O785" s="64"/>
    </row>
    <row r="786">
      <c r="O786" s="64"/>
    </row>
    <row r="787">
      <c r="O787" s="64"/>
    </row>
    <row r="788">
      <c r="O788" s="64"/>
    </row>
    <row r="789">
      <c r="O789" s="64"/>
    </row>
    <row r="790">
      <c r="O790" s="64"/>
    </row>
    <row r="791">
      <c r="O791" s="64"/>
    </row>
    <row r="792">
      <c r="O792" s="64"/>
    </row>
    <row r="793">
      <c r="O793" s="64"/>
    </row>
    <row r="794">
      <c r="O794" s="64"/>
    </row>
    <row r="795">
      <c r="O795" s="64"/>
    </row>
    <row r="796">
      <c r="O796" s="64"/>
    </row>
    <row r="797">
      <c r="O797" s="64"/>
    </row>
    <row r="798">
      <c r="O798" s="64"/>
    </row>
    <row r="799">
      <c r="O799" s="64"/>
    </row>
    <row r="800">
      <c r="O800" s="64"/>
    </row>
    <row r="801">
      <c r="O801" s="64"/>
    </row>
    <row r="802">
      <c r="O802" s="64"/>
    </row>
    <row r="803">
      <c r="O803" s="64"/>
    </row>
    <row r="804">
      <c r="O804" s="64"/>
    </row>
    <row r="805">
      <c r="O805" s="64"/>
    </row>
    <row r="806">
      <c r="O806" s="64"/>
    </row>
    <row r="807">
      <c r="O807" s="64"/>
    </row>
    <row r="808">
      <c r="O808" s="64"/>
    </row>
    <row r="809">
      <c r="O809" s="64"/>
    </row>
    <row r="810">
      <c r="O810" s="64"/>
    </row>
    <row r="811">
      <c r="O811" s="64"/>
    </row>
    <row r="812">
      <c r="O812" s="64"/>
    </row>
    <row r="813">
      <c r="O813" s="64"/>
    </row>
    <row r="814">
      <c r="O814" s="64"/>
    </row>
    <row r="815">
      <c r="O815" s="64"/>
    </row>
    <row r="816">
      <c r="O816" s="64"/>
    </row>
    <row r="817">
      <c r="O817" s="64"/>
    </row>
    <row r="818">
      <c r="O818" s="64"/>
    </row>
    <row r="819">
      <c r="O819" s="64"/>
    </row>
    <row r="820">
      <c r="O820" s="64"/>
    </row>
    <row r="821">
      <c r="O821" s="64"/>
    </row>
    <row r="822">
      <c r="O822" s="64"/>
    </row>
    <row r="823">
      <c r="O823" s="64"/>
    </row>
    <row r="824">
      <c r="O824" s="64"/>
    </row>
    <row r="825">
      <c r="O825" s="64"/>
    </row>
    <row r="826">
      <c r="O826" s="64"/>
    </row>
    <row r="827">
      <c r="O827" s="64"/>
    </row>
    <row r="828">
      <c r="O828" s="64"/>
    </row>
    <row r="829">
      <c r="O829" s="64"/>
    </row>
    <row r="830">
      <c r="O830" s="64"/>
    </row>
    <row r="831">
      <c r="O831" s="64"/>
    </row>
    <row r="832">
      <c r="O832" s="64"/>
    </row>
    <row r="833">
      <c r="O833" s="64"/>
    </row>
    <row r="834">
      <c r="O834" s="64"/>
    </row>
    <row r="835">
      <c r="O835" s="64"/>
    </row>
    <row r="836">
      <c r="O836" s="64"/>
    </row>
    <row r="837">
      <c r="O837" s="64"/>
    </row>
    <row r="838">
      <c r="O838" s="64"/>
    </row>
    <row r="839">
      <c r="O839" s="64"/>
    </row>
    <row r="840">
      <c r="O840" s="64"/>
    </row>
    <row r="841">
      <c r="O841" s="64"/>
    </row>
    <row r="842">
      <c r="O842" s="64"/>
    </row>
    <row r="843">
      <c r="O843" s="64"/>
    </row>
    <row r="844">
      <c r="O844" s="64"/>
    </row>
    <row r="845">
      <c r="O845" s="64"/>
    </row>
    <row r="846">
      <c r="O846" s="64"/>
    </row>
    <row r="847">
      <c r="O847" s="64"/>
    </row>
    <row r="848">
      <c r="O848" s="64"/>
    </row>
    <row r="849">
      <c r="O849" s="64"/>
    </row>
    <row r="850">
      <c r="O850" s="64"/>
    </row>
    <row r="851">
      <c r="O851" s="64"/>
    </row>
    <row r="852">
      <c r="O852" s="64"/>
    </row>
    <row r="853">
      <c r="O853" s="64"/>
    </row>
    <row r="854">
      <c r="O854" s="64"/>
    </row>
    <row r="855">
      <c r="O855" s="64"/>
    </row>
    <row r="856">
      <c r="O856" s="64"/>
    </row>
    <row r="857">
      <c r="O857" s="64"/>
    </row>
    <row r="858">
      <c r="O858" s="64"/>
    </row>
    <row r="859">
      <c r="O859" s="64"/>
    </row>
    <row r="860">
      <c r="O860" s="64"/>
    </row>
    <row r="861">
      <c r="O861" s="64"/>
    </row>
    <row r="862">
      <c r="O862" s="64"/>
    </row>
    <row r="863">
      <c r="O863" s="64"/>
    </row>
    <row r="864">
      <c r="O864" s="64"/>
    </row>
    <row r="865">
      <c r="O865" s="64"/>
    </row>
    <row r="866">
      <c r="O866" s="64"/>
    </row>
    <row r="867">
      <c r="O867" s="64"/>
    </row>
    <row r="868">
      <c r="O868" s="64"/>
    </row>
    <row r="869">
      <c r="O869" s="64"/>
    </row>
    <row r="870">
      <c r="O870" s="64"/>
    </row>
    <row r="871">
      <c r="O871" s="64"/>
    </row>
    <row r="872">
      <c r="O872" s="64"/>
    </row>
    <row r="873">
      <c r="O873" s="64"/>
    </row>
    <row r="874">
      <c r="O874" s="64"/>
    </row>
    <row r="875">
      <c r="O875" s="64"/>
    </row>
    <row r="876">
      <c r="O876" s="64"/>
    </row>
    <row r="877">
      <c r="O877" s="64"/>
    </row>
    <row r="878">
      <c r="O878" s="64"/>
    </row>
    <row r="879">
      <c r="O879" s="64"/>
    </row>
    <row r="880">
      <c r="O880" s="64"/>
    </row>
    <row r="881">
      <c r="O881" s="64"/>
    </row>
    <row r="882">
      <c r="O882" s="64"/>
    </row>
    <row r="883">
      <c r="O883" s="64"/>
    </row>
    <row r="884">
      <c r="O884" s="64"/>
    </row>
    <row r="885">
      <c r="O885" s="64"/>
    </row>
    <row r="886">
      <c r="O886" s="64"/>
    </row>
    <row r="887">
      <c r="O887" s="64"/>
    </row>
    <row r="888">
      <c r="O888" s="64"/>
    </row>
    <row r="889">
      <c r="O889" s="64"/>
    </row>
    <row r="890">
      <c r="O890" s="64"/>
    </row>
    <row r="891">
      <c r="O891" s="64"/>
    </row>
    <row r="892">
      <c r="O892" s="64"/>
    </row>
    <row r="893">
      <c r="O893" s="64"/>
    </row>
    <row r="894">
      <c r="O894" s="64"/>
    </row>
    <row r="895">
      <c r="O895" s="64"/>
    </row>
    <row r="896">
      <c r="O896" s="64"/>
    </row>
    <row r="897">
      <c r="O897" s="64"/>
    </row>
    <row r="898">
      <c r="O898" s="64"/>
    </row>
    <row r="899">
      <c r="O899" s="64"/>
    </row>
    <row r="900">
      <c r="O900" s="64"/>
    </row>
    <row r="901">
      <c r="O901" s="64"/>
    </row>
    <row r="902">
      <c r="O902" s="64"/>
    </row>
    <row r="903">
      <c r="O903" s="64"/>
    </row>
    <row r="904">
      <c r="O904" s="64"/>
    </row>
    <row r="905">
      <c r="O905" s="64"/>
    </row>
    <row r="906">
      <c r="O906" s="64"/>
    </row>
    <row r="907">
      <c r="O907" s="64"/>
    </row>
    <row r="908">
      <c r="O908" s="64"/>
    </row>
    <row r="909">
      <c r="O909" s="64"/>
    </row>
    <row r="910">
      <c r="O910" s="64"/>
    </row>
    <row r="911">
      <c r="O911" s="64"/>
    </row>
    <row r="912">
      <c r="O912" s="64"/>
    </row>
    <row r="913">
      <c r="O913" s="64"/>
    </row>
    <row r="914">
      <c r="O914" s="64"/>
    </row>
    <row r="915">
      <c r="O915" s="64"/>
    </row>
    <row r="916">
      <c r="O916" s="64"/>
    </row>
    <row r="917">
      <c r="O917" s="64"/>
    </row>
    <row r="918">
      <c r="O918" s="64"/>
    </row>
    <row r="919">
      <c r="O919" s="64"/>
    </row>
    <row r="920">
      <c r="O920" s="64"/>
    </row>
    <row r="921">
      <c r="O921" s="64"/>
    </row>
    <row r="922">
      <c r="O922" s="64"/>
    </row>
    <row r="923">
      <c r="O923" s="64"/>
    </row>
    <row r="924">
      <c r="O924" s="64"/>
    </row>
    <row r="925">
      <c r="O925" s="64"/>
    </row>
    <row r="926">
      <c r="O926" s="64"/>
    </row>
    <row r="927">
      <c r="O927" s="64"/>
    </row>
    <row r="928">
      <c r="O928" s="64"/>
    </row>
    <row r="929">
      <c r="O929" s="64"/>
    </row>
    <row r="930">
      <c r="O930" s="64"/>
    </row>
    <row r="931">
      <c r="O931" s="64"/>
    </row>
    <row r="932">
      <c r="O932" s="64"/>
    </row>
    <row r="933">
      <c r="O933" s="64"/>
    </row>
    <row r="934">
      <c r="O934" s="64"/>
    </row>
    <row r="935">
      <c r="O935" s="64"/>
    </row>
    <row r="936">
      <c r="O936" s="64"/>
    </row>
    <row r="937">
      <c r="O937" s="64"/>
    </row>
    <row r="938">
      <c r="O938" s="64"/>
    </row>
    <row r="939">
      <c r="O939" s="64"/>
    </row>
    <row r="940">
      <c r="O940" s="64"/>
    </row>
    <row r="941">
      <c r="O941" s="64"/>
    </row>
    <row r="942">
      <c r="O942" s="64"/>
    </row>
    <row r="943">
      <c r="O943" s="64"/>
    </row>
    <row r="944">
      <c r="O944" s="64"/>
    </row>
    <row r="945">
      <c r="O945" s="64"/>
    </row>
    <row r="946">
      <c r="O946" s="64"/>
    </row>
    <row r="947">
      <c r="O947" s="64"/>
    </row>
    <row r="948">
      <c r="O948" s="64"/>
    </row>
    <row r="949">
      <c r="O949" s="64"/>
    </row>
    <row r="950">
      <c r="O950" s="64"/>
    </row>
    <row r="951">
      <c r="O951" s="64"/>
    </row>
    <row r="952">
      <c r="O952" s="64"/>
    </row>
    <row r="953">
      <c r="O953" s="64"/>
    </row>
    <row r="954">
      <c r="O954" s="64"/>
    </row>
    <row r="955">
      <c r="O955" s="64"/>
    </row>
    <row r="956">
      <c r="O956" s="64"/>
    </row>
    <row r="957">
      <c r="O957" s="64"/>
    </row>
    <row r="958">
      <c r="O958" s="64"/>
    </row>
    <row r="959">
      <c r="O959" s="64"/>
    </row>
    <row r="960">
      <c r="O960" s="64"/>
    </row>
    <row r="961">
      <c r="O961" s="64"/>
    </row>
    <row r="962">
      <c r="O962" s="64"/>
    </row>
    <row r="963">
      <c r="O963" s="64"/>
    </row>
    <row r="964">
      <c r="O964" s="64"/>
    </row>
    <row r="965">
      <c r="O965" s="64"/>
    </row>
    <row r="966">
      <c r="O966" s="64"/>
    </row>
    <row r="967">
      <c r="O967" s="64"/>
    </row>
    <row r="968">
      <c r="O968" s="64"/>
    </row>
    <row r="969">
      <c r="O969" s="64"/>
    </row>
    <row r="970">
      <c r="O970" s="64"/>
    </row>
    <row r="971">
      <c r="O971" s="64"/>
    </row>
    <row r="972">
      <c r="O972" s="64"/>
    </row>
    <row r="973">
      <c r="O973" s="64"/>
    </row>
    <row r="974">
      <c r="O974" s="64"/>
    </row>
    <row r="975">
      <c r="O975" s="64"/>
    </row>
    <row r="976">
      <c r="O976" s="64"/>
    </row>
    <row r="977">
      <c r="O977" s="64"/>
    </row>
    <row r="978">
      <c r="O978" s="64"/>
    </row>
    <row r="979">
      <c r="O979" s="64"/>
    </row>
    <row r="980">
      <c r="O980" s="64"/>
    </row>
    <row r="981">
      <c r="O981" s="64"/>
    </row>
    <row r="982">
      <c r="O982" s="64"/>
    </row>
    <row r="983">
      <c r="O983" s="64"/>
    </row>
    <row r="984">
      <c r="O984" s="64"/>
    </row>
    <row r="985">
      <c r="O985" s="64"/>
    </row>
    <row r="986">
      <c r="O986" s="64"/>
    </row>
    <row r="987">
      <c r="O987" s="64"/>
    </row>
    <row r="988">
      <c r="O988" s="64"/>
    </row>
    <row r="989">
      <c r="O989" s="64"/>
    </row>
    <row r="990">
      <c r="O990" s="64"/>
    </row>
    <row r="991">
      <c r="O991" s="64"/>
    </row>
    <row r="992">
      <c r="O992" s="64"/>
    </row>
    <row r="993">
      <c r="O993" s="64"/>
    </row>
    <row r="994">
      <c r="O994" s="64"/>
    </row>
    <row r="995">
      <c r="O995" s="64"/>
    </row>
    <row r="996">
      <c r="O996" s="64"/>
    </row>
    <row r="997">
      <c r="O997" s="64"/>
    </row>
    <row r="998">
      <c r="O998" s="64"/>
    </row>
    <row r="999">
      <c r="O999" s="64"/>
    </row>
    <row r="1000">
      <c r="O1000" s="64"/>
    </row>
    <row r="1001">
      <c r="O1001" s="64"/>
    </row>
    <row r="1002">
      <c r="O1002" s="64"/>
    </row>
    <row r="1003">
      <c r="O1003" s="64"/>
    </row>
    <row r="1004">
      <c r="O1004" s="64"/>
    </row>
    <row r="1005">
      <c r="O1005" s="64"/>
    </row>
  </sheetData>
  <conditionalFormatting sqref="F30">
    <cfRule type="expression" dxfId="0" priority="1">
      <formula>IF(</formula>
    </cfRule>
  </conditionalFormatting>
  <conditionalFormatting sqref="I2:I47 K2:K47 I49:I50 K49:K50">
    <cfRule type="colorScale" priority="2">
      <colorScale>
        <cfvo type="min"/>
        <cfvo type="max"/>
        <color rgb="FFFFFFFF"/>
        <color rgb="FFE67C73"/>
      </colorScale>
    </cfRule>
  </conditionalFormatting>
  <conditionalFormatting sqref="G2:G47 G49:G50">
    <cfRule type="colorScale" priority="3">
      <colorScale>
        <cfvo type="min"/>
        <cfvo type="max"/>
        <color rgb="FFFFFFFF"/>
        <color rgb="FFE67C73"/>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29"/>
    <col hidden="1" min="2" max="2" width="14.43"/>
    <col customWidth="1" min="3" max="3" width="7.14"/>
    <col customWidth="1" min="9" max="9" width="32.43"/>
    <col customWidth="1" hidden="1" min="10" max="10" width="9.57"/>
    <col customWidth="1" min="11" max="11" width="7.57"/>
    <col customWidth="1" min="17" max="17" width="13.43"/>
  </cols>
  <sheetData>
    <row r="1">
      <c r="A1" s="53" t="s">
        <v>7</v>
      </c>
      <c r="B1" s="55"/>
      <c r="C1" s="55"/>
      <c r="D1" s="55" t="s">
        <v>1</v>
      </c>
      <c r="E1" s="57" t="s">
        <v>2</v>
      </c>
      <c r="F1" s="57" t="s">
        <v>295</v>
      </c>
      <c r="G1" s="57" t="s">
        <v>296</v>
      </c>
      <c r="H1" s="57" t="s">
        <v>601</v>
      </c>
      <c r="I1" s="58" t="s">
        <v>7</v>
      </c>
      <c r="J1" s="59"/>
      <c r="K1" s="59"/>
      <c r="L1" s="59" t="s">
        <v>1</v>
      </c>
      <c r="M1" s="55" t="s">
        <v>2</v>
      </c>
      <c r="N1" s="57" t="s">
        <v>295</v>
      </c>
      <c r="O1" s="57" t="s">
        <v>296</v>
      </c>
      <c r="P1" s="57" t="s">
        <v>601</v>
      </c>
      <c r="Q1" s="61" t="s">
        <v>602</v>
      </c>
      <c r="R1" s="61" t="s">
        <v>603</v>
      </c>
      <c r="S1" s="61" t="s">
        <v>604</v>
      </c>
      <c r="T1" s="1"/>
      <c r="V1" s="64"/>
    </row>
    <row r="2">
      <c r="A2" s="1" t="str">
        <f>IFERROR(__xludf.DUMMYFUNCTION("UNIQUE(Entries!A3:C433)"),"Businessman murdered")</f>
        <v>Businessman murdered</v>
      </c>
      <c r="B2" s="3"/>
      <c r="C2" s="3">
        <v>1984.0</v>
      </c>
      <c r="D2" s="3">
        <f>COUNTIF(Entries!$A$3:$A$433,A2)</f>
        <v>1</v>
      </c>
      <c r="E2" s="67">
        <f>COUNTIFS(Entries!$A$3:$A$433,A2,Entries!$BA$3:$BA$433,"*State perpetrator*")</f>
        <v>0</v>
      </c>
      <c r="F2" s="67">
        <f>COUNTIFS(Entries!$A$3:$A$433,$A2,Entries!$BA$3:$BA$433,"*State perpetrator*",Entries!$AX$3:$AX$433,"&lt;&gt;Coca",Entries!$AX$3:$AX$433,"&lt;&gt;Guerrilla")</f>
        <v>0</v>
      </c>
      <c r="G2" s="67">
        <f>COUNTIFS(Entries!$A$3:$A$433,$A2,Entries!$BA$3:$BA$433,"*State perpetrator*",Entries!$AX$3:$AX$433,"&lt;&gt;Coca",Entries!$AX$3:$AX$433,"&lt;&gt;Guerrilla",Entries!$AG$3:$AG$433,"Direct*")+COUNTIFS(Entries!$A$3:$A$433,$A2,Entries!$BA$3:$BA$433,"*State perpetrator*",Entries!$AX$3:$AX$433,"&lt;&gt;Coca",Entries!$AX$3:$AX$433,"&lt;&gt;Guerrilla",Entries!$AG$3:$AG$433,"Bystander*")</f>
        <v>0</v>
      </c>
      <c r="H2" s="67">
        <f>COUNTIFS(Entries!$A$3:$A$433,$A2,Entries!$BA$3:$BA$433,"*State victim*")</f>
        <v>0</v>
      </c>
      <c r="I2" s="91" t="str">
        <f t="array" ref="I2:P129">SORT(A2:H129,4,FALSE)</f>
        <v>Sep-Oct 2003</v>
      </c>
      <c r="J2" s="70"/>
      <c r="K2" s="70">
        <v>2003.0</v>
      </c>
      <c r="L2" s="70">
        <v>68.0</v>
      </c>
      <c r="M2" s="6">
        <v>60.0</v>
      </c>
      <c r="N2" s="6">
        <v>60.0</v>
      </c>
      <c r="O2" s="6">
        <v>60.0</v>
      </c>
      <c r="P2" s="6">
        <v>2.0</v>
      </c>
      <c r="Q2" s="71">
        <f t="shared" ref="Q2:R2" si="1">(SUM(L$2:L2)/SUM(L$2:L$122))</f>
        <v>0.1585081585</v>
      </c>
      <c r="R2" s="71">
        <f t="shared" si="1"/>
        <v>0.2553191489</v>
      </c>
      <c r="S2" s="72">
        <f t="shared" ref="S2:S122" si="3">(SUM(P$2:P2)/$H$130)</f>
        <v>0.03703703704</v>
      </c>
      <c r="T2" s="1"/>
      <c r="V2" s="64" t="str">
        <f>IFERROR(__xludf.DUMMYFUNCTION("UNIQUE(Entries!A3:A433)"),"Businessman murdered")</f>
        <v>Businessman murdered</v>
      </c>
    </row>
    <row r="3">
      <c r="A3" s="1" t="s">
        <v>102</v>
      </c>
      <c r="B3" s="3"/>
      <c r="C3" s="3">
        <v>1986.0</v>
      </c>
      <c r="D3" s="3">
        <f>COUNTIF(Entries!$A$3:$A$433,A3)</f>
        <v>3</v>
      </c>
      <c r="E3" s="67">
        <f>COUNTIFS(Entries!$A$3:$A$433,A3,Entries!$BA$3:$BA$433,"*State perpetrator*")</f>
        <v>0</v>
      </c>
      <c r="F3" s="67">
        <f>COUNTIFS(Entries!$A$3:$A$433,$A3,Entries!$BA$3:$BA$433,"*State perpetrator*",Entries!$AX$3:$AX$433,"&lt;&gt;Coca",Entries!$AX$3:$AX$433,"&lt;&gt;Guerrilla")</f>
        <v>0</v>
      </c>
      <c r="G3" s="67">
        <f>COUNTIFS(Entries!$A$3:$A$433,$A3,Entries!$BA$3:$BA$433,"*State perpetrator*",Entries!$AX$3:$AX$433,"&lt;&gt;Coca",Entries!$AX$3:$AX$433,"&lt;&gt;Guerrilla",Entries!$AG$3:$AG$433,"Direct*")+COUNTIFS(Entries!$A$3:$A$433,$A3,Entries!$BA$3:$BA$433,"*State perpetrator*",Entries!$AX$3:$AX$433,"&lt;&gt;Coca",Entries!$AX$3:$AX$433,"&lt;&gt;Guerrilla",Entries!$AG$3:$AG$433,"Bystander*")</f>
        <v>0</v>
      </c>
      <c r="H3" s="67">
        <f>COUNTIFS(Entries!$A$3:$A$433,$A3,Entries!$BA$3:$BA$433,"*State victim*")</f>
        <v>0</v>
      </c>
      <c r="I3" s="91" t="s">
        <v>328</v>
      </c>
      <c r="J3" s="70"/>
      <c r="K3" s="70">
        <v>2003.0</v>
      </c>
      <c r="L3" s="70">
        <v>33.0</v>
      </c>
      <c r="M3" s="6">
        <v>33.0</v>
      </c>
      <c r="N3" s="6">
        <v>33.0</v>
      </c>
      <c r="O3" s="6">
        <v>13.0</v>
      </c>
      <c r="P3" s="6">
        <v>15.0</v>
      </c>
      <c r="Q3" s="71">
        <f t="shared" ref="Q3:R3" si="2">(SUM(L$2:L3)/SUM(L$2:L$122))</f>
        <v>0.2354312354</v>
      </c>
      <c r="R3" s="71">
        <f t="shared" si="2"/>
        <v>0.3957446809</v>
      </c>
      <c r="S3" s="72">
        <f t="shared" si="3"/>
        <v>0.3148148148</v>
      </c>
      <c r="T3" s="1"/>
      <c r="V3" s="64" t="s">
        <v>102</v>
      </c>
    </row>
    <row r="4">
      <c r="A4" s="1" t="s">
        <v>208</v>
      </c>
      <c r="B4" s="3"/>
      <c r="C4" s="3">
        <v>1986.0</v>
      </c>
      <c r="D4" s="3">
        <f>COUNTIF(Entries!$A$3:$A$433,A4)</f>
        <v>1</v>
      </c>
      <c r="E4" s="67">
        <f>COUNTIFS(Entries!$A$3:$A$433,A4,Entries!$BA$3:$BA$433,"*State perpetrator*")</f>
        <v>0</v>
      </c>
      <c r="F4" s="67">
        <f>COUNTIFS(Entries!$A$3:$A$433,$A4,Entries!$BA$3:$BA$433,"*State perpetrator*",Entries!$AX$3:$AX$433,"&lt;&gt;Coca",Entries!$AX$3:$AX$433,"&lt;&gt;Guerrilla")</f>
        <v>0</v>
      </c>
      <c r="G4" s="67">
        <f>COUNTIFS(Entries!$A$3:$A$433,$A4,Entries!$BA$3:$BA$433,"*State perpetrator*",Entries!$AX$3:$AX$433,"&lt;&gt;Coca",Entries!$AX$3:$AX$433,"&lt;&gt;Guerrilla",Entries!$AG$3:$AG$433,"Direct*")+COUNTIFS(Entries!$A$3:$A$433,$A4,Entries!$BA$3:$BA$433,"*State perpetrator*",Entries!$AX$3:$AX$433,"&lt;&gt;Coca",Entries!$AX$3:$AX$433,"&lt;&gt;Guerrilla",Entries!$AG$3:$AG$433,"Bystander*")</f>
        <v>0</v>
      </c>
      <c r="H4" s="67">
        <f>COUNTIFS(Entries!$A$3:$A$433,$A4,Entries!$BA$3:$BA$433,"*State victim*")</f>
        <v>1</v>
      </c>
      <c r="I4" s="98" t="s">
        <v>341</v>
      </c>
      <c r="J4" s="70"/>
      <c r="K4" s="70">
        <v>2000.0</v>
      </c>
      <c r="L4" s="70">
        <v>25.0</v>
      </c>
      <c r="M4" s="6">
        <v>0.0</v>
      </c>
      <c r="N4" s="6">
        <v>0.0</v>
      </c>
      <c r="O4" s="6">
        <v>0.0</v>
      </c>
      <c r="P4" s="6">
        <v>0.0</v>
      </c>
      <c r="Q4" s="71">
        <f t="shared" ref="Q4:R4" si="4">(SUM(L$2:L4)/SUM(L$2:L$122))</f>
        <v>0.2937062937</v>
      </c>
      <c r="R4" s="71">
        <f t="shared" si="4"/>
        <v>0.3957446809</v>
      </c>
      <c r="S4" s="72">
        <f t="shared" si="3"/>
        <v>0.3148148148</v>
      </c>
      <c r="T4" s="12"/>
      <c r="V4" s="64" t="s">
        <v>208</v>
      </c>
    </row>
    <row r="5">
      <c r="A5" s="30" t="s">
        <v>218</v>
      </c>
      <c r="B5" s="3"/>
      <c r="C5" s="3">
        <v>1987.0</v>
      </c>
      <c r="D5" s="3">
        <f>COUNTIF(Entries!$A$3:$A$433,A5)</f>
        <v>5</v>
      </c>
      <c r="E5" s="67">
        <f>COUNTIFS(Entries!$A$3:$A$433,A5,Entries!$BA$3:$BA$433,"*State perpetrator*")</f>
        <v>5</v>
      </c>
      <c r="F5" s="67">
        <f>COUNTIFS(Entries!$A$3:$A$433,$A5,Entries!$BA$3:$BA$433,"*State perpetrator*",Entries!$AX$3:$AX$433,"&lt;&gt;Coca",Entries!$AX$3:$AX$433,"&lt;&gt;Guerrilla")</f>
        <v>0</v>
      </c>
      <c r="G5" s="67">
        <f>COUNTIFS(Entries!$A$3:$A$433,$A5,Entries!$BA$3:$BA$433,"*State perpetrator*",Entries!$AX$3:$AX$433,"&lt;&gt;Coca",Entries!$AX$3:$AX$433,"&lt;&gt;Guerrilla",Entries!$AG$3:$AG$433,"Direct*")+COUNTIFS(Entries!$A$3:$A$433,$A5,Entries!$BA$3:$BA$433,"*State perpetrator*",Entries!$AX$3:$AX$433,"&lt;&gt;Coca",Entries!$AX$3:$AX$433,"&lt;&gt;Guerrilla",Entries!$AG$3:$AG$433,"Bystander*")</f>
        <v>0</v>
      </c>
      <c r="H5" s="67">
        <f>COUNTIFS(Entries!$A$3:$A$433,$A5,Entries!$BA$3:$BA$433,"*State victim*")</f>
        <v>0</v>
      </c>
      <c r="I5" s="100" t="s">
        <v>485</v>
      </c>
      <c r="J5" s="70"/>
      <c r="K5" s="70">
        <v>1998.0</v>
      </c>
      <c r="L5" s="70">
        <v>19.0</v>
      </c>
      <c r="M5" s="6">
        <v>15.0</v>
      </c>
      <c r="N5" s="6">
        <v>0.0</v>
      </c>
      <c r="O5" s="6">
        <v>0.0</v>
      </c>
      <c r="P5" s="6">
        <v>3.0</v>
      </c>
      <c r="Q5" s="71">
        <f t="shared" ref="Q5:R5" si="5">(SUM(L$2:L5)/SUM(L$2:L$122))</f>
        <v>0.337995338</v>
      </c>
      <c r="R5" s="71">
        <f t="shared" si="5"/>
        <v>0.4595744681</v>
      </c>
      <c r="S5" s="72">
        <f t="shared" si="3"/>
        <v>0.3703703704</v>
      </c>
      <c r="T5" s="1"/>
      <c r="V5" s="64" t="s">
        <v>218</v>
      </c>
    </row>
    <row r="6">
      <c r="A6" s="1" t="s">
        <v>232</v>
      </c>
      <c r="B6" s="3"/>
      <c r="C6" s="3">
        <v>1987.0</v>
      </c>
      <c r="D6" s="3">
        <f>COUNTIF(Entries!$A$3:$A$433,A6)</f>
        <v>1</v>
      </c>
      <c r="E6" s="67">
        <f>COUNTIFS(Entries!$A$3:$A$433,A6,Entries!$BA$3:$BA$433,"*State perpetrator*")</f>
        <v>1</v>
      </c>
      <c r="F6" s="67">
        <f>COUNTIFS(Entries!$A$3:$A$433,$A6,Entries!$BA$3:$BA$433,"*State perpetrator*",Entries!$AX$3:$AX$433,"&lt;&gt;Coca",Entries!$AX$3:$AX$433,"&lt;&gt;Guerrilla")</f>
        <v>1</v>
      </c>
      <c r="G6" s="67">
        <f>COUNTIFS(Entries!$A$3:$A$433,$A6,Entries!$BA$3:$BA$433,"*State perpetrator*",Entries!$AX$3:$AX$433,"&lt;&gt;Coca",Entries!$AX$3:$AX$433,"&lt;&gt;Guerrilla",Entries!$AG$3:$AG$433,"Direct*")+COUNTIFS(Entries!$A$3:$A$433,$A6,Entries!$BA$3:$BA$433,"*State perpetrator*",Entries!$AX$3:$AX$433,"&lt;&gt;Coca",Entries!$AX$3:$AX$433,"&lt;&gt;Guerrilla",Entries!$AG$3:$AG$433,"Bystander*")</f>
        <v>1</v>
      </c>
      <c r="H6" s="67">
        <f>COUNTIFS(Entries!$A$3:$A$433,$A6,Entries!$BA$3:$BA$433,"*State victim*")</f>
        <v>0</v>
      </c>
      <c r="I6" s="100" t="s">
        <v>363</v>
      </c>
      <c r="J6" s="70"/>
      <c r="K6" s="70">
        <v>2006.0</v>
      </c>
      <c r="L6" s="70">
        <v>17.0</v>
      </c>
      <c r="M6" s="6">
        <v>0.0</v>
      </c>
      <c r="N6" s="6">
        <v>0.0</v>
      </c>
      <c r="O6" s="6">
        <v>0.0</v>
      </c>
      <c r="P6" s="6">
        <v>1.0</v>
      </c>
      <c r="Q6" s="71">
        <f t="shared" ref="Q6:R6" si="6">(SUM(L$2:L6)/SUM(L$2:L$122))</f>
        <v>0.3776223776</v>
      </c>
      <c r="R6" s="71">
        <f t="shared" si="6"/>
        <v>0.4595744681</v>
      </c>
      <c r="S6" s="72">
        <f t="shared" si="3"/>
        <v>0.3888888889</v>
      </c>
      <c r="V6" s="64" t="s">
        <v>232</v>
      </c>
    </row>
    <row r="7">
      <c r="A7" s="1" t="s">
        <v>237</v>
      </c>
      <c r="B7" s="3"/>
      <c r="C7" s="3">
        <v>1988.0</v>
      </c>
      <c r="D7" s="3">
        <f>COUNTIF(Entries!$A$3:$A$433,A7)</f>
        <v>1</v>
      </c>
      <c r="E7" s="67">
        <f>COUNTIFS(Entries!$A$3:$A$433,A7,Entries!$BA$3:$BA$433,"*State perpetrator*")</f>
        <v>1</v>
      </c>
      <c r="F7" s="67">
        <f>COUNTIFS(Entries!$A$3:$A$433,$A7,Entries!$BA$3:$BA$433,"*State perpetrator*",Entries!$AX$3:$AX$433,"&lt;&gt;Coca",Entries!$AX$3:$AX$433,"&lt;&gt;Guerrilla")</f>
        <v>1</v>
      </c>
      <c r="G7" s="67">
        <f>COUNTIFS(Entries!$A$3:$A$433,$A7,Entries!$BA$3:$BA$433,"*State perpetrator*",Entries!$AX$3:$AX$433,"&lt;&gt;Coca",Entries!$AX$3:$AX$433,"&lt;&gt;Guerrilla",Entries!$AG$3:$AG$433,"Direct*")+COUNTIFS(Entries!$A$3:$A$433,$A7,Entries!$BA$3:$BA$433,"*State perpetrator*",Entries!$AX$3:$AX$433,"&lt;&gt;Coca",Entries!$AX$3:$AX$433,"&lt;&gt;Guerrilla",Entries!$AG$3:$AG$433,"Bystander*")</f>
        <v>1</v>
      </c>
      <c r="H7" s="67">
        <f>COUNTIFS(Entries!$A$3:$A$433,$A7,Entries!$BA$3:$BA$433,"*State victim*")</f>
        <v>0</v>
      </c>
      <c r="I7" s="100" t="s">
        <v>245</v>
      </c>
      <c r="J7" s="70"/>
      <c r="K7" s="70">
        <v>1988.0</v>
      </c>
      <c r="L7" s="70">
        <v>12.0</v>
      </c>
      <c r="M7" s="6">
        <v>12.0</v>
      </c>
      <c r="N7" s="6">
        <v>0.0</v>
      </c>
      <c r="O7" s="6">
        <v>0.0</v>
      </c>
      <c r="P7" s="6">
        <v>0.0</v>
      </c>
      <c r="Q7" s="71">
        <f t="shared" ref="Q7:R7" si="7">(SUM(L$2:L7)/SUM(L$2:L$122))</f>
        <v>0.4055944056</v>
      </c>
      <c r="R7" s="71">
        <f t="shared" si="7"/>
        <v>0.5106382979</v>
      </c>
      <c r="S7" s="72">
        <f t="shared" si="3"/>
        <v>0.3888888889</v>
      </c>
      <c r="T7" s="1"/>
      <c r="V7" s="64" t="s">
        <v>237</v>
      </c>
    </row>
    <row r="8">
      <c r="A8" s="1" t="s">
        <v>245</v>
      </c>
      <c r="B8" s="3"/>
      <c r="C8" s="3">
        <v>1988.0</v>
      </c>
      <c r="D8" s="3">
        <f>COUNTIF(Entries!$A$3:$A$433,A8)</f>
        <v>12</v>
      </c>
      <c r="E8" s="67">
        <f>COUNTIFS(Entries!$A$3:$A$433,A8,Entries!$BA$3:$BA$433,"*State perpetrator*")</f>
        <v>12</v>
      </c>
      <c r="F8" s="67">
        <f>COUNTIFS(Entries!$A$3:$A$433,$A8,Entries!$BA$3:$BA$433,"*State perpetrator*",Entries!$AX$3:$AX$433,"&lt;&gt;Coca",Entries!$AX$3:$AX$433,"&lt;&gt;Guerrilla")</f>
        <v>0</v>
      </c>
      <c r="G8" s="67">
        <f>COUNTIFS(Entries!$A$3:$A$433,$A8,Entries!$BA$3:$BA$433,"*State perpetrator*",Entries!$AX$3:$AX$433,"&lt;&gt;Coca",Entries!$AX$3:$AX$433,"&lt;&gt;Guerrilla",Entries!$AG$3:$AG$433,"Direct*")+COUNTIFS(Entries!$A$3:$A$433,$A8,Entries!$BA$3:$BA$433,"*State perpetrator*",Entries!$AX$3:$AX$433,"&lt;&gt;Coca",Entries!$AX$3:$AX$433,"&lt;&gt;Guerrilla",Entries!$AG$3:$AG$433,"Bystander*")</f>
        <v>0</v>
      </c>
      <c r="H8" s="67">
        <f>COUNTIFS(Entries!$A$3:$A$433,$A8,Entries!$BA$3:$BA$433,"*State victim*")</f>
        <v>0</v>
      </c>
      <c r="I8" s="101" t="s">
        <v>402</v>
      </c>
      <c r="J8" s="70"/>
      <c r="K8" s="70">
        <v>2008.0</v>
      </c>
      <c r="L8" s="70">
        <v>12.0</v>
      </c>
      <c r="M8" s="6">
        <v>0.0</v>
      </c>
      <c r="N8" s="6">
        <v>0.0</v>
      </c>
      <c r="O8" s="6">
        <v>0.0</v>
      </c>
      <c r="P8" s="6">
        <v>0.0</v>
      </c>
      <c r="Q8" s="71">
        <f t="shared" ref="Q8:R8" si="8">(SUM(L$2:L8)/SUM(L$2:L$122))</f>
        <v>0.4335664336</v>
      </c>
      <c r="R8" s="71">
        <f t="shared" si="8"/>
        <v>0.5106382979</v>
      </c>
      <c r="S8" s="72">
        <f t="shared" si="3"/>
        <v>0.3888888889</v>
      </c>
      <c r="V8" s="64" t="s">
        <v>245</v>
      </c>
    </row>
    <row r="9">
      <c r="A9" s="1" t="s">
        <v>271</v>
      </c>
      <c r="B9" s="3"/>
      <c r="C9" s="3">
        <v>1989.0</v>
      </c>
      <c r="D9" s="3">
        <f>COUNTIF(Entries!$A$3:$A$433,A9)</f>
        <v>2</v>
      </c>
      <c r="E9" s="67">
        <f>COUNTIFS(Entries!$A$3:$A$433,A9,Entries!$BA$3:$BA$433,"*State perpetrator*")</f>
        <v>0</v>
      </c>
      <c r="F9" s="67">
        <f>COUNTIFS(Entries!$A$3:$A$433,$A9,Entries!$BA$3:$BA$433,"*State perpetrator*",Entries!$AX$3:$AX$433,"&lt;&gt;Coca",Entries!$AX$3:$AX$433,"&lt;&gt;Guerrilla")</f>
        <v>0</v>
      </c>
      <c r="G9" s="67">
        <f>COUNTIFS(Entries!$A$3:$A$433,$A9,Entries!$BA$3:$BA$433,"*State perpetrator*",Entries!$AX$3:$AX$433,"&lt;&gt;Coca",Entries!$AX$3:$AX$433,"&lt;&gt;Guerrilla",Entries!$AG$3:$AG$433,"Direct*")+COUNTIFS(Entries!$A$3:$A$433,$A9,Entries!$BA$3:$BA$433,"*State perpetrator*",Entries!$AX$3:$AX$433,"&lt;&gt;Coca",Entries!$AX$3:$AX$433,"&lt;&gt;Guerrilla",Entries!$AG$3:$AG$433,"Bystander*")</f>
        <v>0</v>
      </c>
      <c r="H9" s="67">
        <f>COUNTIFS(Entries!$A$3:$A$433,$A9,Entries!$BA$3:$BA$433,"*State victim*")</f>
        <v>0</v>
      </c>
      <c r="I9" s="91" t="s">
        <v>429</v>
      </c>
      <c r="J9" s="70"/>
      <c r="K9" s="70">
        <v>1996.0</v>
      </c>
      <c r="L9" s="70">
        <v>11.0</v>
      </c>
      <c r="M9" s="6">
        <v>10.0</v>
      </c>
      <c r="N9" s="6">
        <v>10.0</v>
      </c>
      <c r="O9" s="6">
        <v>9.0</v>
      </c>
      <c r="P9" s="6">
        <v>1.0</v>
      </c>
      <c r="Q9" s="71">
        <f t="shared" ref="Q9:R9" si="9">(SUM(L$2:L9)/SUM(L$2:L$122))</f>
        <v>0.4592074592</v>
      </c>
      <c r="R9" s="71">
        <f t="shared" si="9"/>
        <v>0.5531914894</v>
      </c>
      <c r="S9" s="72">
        <f t="shared" si="3"/>
        <v>0.4074074074</v>
      </c>
      <c r="V9" s="64" t="s">
        <v>271</v>
      </c>
    </row>
    <row r="10">
      <c r="A10" s="1" t="s">
        <v>292</v>
      </c>
      <c r="B10" s="3"/>
      <c r="C10" s="3">
        <v>1990.0</v>
      </c>
      <c r="D10" s="3">
        <f>COUNTIF(Entries!$A$3:$A$433,A10)</f>
        <v>1</v>
      </c>
      <c r="E10" s="67">
        <f>COUNTIFS(Entries!$A$3:$A$433,A10,Entries!$BA$3:$BA$433,"*State perpetrator*")</f>
        <v>1</v>
      </c>
      <c r="F10" s="67">
        <f>COUNTIFS(Entries!$A$3:$A$433,$A10,Entries!$BA$3:$BA$433,"*State perpetrator*",Entries!$AX$3:$AX$433,"&lt;&gt;Coca",Entries!$AX$3:$AX$433,"&lt;&gt;Guerrilla")</f>
        <v>0</v>
      </c>
      <c r="G10" s="67">
        <f>COUNTIFS(Entries!$A$3:$A$433,$A10,Entries!$BA$3:$BA$433,"*State perpetrator*",Entries!$AX$3:$AX$433,"&lt;&gt;Coca",Entries!$AX$3:$AX$433,"&lt;&gt;Guerrilla",Entries!$AG$3:$AG$433,"Direct*")+COUNTIFS(Entries!$A$3:$A$433,$A10,Entries!$BA$3:$BA$433,"*State perpetrator*",Entries!$AX$3:$AX$433,"&lt;&gt;Coca",Entries!$AX$3:$AX$433,"&lt;&gt;Guerrilla",Entries!$AG$3:$AG$433,"Bystander*")</f>
        <v>0</v>
      </c>
      <c r="H10" s="67">
        <f>COUNTIFS(Entries!$A$3:$A$433,$A10,Entries!$BA$3:$BA$433,"*State victim*")</f>
        <v>0</v>
      </c>
      <c r="I10" s="101" t="s">
        <v>648</v>
      </c>
      <c r="J10" s="70"/>
      <c r="K10" s="70">
        <v>2003.0</v>
      </c>
      <c r="L10" s="70">
        <v>11.0</v>
      </c>
      <c r="M10" s="6">
        <v>0.0</v>
      </c>
      <c r="N10" s="6">
        <v>0.0</v>
      </c>
      <c r="O10" s="6">
        <v>0.0</v>
      </c>
      <c r="P10" s="6">
        <v>0.0</v>
      </c>
      <c r="Q10" s="71">
        <f t="shared" ref="Q10:R10" si="10">(SUM(L$2:L10)/SUM(L$2:L$122))</f>
        <v>0.4848484848</v>
      </c>
      <c r="R10" s="71">
        <f t="shared" si="10"/>
        <v>0.5531914894</v>
      </c>
      <c r="S10" s="72">
        <f t="shared" si="3"/>
        <v>0.4074074074</v>
      </c>
      <c r="V10" s="64" t="s">
        <v>292</v>
      </c>
    </row>
    <row r="11">
      <c r="A11" s="1" t="s">
        <v>305</v>
      </c>
      <c r="B11" s="3"/>
      <c r="C11" s="3">
        <v>1990.0</v>
      </c>
      <c r="D11" s="3">
        <f>COUNTIF(Entries!$A$3:$A$433,A11)</f>
        <v>1</v>
      </c>
      <c r="E11" s="67">
        <f>COUNTIFS(Entries!$A$3:$A$433,A11,Entries!$BA$3:$BA$433,"*State perpetrator*")</f>
        <v>0</v>
      </c>
      <c r="F11" s="67">
        <f>COUNTIFS(Entries!$A$3:$A$433,$A11,Entries!$BA$3:$BA$433,"*State perpetrator*",Entries!$AX$3:$AX$433,"&lt;&gt;Coca",Entries!$AX$3:$AX$433,"&lt;&gt;Guerrilla")</f>
        <v>0</v>
      </c>
      <c r="G11" s="67">
        <f>COUNTIFS(Entries!$A$3:$A$433,$A11,Entries!$BA$3:$BA$433,"*State perpetrator*",Entries!$AX$3:$AX$433,"&lt;&gt;Coca",Entries!$AX$3:$AX$433,"&lt;&gt;Guerrilla",Entries!$AG$3:$AG$433,"Direct*")+COUNTIFS(Entries!$A$3:$A$433,$A11,Entries!$BA$3:$BA$433,"*State perpetrator*",Entries!$AX$3:$AX$433,"&lt;&gt;Coca",Entries!$AX$3:$AX$433,"&lt;&gt;Guerrilla",Entries!$AG$3:$AG$433,"Bystander*")</f>
        <v>0</v>
      </c>
      <c r="H11" s="67">
        <f>COUNTIFS(Entries!$A$3:$A$433,$A11,Entries!$BA$3:$BA$433,"*State victim*")</f>
        <v>1</v>
      </c>
      <c r="I11" s="91" t="s">
        <v>617</v>
      </c>
      <c r="J11" s="70"/>
      <c r="K11" s="70">
        <v>2000.0</v>
      </c>
      <c r="L11" s="70">
        <v>9.0</v>
      </c>
      <c r="M11" s="6">
        <v>8.0</v>
      </c>
      <c r="N11" s="6">
        <v>8.0</v>
      </c>
      <c r="O11" s="6">
        <v>8.0</v>
      </c>
      <c r="P11" s="6">
        <v>0.0</v>
      </c>
      <c r="Q11" s="71">
        <f t="shared" ref="Q11:R11" si="11">(SUM(L$2:L11)/SUM(L$2:L$122))</f>
        <v>0.5058275058</v>
      </c>
      <c r="R11" s="71">
        <f t="shared" si="11"/>
        <v>0.5872340426</v>
      </c>
      <c r="S11" s="72">
        <f t="shared" si="3"/>
        <v>0.4074074074</v>
      </c>
      <c r="V11" s="64" t="s">
        <v>305</v>
      </c>
    </row>
    <row r="12">
      <c r="A12" s="1" t="s">
        <v>315</v>
      </c>
      <c r="B12" s="3"/>
      <c r="C12" s="3">
        <v>1990.0</v>
      </c>
      <c r="D12" s="3">
        <f>COUNTIF(Entries!$A$3:$A$433,A12)</f>
        <v>4</v>
      </c>
      <c r="E12" s="67">
        <f>COUNTIFS(Entries!$A$3:$A$433,A12,Entries!$BA$3:$BA$433,"*State perpetrator*")</f>
        <v>3</v>
      </c>
      <c r="F12" s="67">
        <f>COUNTIFS(Entries!$A$3:$A$433,$A12,Entries!$BA$3:$BA$433,"*State perpetrator*",Entries!$AX$3:$AX$433,"&lt;&gt;Coca",Entries!$AX$3:$AX$433,"&lt;&gt;Guerrilla")</f>
        <v>0</v>
      </c>
      <c r="G12" s="67">
        <f>COUNTIFS(Entries!$A$3:$A$433,$A12,Entries!$BA$3:$BA$433,"*State perpetrator*",Entries!$AX$3:$AX$433,"&lt;&gt;Coca",Entries!$AX$3:$AX$433,"&lt;&gt;Guerrilla",Entries!$AG$3:$AG$433,"Direct*")+COUNTIFS(Entries!$A$3:$A$433,$A12,Entries!$BA$3:$BA$433,"*State perpetrator*",Entries!$AX$3:$AX$433,"&lt;&gt;Coca",Entries!$AX$3:$AX$433,"&lt;&gt;Guerrilla",Entries!$AG$3:$AG$433,"Bystander*")</f>
        <v>0</v>
      </c>
      <c r="H12" s="67">
        <f>COUNTIFS(Entries!$A$3:$A$433,$A12,Entries!$BA$3:$BA$433,"*State victim*")</f>
        <v>0</v>
      </c>
      <c r="I12" s="98" t="s">
        <v>526</v>
      </c>
      <c r="J12" s="70"/>
      <c r="K12" s="70">
        <v>2003.0</v>
      </c>
      <c r="L12" s="70">
        <v>8.0</v>
      </c>
      <c r="M12" s="6">
        <v>7.0</v>
      </c>
      <c r="N12" s="6">
        <v>1.0</v>
      </c>
      <c r="O12" s="6">
        <v>1.0</v>
      </c>
      <c r="P12" s="6">
        <v>1.0</v>
      </c>
      <c r="Q12" s="71">
        <f t="shared" ref="Q12:R12" si="12">(SUM(L$2:L12)/SUM(L$2:L$122))</f>
        <v>0.5244755245</v>
      </c>
      <c r="R12" s="71">
        <f t="shared" si="12"/>
        <v>0.6170212766</v>
      </c>
      <c r="S12" s="72">
        <f t="shared" si="3"/>
        <v>0.4259259259</v>
      </c>
      <c r="V12" s="64" t="s">
        <v>315</v>
      </c>
    </row>
    <row r="13">
      <c r="A13" s="1" t="s">
        <v>342</v>
      </c>
      <c r="B13" s="3"/>
      <c r="C13" s="3">
        <v>1990.0</v>
      </c>
      <c r="D13" s="3">
        <f>COUNTIF(Entries!$A$3:$A$433,A13)</f>
        <v>1</v>
      </c>
      <c r="E13" s="67">
        <f>COUNTIFS(Entries!$A$3:$A$433,A13,Entries!$BA$3:$BA$433,"*State perpetrator*")</f>
        <v>1</v>
      </c>
      <c r="F13" s="67">
        <f>COUNTIFS(Entries!$A$3:$A$433,$A13,Entries!$BA$3:$BA$433,"*State perpetrator*",Entries!$AX$3:$AX$433,"&lt;&gt;Coca",Entries!$AX$3:$AX$433,"&lt;&gt;Guerrilla")</f>
        <v>0</v>
      </c>
      <c r="G13" s="67">
        <f>COUNTIFS(Entries!$A$3:$A$433,$A13,Entries!$BA$3:$BA$433,"*State perpetrator*",Entries!$AX$3:$AX$433,"&lt;&gt;Coca",Entries!$AX$3:$AX$433,"&lt;&gt;Guerrilla",Entries!$AG$3:$AG$433,"Direct*")+COUNTIFS(Entries!$A$3:$A$433,$A13,Entries!$BA$3:$BA$433,"*State perpetrator*",Entries!$AX$3:$AX$433,"&lt;&gt;Coca",Entries!$AX$3:$AX$433,"&lt;&gt;Guerrilla",Entries!$AG$3:$AG$433,"Bystander*")</f>
        <v>0</v>
      </c>
      <c r="H13" s="67">
        <f>COUNTIFS(Entries!$A$3:$A$433,$A13,Entries!$BA$3:$BA$433,"*State victim*")</f>
        <v>0</v>
      </c>
      <c r="I13" s="76" t="s">
        <v>546</v>
      </c>
      <c r="J13" s="70"/>
      <c r="K13" s="70">
        <v>2001.0</v>
      </c>
      <c r="L13" s="70">
        <v>7.0</v>
      </c>
      <c r="M13" s="6">
        <v>0.0</v>
      </c>
      <c r="N13" s="6">
        <v>0.0</v>
      </c>
      <c r="O13" s="6">
        <v>0.0</v>
      </c>
      <c r="P13" s="6">
        <v>0.0</v>
      </c>
      <c r="Q13" s="71">
        <f t="shared" ref="Q13:R13" si="13">(SUM(L$2:L13)/SUM(L$2:L$122))</f>
        <v>0.5407925408</v>
      </c>
      <c r="R13" s="71">
        <f t="shared" si="13"/>
        <v>0.6170212766</v>
      </c>
      <c r="S13" s="72">
        <f t="shared" si="3"/>
        <v>0.4259259259</v>
      </c>
      <c r="V13" s="64" t="s">
        <v>342</v>
      </c>
    </row>
    <row r="14">
      <c r="A14" s="1" t="s">
        <v>353</v>
      </c>
      <c r="B14" s="3"/>
      <c r="C14" s="3">
        <v>1991.0</v>
      </c>
      <c r="D14" s="3">
        <f>COUNTIF(Entries!$A$3:$A$433,A14)</f>
        <v>1</v>
      </c>
      <c r="E14" s="67">
        <f>COUNTIFS(Entries!$A$3:$A$433,A14,Entries!$BA$3:$BA$433,"*State perpetrator*")</f>
        <v>1</v>
      </c>
      <c r="F14" s="67">
        <f>COUNTIFS(Entries!$A$3:$A$433,$A14,Entries!$BA$3:$BA$433,"*State perpetrator*",Entries!$AX$3:$AX$433,"&lt;&gt;Coca",Entries!$AX$3:$AX$433,"&lt;&gt;Guerrilla")</f>
        <v>0</v>
      </c>
      <c r="G14" s="67">
        <f>COUNTIFS(Entries!$A$3:$A$433,$A14,Entries!$BA$3:$BA$433,"*State perpetrator*",Entries!$AX$3:$AX$433,"&lt;&gt;Coca",Entries!$AX$3:$AX$433,"&lt;&gt;Guerrilla",Entries!$AG$3:$AG$433,"Direct*")+COUNTIFS(Entries!$A$3:$A$433,$A14,Entries!$BA$3:$BA$433,"*State perpetrator*",Entries!$AX$3:$AX$433,"&lt;&gt;Coca",Entries!$AX$3:$AX$433,"&lt;&gt;Guerrilla",Entries!$AG$3:$AG$433,"Bystander*")</f>
        <v>0</v>
      </c>
      <c r="H14" s="67">
        <f>COUNTIFS(Entries!$A$3:$A$433,$A14,Entries!$BA$3:$BA$433,"*State victim*")</f>
        <v>0</v>
      </c>
      <c r="I14" s="94" t="s">
        <v>462</v>
      </c>
      <c r="J14" s="95"/>
      <c r="K14" s="95">
        <v>2002.0</v>
      </c>
      <c r="L14" s="95">
        <v>7.0</v>
      </c>
      <c r="M14" s="6">
        <v>3.0</v>
      </c>
      <c r="N14" s="6">
        <v>0.0</v>
      </c>
      <c r="O14" s="6">
        <v>0.0</v>
      </c>
      <c r="P14" s="6">
        <v>4.0</v>
      </c>
      <c r="Q14" s="71">
        <f t="shared" ref="Q14:R14" si="14">(SUM(L$2:L14)/SUM(L$2:L$122))</f>
        <v>0.5571095571</v>
      </c>
      <c r="R14" s="71">
        <f t="shared" si="14"/>
        <v>0.629787234</v>
      </c>
      <c r="S14" s="72">
        <f t="shared" si="3"/>
        <v>0.5</v>
      </c>
      <c r="V14" s="64" t="s">
        <v>353</v>
      </c>
    </row>
    <row r="15">
      <c r="A15" s="1" t="s">
        <v>356</v>
      </c>
      <c r="B15" s="3"/>
      <c r="C15" s="3">
        <v>1992.0</v>
      </c>
      <c r="D15" s="3">
        <f>COUNTIF(Entries!$A$3:$A$433,A15)</f>
        <v>1</v>
      </c>
      <c r="E15" s="67">
        <f>COUNTIFS(Entries!$A$3:$A$433,A15,Entries!$BA$3:$BA$433,"*State perpetrator*")</f>
        <v>1</v>
      </c>
      <c r="F15" s="67">
        <f>COUNTIFS(Entries!$A$3:$A$433,$A15,Entries!$BA$3:$BA$433,"*State perpetrator*",Entries!$AX$3:$AX$433,"&lt;&gt;Coca",Entries!$AX$3:$AX$433,"&lt;&gt;Guerrilla")</f>
        <v>0</v>
      </c>
      <c r="G15" s="67">
        <f>COUNTIFS(Entries!$A$3:$A$433,$A15,Entries!$BA$3:$BA$433,"*State perpetrator*",Entries!$AX$3:$AX$433,"&lt;&gt;Coca",Entries!$AX$3:$AX$433,"&lt;&gt;Guerrilla",Entries!$AG$3:$AG$433,"Direct*")+COUNTIFS(Entries!$A$3:$A$433,$A15,Entries!$BA$3:$BA$433,"*State perpetrator*",Entries!$AX$3:$AX$433,"&lt;&gt;Coca",Entries!$AX$3:$AX$433,"&lt;&gt;Guerrilla",Entries!$AG$3:$AG$433,"Bystander*")</f>
        <v>0</v>
      </c>
      <c r="H15" s="67">
        <f>COUNTIFS(Entries!$A$3:$A$433,$A15,Entries!$BA$3:$BA$433,"*State victim*")</f>
        <v>0</v>
      </c>
      <c r="I15" s="76" t="s">
        <v>679</v>
      </c>
      <c r="J15" s="70"/>
      <c r="K15" s="70">
        <v>2000.0</v>
      </c>
      <c r="L15" s="70">
        <v>6.0</v>
      </c>
      <c r="M15" s="6">
        <v>0.0</v>
      </c>
      <c r="N15" s="6">
        <v>0.0</v>
      </c>
      <c r="O15" s="6">
        <v>0.0</v>
      </c>
      <c r="P15" s="6">
        <v>6.0</v>
      </c>
      <c r="Q15" s="71">
        <f t="shared" ref="Q15:R15" si="15">(SUM(L$2:L15)/SUM(L$2:L$122))</f>
        <v>0.5710955711</v>
      </c>
      <c r="R15" s="71">
        <f t="shared" si="15"/>
        <v>0.629787234</v>
      </c>
      <c r="S15" s="72">
        <f t="shared" si="3"/>
        <v>0.6111111111</v>
      </c>
      <c r="V15" s="64" t="s">
        <v>356</v>
      </c>
    </row>
    <row r="16">
      <c r="A16" s="1" t="s">
        <v>366</v>
      </c>
      <c r="B16" s="3"/>
      <c r="C16" s="3">
        <v>1992.0</v>
      </c>
      <c r="D16" s="3">
        <f>COUNTIF(Entries!$A$3:$A$433,A16)</f>
        <v>1</v>
      </c>
      <c r="E16" s="67">
        <f>COUNTIFS(Entries!$A$3:$A$433,A16,Entries!$BA$3:$BA$433,"*State perpetrator*")</f>
        <v>0</v>
      </c>
      <c r="F16" s="67">
        <f>COUNTIFS(Entries!$A$3:$A$433,$A16,Entries!$BA$3:$BA$433,"*State perpetrator*",Entries!$AX$3:$AX$433,"&lt;&gt;Coca",Entries!$AX$3:$AX$433,"&lt;&gt;Guerrilla")</f>
        <v>0</v>
      </c>
      <c r="G16" s="67">
        <f>COUNTIFS(Entries!$A$3:$A$433,$A16,Entries!$BA$3:$BA$433,"*State perpetrator*",Entries!$AX$3:$AX$433,"&lt;&gt;Coca",Entries!$AX$3:$AX$433,"&lt;&gt;Guerrilla",Entries!$AG$3:$AG$433,"Direct*")+COUNTIFS(Entries!$A$3:$A$433,$A16,Entries!$BA$3:$BA$433,"*State perpetrator*",Entries!$AX$3:$AX$433,"&lt;&gt;Coca",Entries!$AX$3:$AX$433,"&lt;&gt;Guerrilla",Entries!$AG$3:$AG$433,"Bystander*")</f>
        <v>0</v>
      </c>
      <c r="H16" s="67">
        <f>COUNTIFS(Entries!$A$3:$A$433,$A16,Entries!$BA$3:$BA$433,"*State victim*")</f>
        <v>1</v>
      </c>
      <c r="I16" s="76" t="s">
        <v>696</v>
      </c>
      <c r="J16" s="70"/>
      <c r="K16" s="70">
        <v>2016.0</v>
      </c>
      <c r="L16" s="70">
        <v>6.0</v>
      </c>
      <c r="M16" s="6">
        <v>0.0</v>
      </c>
      <c r="N16" s="6">
        <v>0.0</v>
      </c>
      <c r="O16" s="6">
        <v>0.0</v>
      </c>
      <c r="P16" s="6">
        <v>0.0</v>
      </c>
      <c r="Q16" s="71">
        <f t="shared" ref="Q16:R16" si="16">(SUM(L$2:L16)/SUM(L$2:L$122))</f>
        <v>0.5850815851</v>
      </c>
      <c r="R16" s="71">
        <f t="shared" si="16"/>
        <v>0.629787234</v>
      </c>
      <c r="S16" s="72">
        <f t="shared" si="3"/>
        <v>0.6111111111</v>
      </c>
      <c r="V16" s="64" t="s">
        <v>366</v>
      </c>
    </row>
    <row r="17">
      <c r="A17" s="1" t="s">
        <v>375</v>
      </c>
      <c r="B17" s="3"/>
      <c r="C17" s="3">
        <v>1992.0</v>
      </c>
      <c r="D17" s="3">
        <f>COUNTIF(Entries!$A$3:$A$433,A17)</f>
        <v>1</v>
      </c>
      <c r="E17" s="67">
        <f>COUNTIFS(Entries!$A$3:$A$433,A17,Entries!$BA$3:$BA$433,"*State perpetrator*")</f>
        <v>0</v>
      </c>
      <c r="F17" s="67">
        <f>COUNTIFS(Entries!$A$3:$A$433,$A17,Entries!$BA$3:$BA$433,"*State perpetrator*",Entries!$AX$3:$AX$433,"&lt;&gt;Coca",Entries!$AX$3:$AX$433,"&lt;&gt;Guerrilla")</f>
        <v>0</v>
      </c>
      <c r="G17" s="67">
        <f>COUNTIFS(Entries!$A$3:$A$433,$A17,Entries!$BA$3:$BA$433,"*State perpetrator*",Entries!$AX$3:$AX$433,"&lt;&gt;Coca",Entries!$AX$3:$AX$433,"&lt;&gt;Guerrilla",Entries!$AG$3:$AG$433,"Direct*")+COUNTIFS(Entries!$A$3:$A$433,$A17,Entries!$BA$3:$BA$433,"*State perpetrator*",Entries!$AX$3:$AX$433,"&lt;&gt;Coca",Entries!$AX$3:$AX$433,"&lt;&gt;Guerrilla",Entries!$AG$3:$AG$433,"Bystander*")</f>
        <v>0</v>
      </c>
      <c r="H17" s="67">
        <f>COUNTIFS(Entries!$A$3:$A$433,$A17,Entries!$BA$3:$BA$433,"*State victim*")</f>
        <v>0</v>
      </c>
      <c r="I17" s="76" t="s">
        <v>565</v>
      </c>
      <c r="J17" s="70"/>
      <c r="K17" s="70">
        <v>2016.0</v>
      </c>
      <c r="L17" s="70">
        <v>6.0</v>
      </c>
      <c r="M17" s="6">
        <v>4.0</v>
      </c>
      <c r="N17" s="6">
        <v>4.0</v>
      </c>
      <c r="O17" s="6">
        <v>4.0</v>
      </c>
      <c r="P17" s="6">
        <v>1.0</v>
      </c>
      <c r="Q17" s="71">
        <f t="shared" ref="Q17:R17" si="17">(SUM(L$2:L17)/SUM(L$2:L$122))</f>
        <v>0.5990675991</v>
      </c>
      <c r="R17" s="71">
        <f t="shared" si="17"/>
        <v>0.6468085106</v>
      </c>
      <c r="S17" s="72">
        <f t="shared" si="3"/>
        <v>0.6296296296</v>
      </c>
      <c r="V17" s="64" t="s">
        <v>375</v>
      </c>
    </row>
    <row r="18">
      <c r="A18" s="1" t="s">
        <v>382</v>
      </c>
      <c r="B18" s="3"/>
      <c r="C18" s="3">
        <v>1993.0</v>
      </c>
      <c r="D18" s="3">
        <f>COUNTIF(Entries!$A$3:$A$433,A18)</f>
        <v>1</v>
      </c>
      <c r="E18" s="67">
        <f>COUNTIFS(Entries!$A$3:$A$433,A18,Entries!$BA$3:$BA$433,"*State perpetrator*")</f>
        <v>1</v>
      </c>
      <c r="F18" s="67">
        <f>COUNTIFS(Entries!$A$3:$A$433,$A18,Entries!$BA$3:$BA$433,"*State perpetrator*",Entries!$AX$3:$AX$433,"&lt;&gt;Coca",Entries!$AX$3:$AX$433,"&lt;&gt;Guerrilla")</f>
        <v>1</v>
      </c>
      <c r="G18" s="67">
        <f>COUNTIFS(Entries!$A$3:$A$433,$A18,Entries!$BA$3:$BA$433,"*State perpetrator*",Entries!$AX$3:$AX$433,"&lt;&gt;Coca",Entries!$AX$3:$AX$433,"&lt;&gt;Guerrilla",Entries!$AG$3:$AG$433,"Direct*")+COUNTIFS(Entries!$A$3:$A$433,$A18,Entries!$BA$3:$BA$433,"*State perpetrator*",Entries!$AX$3:$AX$433,"&lt;&gt;Coca",Entries!$AX$3:$AX$433,"&lt;&gt;Guerrilla",Entries!$AG$3:$AG$433,"Bystander*")</f>
        <v>1</v>
      </c>
      <c r="H18" s="67">
        <f>COUNTIFS(Entries!$A$3:$A$433,$A18,Entries!$BA$3:$BA$433,"*State victim*")</f>
        <v>0</v>
      </c>
      <c r="I18" s="76" t="s">
        <v>218</v>
      </c>
      <c r="J18" s="70"/>
      <c r="K18" s="70">
        <v>1987.0</v>
      </c>
      <c r="L18" s="70">
        <v>5.0</v>
      </c>
      <c r="M18" s="6">
        <v>5.0</v>
      </c>
      <c r="N18" s="6">
        <v>0.0</v>
      </c>
      <c r="O18" s="6">
        <v>0.0</v>
      </c>
      <c r="P18" s="6">
        <v>0.0</v>
      </c>
      <c r="Q18" s="71">
        <f t="shared" ref="Q18:R18" si="18">(SUM(L$2:L18)/SUM(L$2:L$122))</f>
        <v>0.6107226107</v>
      </c>
      <c r="R18" s="71">
        <f t="shared" si="18"/>
        <v>0.6680851064</v>
      </c>
      <c r="S18" s="72">
        <f t="shared" si="3"/>
        <v>0.6296296296</v>
      </c>
      <c r="V18" s="64" t="s">
        <v>382</v>
      </c>
    </row>
    <row r="19">
      <c r="A19" s="1" t="s">
        <v>392</v>
      </c>
      <c r="B19" s="3"/>
      <c r="C19" s="3">
        <v>1994.0</v>
      </c>
      <c r="D19" s="3">
        <f>COUNTIF(Entries!$A$3:$A$433,A19)</f>
        <v>1</v>
      </c>
      <c r="E19" s="67">
        <f>COUNTIFS(Entries!$A$3:$A$433,A19,Entries!$BA$3:$BA$433,"*State perpetrator*")</f>
        <v>1</v>
      </c>
      <c r="F19" s="67">
        <f>COUNTIFS(Entries!$A$3:$A$433,$A19,Entries!$BA$3:$BA$433,"*State perpetrator*",Entries!$AX$3:$AX$433,"&lt;&gt;Coca",Entries!$AX$3:$AX$433,"&lt;&gt;Guerrilla")</f>
        <v>0</v>
      </c>
      <c r="G19" s="67">
        <f>COUNTIFS(Entries!$A$3:$A$433,$A19,Entries!$BA$3:$BA$433,"*State perpetrator*",Entries!$AX$3:$AX$433,"&lt;&gt;Coca",Entries!$AX$3:$AX$433,"&lt;&gt;Guerrilla",Entries!$AG$3:$AG$433,"Direct*")+COUNTIFS(Entries!$A$3:$A$433,$A19,Entries!$BA$3:$BA$433,"*State perpetrator*",Entries!$AX$3:$AX$433,"&lt;&gt;Coca",Entries!$AX$3:$AX$433,"&lt;&gt;Guerrilla",Entries!$AG$3:$AG$433,"Bystander*")</f>
        <v>0</v>
      </c>
      <c r="H19" s="67">
        <f>COUNTIFS(Entries!$A$3:$A$433,$A19,Entries!$BA$3:$BA$433,"*State victim*")</f>
        <v>0</v>
      </c>
      <c r="I19" s="76" t="s">
        <v>561</v>
      </c>
      <c r="J19" s="70"/>
      <c r="K19" s="70">
        <v>1997.0</v>
      </c>
      <c r="L19" s="70">
        <v>5.0</v>
      </c>
      <c r="M19" s="6">
        <v>5.0</v>
      </c>
      <c r="N19" s="6">
        <v>0.0</v>
      </c>
      <c r="O19" s="6">
        <v>0.0</v>
      </c>
      <c r="P19" s="6">
        <v>0.0</v>
      </c>
      <c r="Q19" s="71">
        <f t="shared" ref="Q19:R19" si="19">(SUM(L$2:L19)/SUM(L$2:L$122))</f>
        <v>0.6223776224</v>
      </c>
      <c r="R19" s="71">
        <f t="shared" si="19"/>
        <v>0.6893617021</v>
      </c>
      <c r="S19" s="72">
        <f t="shared" si="3"/>
        <v>0.6296296296</v>
      </c>
      <c r="V19" s="64" t="s">
        <v>392</v>
      </c>
    </row>
    <row r="20">
      <c r="A20" s="1" t="s">
        <v>400</v>
      </c>
      <c r="B20" s="3"/>
      <c r="C20" s="3">
        <v>1994.0</v>
      </c>
      <c r="D20" s="3">
        <f>COUNTIF(Entries!$A$3:$A$433,A20)</f>
        <v>1</v>
      </c>
      <c r="E20" s="67">
        <f>COUNTIFS(Entries!$A$3:$A$433,A20,Entries!$BA$3:$BA$433,"*State perpetrator*")</f>
        <v>1</v>
      </c>
      <c r="F20" s="67">
        <f>COUNTIFS(Entries!$A$3:$A$433,$A20,Entries!$BA$3:$BA$433,"*State perpetrator*",Entries!$AX$3:$AX$433,"&lt;&gt;Coca",Entries!$AX$3:$AX$433,"&lt;&gt;Guerrilla")</f>
        <v>0</v>
      </c>
      <c r="G20" s="67">
        <f>COUNTIFS(Entries!$A$3:$A$433,$A20,Entries!$BA$3:$BA$433,"*State perpetrator*",Entries!$AX$3:$AX$433,"&lt;&gt;Coca",Entries!$AX$3:$AX$433,"&lt;&gt;Guerrilla",Entries!$AG$3:$AG$433,"Direct*")+COUNTIFS(Entries!$A$3:$A$433,$A20,Entries!$BA$3:$BA$433,"*State perpetrator*",Entries!$AX$3:$AX$433,"&lt;&gt;Coca",Entries!$AX$3:$AX$433,"&lt;&gt;Guerrilla",Entries!$AG$3:$AG$433,"Bystander*")</f>
        <v>0</v>
      </c>
      <c r="H20" s="67">
        <f>COUNTIFS(Entries!$A$3:$A$433,$A20,Entries!$BA$3:$BA$433,"*State victim*")</f>
        <v>0</v>
      </c>
      <c r="I20" s="7" t="s">
        <v>315</v>
      </c>
      <c r="J20" s="70"/>
      <c r="K20" s="70">
        <v>1990.0</v>
      </c>
      <c r="L20" s="70">
        <v>4.0</v>
      </c>
      <c r="M20" s="6">
        <v>3.0</v>
      </c>
      <c r="N20" s="6">
        <v>0.0</v>
      </c>
      <c r="O20" s="6">
        <v>0.0</v>
      </c>
      <c r="P20" s="6">
        <v>0.0</v>
      </c>
      <c r="Q20" s="71">
        <f t="shared" ref="Q20:R20" si="20">(SUM(L$2:L20)/SUM(L$2:L$122))</f>
        <v>0.6317016317</v>
      </c>
      <c r="R20" s="71">
        <f t="shared" si="20"/>
        <v>0.7021276596</v>
      </c>
      <c r="S20" s="72">
        <f t="shared" si="3"/>
        <v>0.6296296296</v>
      </c>
      <c r="V20" s="64" t="s">
        <v>400</v>
      </c>
    </row>
    <row r="21">
      <c r="A21" s="1" t="s">
        <v>409</v>
      </c>
      <c r="B21" s="3"/>
      <c r="C21" s="3">
        <v>1995.0</v>
      </c>
      <c r="D21" s="3">
        <f>COUNTIF(Entries!$A$3:$A$433,A21)</f>
        <v>1</v>
      </c>
      <c r="E21" s="67">
        <f>COUNTIFS(Entries!$A$3:$A$433,A21,Entries!$BA$3:$BA$433,"*State perpetrator*")</f>
        <v>0</v>
      </c>
      <c r="F21" s="67">
        <f>COUNTIFS(Entries!$A$3:$A$433,$A21,Entries!$BA$3:$BA$433,"*State perpetrator*",Entries!$AX$3:$AX$433,"&lt;&gt;Coca",Entries!$AX$3:$AX$433,"&lt;&gt;Guerrilla")</f>
        <v>0</v>
      </c>
      <c r="G21" s="67">
        <f>COUNTIFS(Entries!$A$3:$A$433,$A21,Entries!$BA$3:$BA$433,"*State perpetrator*",Entries!$AX$3:$AX$433,"&lt;&gt;Coca",Entries!$AX$3:$AX$433,"&lt;&gt;Guerrilla",Entries!$AG$3:$AG$433,"Direct*")+COUNTIFS(Entries!$A$3:$A$433,$A21,Entries!$BA$3:$BA$433,"*State perpetrator*",Entries!$AX$3:$AX$433,"&lt;&gt;Coca",Entries!$AX$3:$AX$433,"&lt;&gt;Guerrilla",Entries!$AG$3:$AG$433,"Bystander*")</f>
        <v>0</v>
      </c>
      <c r="H21" s="67">
        <f>COUNTIFS(Entries!$A$3:$A$433,$A21,Entries!$BA$3:$BA$433,"*State victim*")</f>
        <v>0</v>
      </c>
      <c r="I21" s="94" t="s">
        <v>598</v>
      </c>
      <c r="J21" s="95"/>
      <c r="K21" s="95">
        <v>2000.0</v>
      </c>
      <c r="L21" s="95">
        <v>4.0</v>
      </c>
      <c r="M21" s="6">
        <v>3.0</v>
      </c>
      <c r="N21" s="6">
        <v>3.0</v>
      </c>
      <c r="O21" s="6">
        <v>3.0</v>
      </c>
      <c r="P21" s="6">
        <v>1.0</v>
      </c>
      <c r="Q21" s="71">
        <f t="shared" ref="Q21:R21" si="21">(SUM(L$2:L21)/SUM(L$2:L$122))</f>
        <v>0.641025641</v>
      </c>
      <c r="R21" s="71">
        <f t="shared" si="21"/>
        <v>0.714893617</v>
      </c>
      <c r="S21" s="72">
        <f t="shared" si="3"/>
        <v>0.6481481481</v>
      </c>
      <c r="V21" s="64" t="s">
        <v>409</v>
      </c>
    </row>
    <row r="22">
      <c r="A22" s="1" t="s">
        <v>419</v>
      </c>
      <c r="B22" s="3"/>
      <c r="C22" s="3">
        <v>1995.0</v>
      </c>
      <c r="D22" s="3">
        <f>COUNTIF(Entries!$A$3:$A$433,A22)</f>
        <v>2</v>
      </c>
      <c r="E22" s="67">
        <f>COUNTIFS(Entries!$A$3:$A$433,A22,Entries!$BA$3:$BA$433,"*State perpetrator*")</f>
        <v>1</v>
      </c>
      <c r="F22" s="67">
        <f>COUNTIFS(Entries!$A$3:$A$433,$A22,Entries!$BA$3:$BA$433,"*State perpetrator*",Entries!$AX$3:$AX$433,"&lt;&gt;Coca",Entries!$AX$3:$AX$433,"&lt;&gt;Guerrilla")</f>
        <v>0</v>
      </c>
      <c r="G22" s="67">
        <f>COUNTIFS(Entries!$A$3:$A$433,$A22,Entries!$BA$3:$BA$433,"*State perpetrator*",Entries!$AX$3:$AX$433,"&lt;&gt;Coca",Entries!$AX$3:$AX$433,"&lt;&gt;Guerrilla",Entries!$AG$3:$AG$433,"Direct*")+COUNTIFS(Entries!$A$3:$A$433,$A22,Entries!$BA$3:$BA$433,"*State perpetrator*",Entries!$AX$3:$AX$433,"&lt;&gt;Coca",Entries!$AX$3:$AX$433,"&lt;&gt;Guerrilla",Entries!$AG$3:$AG$433,"Bystander*")</f>
        <v>0</v>
      </c>
      <c r="H22" s="67">
        <f>COUNTIFS(Entries!$A$3:$A$433,$A22,Entries!$BA$3:$BA$433,"*State victim*")</f>
        <v>0</v>
      </c>
      <c r="I22" s="76" t="s">
        <v>629</v>
      </c>
      <c r="J22" s="70"/>
      <c r="K22" s="70">
        <v>2002.0</v>
      </c>
      <c r="L22" s="70">
        <v>4.0</v>
      </c>
      <c r="M22" s="6">
        <v>0.0</v>
      </c>
      <c r="N22" s="6">
        <v>0.0</v>
      </c>
      <c r="O22" s="6">
        <v>0.0</v>
      </c>
      <c r="P22" s="6">
        <v>0.0</v>
      </c>
      <c r="Q22" s="71">
        <f t="shared" ref="Q22:R22" si="22">(SUM(L$2:L22)/SUM(L$2:L$122))</f>
        <v>0.6503496503</v>
      </c>
      <c r="R22" s="71">
        <f t="shared" si="22"/>
        <v>0.714893617</v>
      </c>
      <c r="S22" s="72">
        <f t="shared" si="3"/>
        <v>0.6481481481</v>
      </c>
      <c r="V22" s="64" t="s">
        <v>419</v>
      </c>
    </row>
    <row r="23">
      <c r="A23" s="1" t="s">
        <v>423</v>
      </c>
      <c r="B23" s="3"/>
      <c r="C23" s="3">
        <v>1995.0</v>
      </c>
      <c r="D23" s="3">
        <f>COUNTIF(Entries!$A$3:$A$433,A23)</f>
        <v>1</v>
      </c>
      <c r="E23" s="67">
        <f>COUNTIFS(Entries!$A$3:$A$433,A23,Entries!$BA$3:$BA$433,"*State perpetrator*")</f>
        <v>1</v>
      </c>
      <c r="F23" s="67">
        <f>COUNTIFS(Entries!$A$3:$A$433,$A23,Entries!$BA$3:$BA$433,"*State perpetrator*",Entries!$AX$3:$AX$433,"&lt;&gt;Coca",Entries!$AX$3:$AX$433,"&lt;&gt;Guerrilla")</f>
        <v>0</v>
      </c>
      <c r="G23" s="67">
        <f>COUNTIFS(Entries!$A$3:$A$433,$A23,Entries!$BA$3:$BA$433,"*State perpetrator*",Entries!$AX$3:$AX$433,"&lt;&gt;Coca",Entries!$AX$3:$AX$433,"&lt;&gt;Guerrilla",Entries!$AG$3:$AG$433,"Direct*")+COUNTIFS(Entries!$A$3:$A$433,$A23,Entries!$BA$3:$BA$433,"*State perpetrator*",Entries!$AX$3:$AX$433,"&lt;&gt;Coca",Entries!$AX$3:$AX$433,"&lt;&gt;Guerrilla",Entries!$AG$3:$AG$433,"Bystander*")</f>
        <v>0</v>
      </c>
      <c r="H23" s="67">
        <f>COUNTIFS(Entries!$A$3:$A$433,$A23,Entries!$BA$3:$BA$433,"*State victim*")</f>
        <v>0</v>
      </c>
      <c r="I23" s="76" t="s">
        <v>812</v>
      </c>
      <c r="J23" s="70"/>
      <c r="K23" s="70">
        <v>2003.0</v>
      </c>
      <c r="L23" s="70">
        <v>4.0</v>
      </c>
      <c r="M23" s="6">
        <v>0.0</v>
      </c>
      <c r="N23" s="6">
        <v>0.0</v>
      </c>
      <c r="O23" s="6">
        <v>0.0</v>
      </c>
      <c r="P23" s="6">
        <v>4.0</v>
      </c>
      <c r="Q23" s="71">
        <f t="shared" ref="Q23:R23" si="23">(SUM(L$2:L23)/SUM(L$2:L$122))</f>
        <v>0.6596736597</v>
      </c>
      <c r="R23" s="71">
        <f t="shared" si="23"/>
        <v>0.714893617</v>
      </c>
      <c r="S23" s="72">
        <f t="shared" si="3"/>
        <v>0.7222222222</v>
      </c>
      <c r="V23" s="64" t="s">
        <v>423</v>
      </c>
    </row>
    <row r="24">
      <c r="A24" s="1" t="s">
        <v>440</v>
      </c>
      <c r="B24" s="3"/>
      <c r="C24" s="3">
        <v>1995.0</v>
      </c>
      <c r="D24" s="3">
        <f>COUNTIF(Entries!$A$3:$A$433,A24)</f>
        <v>1</v>
      </c>
      <c r="E24" s="67">
        <f>COUNTIFS(Entries!$A$3:$A$433,A24,Entries!$BA$3:$BA$433,"*State perpetrator*")</f>
        <v>1</v>
      </c>
      <c r="F24" s="67">
        <f>COUNTIFS(Entries!$A$3:$A$433,$A24,Entries!$BA$3:$BA$433,"*State perpetrator*",Entries!$AX$3:$AX$433,"&lt;&gt;Coca",Entries!$AX$3:$AX$433,"&lt;&gt;Guerrilla")</f>
        <v>0</v>
      </c>
      <c r="G24" s="67">
        <f>COUNTIFS(Entries!$A$3:$A$433,$A24,Entries!$BA$3:$BA$433,"*State perpetrator*",Entries!$AX$3:$AX$433,"&lt;&gt;Coca",Entries!$AX$3:$AX$433,"&lt;&gt;Guerrilla",Entries!$AG$3:$AG$433,"Direct*")+COUNTIFS(Entries!$A$3:$A$433,$A24,Entries!$BA$3:$BA$433,"*State perpetrator*",Entries!$AX$3:$AX$433,"&lt;&gt;Coca",Entries!$AX$3:$AX$433,"&lt;&gt;Guerrilla",Entries!$AG$3:$AG$433,"Bystander*")</f>
        <v>0</v>
      </c>
      <c r="H24" s="67">
        <f>COUNTIFS(Entries!$A$3:$A$433,$A24,Entries!$BA$3:$BA$433,"*State victim*")</f>
        <v>0</v>
      </c>
      <c r="I24" s="76" t="s">
        <v>646</v>
      </c>
      <c r="J24" s="70"/>
      <c r="K24" s="70">
        <v>2011.0</v>
      </c>
      <c r="L24" s="70">
        <v>4.0</v>
      </c>
      <c r="M24" s="6">
        <v>0.0</v>
      </c>
      <c r="N24" s="6">
        <v>0.0</v>
      </c>
      <c r="O24" s="6">
        <v>0.0</v>
      </c>
      <c r="P24" s="6">
        <v>0.0</v>
      </c>
      <c r="Q24" s="71">
        <f t="shared" ref="Q24:R24" si="24">(SUM(L$2:L24)/SUM(L$2:L$122))</f>
        <v>0.668997669</v>
      </c>
      <c r="R24" s="71">
        <f t="shared" si="24"/>
        <v>0.714893617</v>
      </c>
      <c r="S24" s="72">
        <f t="shared" si="3"/>
        <v>0.7222222222</v>
      </c>
      <c r="V24" s="64" t="s">
        <v>440</v>
      </c>
    </row>
    <row r="25">
      <c r="A25" s="33" t="s">
        <v>453</v>
      </c>
      <c r="B25" s="3"/>
      <c r="C25" s="3">
        <v>1995.0</v>
      </c>
      <c r="D25" s="3">
        <f>COUNTIF(Entries!$A$3:$A$433,A25)</f>
        <v>1</v>
      </c>
      <c r="E25" s="67">
        <f>COUNTIFS(Entries!$A$3:$A$433,A25,Entries!$BA$3:$BA$433,"*State perpetrator*")</f>
        <v>1</v>
      </c>
      <c r="F25" s="67">
        <f>COUNTIFS(Entries!$A$3:$A$433,$A25,Entries!$BA$3:$BA$433,"*State perpetrator*",Entries!$AX$3:$AX$433,"&lt;&gt;Coca",Entries!$AX$3:$AX$433,"&lt;&gt;Guerrilla")</f>
        <v>0</v>
      </c>
      <c r="G25" s="67">
        <f>COUNTIFS(Entries!$A$3:$A$433,$A25,Entries!$BA$3:$BA$433,"*State perpetrator*",Entries!$AX$3:$AX$433,"&lt;&gt;Coca",Entries!$AX$3:$AX$433,"&lt;&gt;Guerrilla",Entries!$AG$3:$AG$433,"Direct*")+COUNTIFS(Entries!$A$3:$A$433,$A25,Entries!$BA$3:$BA$433,"*State perpetrator*",Entries!$AX$3:$AX$433,"&lt;&gt;Coca",Entries!$AX$3:$AX$433,"&lt;&gt;Guerrilla",Entries!$AG$3:$AG$433,"Bystander*")</f>
        <v>0</v>
      </c>
      <c r="H25" s="67">
        <f>COUNTIFS(Entries!$A$3:$A$433,$A25,Entries!$BA$3:$BA$433,"*State victim*")</f>
        <v>0</v>
      </c>
      <c r="I25" s="76" t="s">
        <v>102</v>
      </c>
      <c r="J25" s="70"/>
      <c r="K25" s="70">
        <v>1986.0</v>
      </c>
      <c r="L25" s="70">
        <v>3.0</v>
      </c>
      <c r="M25" s="6">
        <v>0.0</v>
      </c>
      <c r="N25" s="6">
        <v>0.0</v>
      </c>
      <c r="O25" s="6">
        <v>0.0</v>
      </c>
      <c r="P25" s="6">
        <v>0.0</v>
      </c>
      <c r="Q25" s="71">
        <f t="shared" ref="Q25:R25" si="25">(SUM(L$2:L25)/SUM(L$2:L$122))</f>
        <v>0.675990676</v>
      </c>
      <c r="R25" s="71">
        <f t="shared" si="25"/>
        <v>0.714893617</v>
      </c>
      <c r="S25" s="72">
        <f t="shared" si="3"/>
        <v>0.7222222222</v>
      </c>
      <c r="V25" s="64" t="s">
        <v>453</v>
      </c>
    </row>
    <row r="26">
      <c r="A26" s="33" t="s">
        <v>463</v>
      </c>
      <c r="B26" s="3"/>
      <c r="C26" s="3">
        <v>1995.0</v>
      </c>
      <c r="D26" s="3">
        <f>COUNTIF(Entries!$A$3:$A$433,A26)</f>
        <v>1</v>
      </c>
      <c r="E26" s="67">
        <f>COUNTIFS(Entries!$A$3:$A$433,A26,Entries!$BA$3:$BA$433,"*State perpetrator*")</f>
        <v>1</v>
      </c>
      <c r="F26" s="67">
        <f>COUNTIFS(Entries!$A$3:$A$433,$A26,Entries!$BA$3:$BA$433,"*State perpetrator*",Entries!$AX$3:$AX$433,"&lt;&gt;Coca",Entries!$AX$3:$AX$433,"&lt;&gt;Guerrilla")</f>
        <v>0</v>
      </c>
      <c r="G26" s="67">
        <f>COUNTIFS(Entries!$A$3:$A$433,$A26,Entries!$BA$3:$BA$433,"*State perpetrator*",Entries!$AX$3:$AX$433,"&lt;&gt;Coca",Entries!$AX$3:$AX$433,"&lt;&gt;Guerrilla",Entries!$AG$3:$AG$433,"Direct*")+COUNTIFS(Entries!$A$3:$A$433,$A26,Entries!$BA$3:$BA$433,"*State perpetrator*",Entries!$AX$3:$AX$433,"&lt;&gt;Coca",Entries!$AX$3:$AX$433,"&lt;&gt;Guerrilla",Entries!$AG$3:$AG$433,"Bystander*")</f>
        <v>0</v>
      </c>
      <c r="H26" s="67">
        <f>COUNTIFS(Entries!$A$3:$A$433,$A26,Entries!$BA$3:$BA$433,"*State victim*")</f>
        <v>0</v>
      </c>
      <c r="I26" s="76" t="s">
        <v>651</v>
      </c>
      <c r="J26" s="70"/>
      <c r="K26" s="70">
        <v>2001.0</v>
      </c>
      <c r="L26" s="70">
        <v>3.0</v>
      </c>
      <c r="M26" s="6">
        <v>3.0</v>
      </c>
      <c r="N26" s="6">
        <v>3.0</v>
      </c>
      <c r="O26" s="6">
        <v>3.0</v>
      </c>
      <c r="P26" s="6">
        <v>0.0</v>
      </c>
      <c r="Q26" s="71">
        <f t="shared" ref="Q26:R26" si="26">(SUM(L$2:L26)/SUM(L$2:L$122))</f>
        <v>0.682983683</v>
      </c>
      <c r="R26" s="71">
        <f t="shared" si="26"/>
        <v>0.7276595745</v>
      </c>
      <c r="S26" s="72">
        <f t="shared" si="3"/>
        <v>0.7222222222</v>
      </c>
      <c r="V26" s="64" t="s">
        <v>463</v>
      </c>
    </row>
    <row r="27">
      <c r="A27" s="1" t="s">
        <v>470</v>
      </c>
      <c r="B27" s="3"/>
      <c r="C27" s="3">
        <v>1995.0</v>
      </c>
      <c r="D27" s="3">
        <f>COUNTIF(Entries!$A$3:$A$433,A27)</f>
        <v>1</v>
      </c>
      <c r="E27" s="67">
        <f>COUNTIFS(Entries!$A$3:$A$433,A27,Entries!$BA$3:$BA$433,"*State perpetrator*")</f>
        <v>1</v>
      </c>
      <c r="F27" s="67">
        <f>COUNTIFS(Entries!$A$3:$A$433,$A27,Entries!$BA$3:$BA$433,"*State perpetrator*",Entries!$AX$3:$AX$433,"&lt;&gt;Coca",Entries!$AX$3:$AX$433,"&lt;&gt;Guerrilla")</f>
        <v>1</v>
      </c>
      <c r="G27" s="67">
        <f>COUNTIFS(Entries!$A$3:$A$433,$A27,Entries!$BA$3:$BA$433,"*State perpetrator*",Entries!$AX$3:$AX$433,"&lt;&gt;Coca",Entries!$AX$3:$AX$433,"&lt;&gt;Guerrilla",Entries!$AG$3:$AG$433,"Direct*")+COUNTIFS(Entries!$A$3:$A$433,$A27,Entries!$BA$3:$BA$433,"*State perpetrator*",Entries!$AX$3:$AX$433,"&lt;&gt;Coca",Entries!$AX$3:$AX$433,"&lt;&gt;Guerrilla",Entries!$AG$3:$AG$433,"Bystander*")</f>
        <v>0</v>
      </c>
      <c r="H27" s="67">
        <f>COUNTIFS(Entries!$A$3:$A$433,$A27,Entries!$BA$3:$BA$433,"*State victim*")</f>
        <v>0</v>
      </c>
      <c r="I27" s="7" t="s">
        <v>652</v>
      </c>
      <c r="J27" s="70"/>
      <c r="K27" s="70">
        <v>2001.0</v>
      </c>
      <c r="L27" s="70">
        <v>3.0</v>
      </c>
      <c r="M27" s="6">
        <v>3.0</v>
      </c>
      <c r="N27" s="6">
        <v>0.0</v>
      </c>
      <c r="O27" s="6">
        <v>0.0</v>
      </c>
      <c r="P27" s="6">
        <v>0.0</v>
      </c>
      <c r="Q27" s="71">
        <f t="shared" ref="Q27:R27" si="27">(SUM(L$2:L27)/SUM(L$2:L$122))</f>
        <v>0.68997669</v>
      </c>
      <c r="R27" s="71">
        <f t="shared" si="27"/>
        <v>0.7404255319</v>
      </c>
      <c r="S27" s="72">
        <f t="shared" si="3"/>
        <v>0.7222222222</v>
      </c>
      <c r="V27" s="64" t="s">
        <v>470</v>
      </c>
    </row>
    <row r="28">
      <c r="A28" s="1" t="s">
        <v>477</v>
      </c>
      <c r="B28" s="3"/>
      <c r="C28" s="3">
        <v>1996.0</v>
      </c>
      <c r="D28" s="3">
        <f>COUNTIF(Entries!$A$3:$A$433,A28)</f>
        <v>1</v>
      </c>
      <c r="E28" s="67">
        <f>COUNTIFS(Entries!$A$3:$A$433,A28,Entries!$BA$3:$BA$433,"*State perpetrator*")</f>
        <v>1</v>
      </c>
      <c r="F28" s="67">
        <f>COUNTIFS(Entries!$A$3:$A$433,$A28,Entries!$BA$3:$BA$433,"*State perpetrator*",Entries!$AX$3:$AX$433,"&lt;&gt;Coca",Entries!$AX$3:$AX$433,"&lt;&gt;Guerrilla")</f>
        <v>1</v>
      </c>
      <c r="G28" s="67">
        <f>COUNTIFS(Entries!$A$3:$A$433,$A28,Entries!$BA$3:$BA$433,"*State perpetrator*",Entries!$AX$3:$AX$433,"&lt;&gt;Coca",Entries!$AX$3:$AX$433,"&lt;&gt;Guerrilla",Entries!$AG$3:$AG$433,"Direct*")+COUNTIFS(Entries!$A$3:$A$433,$A28,Entries!$BA$3:$BA$433,"*State perpetrator*",Entries!$AX$3:$AX$433,"&lt;&gt;Coca",Entries!$AX$3:$AX$433,"&lt;&gt;Guerrilla",Entries!$AG$3:$AG$433,"Bystander*")</f>
        <v>0</v>
      </c>
      <c r="H28" s="67">
        <f>COUNTIFS(Entries!$A$3:$A$433,$A28,Entries!$BA$3:$BA$433,"*State victim*")</f>
        <v>0</v>
      </c>
      <c r="I28" s="76" t="s">
        <v>647</v>
      </c>
      <c r="J28" s="70"/>
      <c r="K28" s="70">
        <v>2003.0</v>
      </c>
      <c r="L28" s="70">
        <v>3.0</v>
      </c>
      <c r="M28" s="6">
        <v>2.0</v>
      </c>
      <c r="N28" s="6">
        <v>2.0</v>
      </c>
      <c r="O28" s="6">
        <v>2.0</v>
      </c>
      <c r="P28" s="6">
        <v>1.0</v>
      </c>
      <c r="Q28" s="71">
        <f t="shared" ref="Q28:R28" si="28">(SUM(L$2:L28)/SUM(L$2:L$122))</f>
        <v>0.696969697</v>
      </c>
      <c r="R28" s="71">
        <f t="shared" si="28"/>
        <v>0.7489361702</v>
      </c>
      <c r="S28" s="72">
        <f t="shared" si="3"/>
        <v>0.7407407407</v>
      </c>
      <c r="V28" s="64" t="s">
        <v>477</v>
      </c>
    </row>
    <row r="29">
      <c r="A29" s="1" t="s">
        <v>429</v>
      </c>
      <c r="B29" s="3"/>
      <c r="C29" s="3">
        <v>1996.0</v>
      </c>
      <c r="D29" s="3">
        <f>COUNTIF(Entries!$A$3:$A$433,A29)</f>
        <v>11</v>
      </c>
      <c r="E29" s="67">
        <f>COUNTIFS(Entries!$A$3:$A$433,A29,Entries!$BA$3:$BA$433,"*State perpetrator*")</f>
        <v>10</v>
      </c>
      <c r="F29" s="67">
        <f>COUNTIFS(Entries!$A$3:$A$433,$A29,Entries!$BA$3:$BA$433,"*State perpetrator*",Entries!$AX$3:$AX$433,"&lt;&gt;Coca",Entries!$AX$3:$AX$433,"&lt;&gt;Guerrilla")</f>
        <v>10</v>
      </c>
      <c r="G29" s="67">
        <f>COUNTIFS(Entries!$A$3:$A$433,$A29,Entries!$BA$3:$BA$433,"*State perpetrator*",Entries!$AX$3:$AX$433,"&lt;&gt;Coca",Entries!$AX$3:$AX$433,"&lt;&gt;Guerrilla",Entries!$AG$3:$AG$433,"Direct*")+COUNTIFS(Entries!$A$3:$A$433,$A29,Entries!$BA$3:$BA$433,"*State perpetrator*",Entries!$AX$3:$AX$433,"&lt;&gt;Coca",Entries!$AX$3:$AX$433,"&lt;&gt;Guerrilla",Entries!$AG$3:$AG$433,"Bystander*")</f>
        <v>9</v>
      </c>
      <c r="H29" s="67">
        <f>COUNTIFS(Entries!$A$3:$A$433,$A29,Entries!$BA$3:$BA$433,"*State victim*")</f>
        <v>1</v>
      </c>
      <c r="I29" s="76" t="s">
        <v>662</v>
      </c>
      <c r="J29" s="70"/>
      <c r="K29" s="70">
        <v>2004.0</v>
      </c>
      <c r="L29" s="70">
        <v>3.0</v>
      </c>
      <c r="M29" s="6">
        <v>0.0</v>
      </c>
      <c r="N29" s="6">
        <v>0.0</v>
      </c>
      <c r="O29" s="6">
        <v>0.0</v>
      </c>
      <c r="P29" s="6">
        <v>2.0</v>
      </c>
      <c r="Q29" s="71">
        <f t="shared" ref="Q29:R29" si="29">(SUM(L$2:L29)/SUM(L$2:L$122))</f>
        <v>0.703962704</v>
      </c>
      <c r="R29" s="71">
        <f t="shared" si="29"/>
        <v>0.7489361702</v>
      </c>
      <c r="S29" s="72">
        <f t="shared" si="3"/>
        <v>0.7777777778</v>
      </c>
      <c r="V29" s="64" t="s">
        <v>429</v>
      </c>
    </row>
    <row r="30">
      <c r="A30" s="1" t="s">
        <v>553</v>
      </c>
      <c r="B30" s="3"/>
      <c r="C30" s="3">
        <v>1997.0</v>
      </c>
      <c r="D30" s="3">
        <f>COUNTIF(Entries!$A$3:$A$433,A30)</f>
        <v>1</v>
      </c>
      <c r="E30" s="67">
        <f>COUNTIFS(Entries!$A$3:$A$433,A30,Entries!$BA$3:$BA$433,"*State perpetrator*")</f>
        <v>1</v>
      </c>
      <c r="F30" s="67">
        <f>COUNTIFS(Entries!$A$3:$A$433,$A30,Entries!$BA$3:$BA$433,"*State perpetrator*",Entries!$AX$3:$AX$433,"&lt;&gt;Coca",Entries!$AX$3:$AX$433,"&lt;&gt;Guerrilla")</f>
        <v>0</v>
      </c>
      <c r="G30" s="67">
        <f>COUNTIFS(Entries!$A$3:$A$433,$A30,Entries!$BA$3:$BA$433,"*State perpetrator*",Entries!$AX$3:$AX$433,"&lt;&gt;Coca",Entries!$AX$3:$AX$433,"&lt;&gt;Guerrilla",Entries!$AG$3:$AG$433,"Direct*")+COUNTIFS(Entries!$A$3:$A$433,$A30,Entries!$BA$3:$BA$433,"*State perpetrator*",Entries!$AX$3:$AX$433,"&lt;&gt;Coca",Entries!$AX$3:$AX$433,"&lt;&gt;Guerrilla",Entries!$AG$3:$AG$433,"Bystander*")</f>
        <v>0</v>
      </c>
      <c r="H30" s="67">
        <f>COUNTIFS(Entries!$A$3:$A$433,$A30,Entries!$BA$3:$BA$433,"*State victim*")</f>
        <v>0</v>
      </c>
      <c r="I30" s="7" t="s">
        <v>694</v>
      </c>
      <c r="J30" s="95"/>
      <c r="K30" s="95">
        <v>2004.0</v>
      </c>
      <c r="L30" s="95">
        <v>3.0</v>
      </c>
      <c r="M30" s="6">
        <v>0.0</v>
      </c>
      <c r="N30" s="6">
        <v>0.0</v>
      </c>
      <c r="O30" s="6">
        <v>0.0</v>
      </c>
      <c r="P30" s="6">
        <v>1.0</v>
      </c>
      <c r="Q30" s="71">
        <f t="shared" ref="Q30:R30" si="30">(SUM(L$2:L30)/SUM(L$2:L$122))</f>
        <v>0.710955711</v>
      </c>
      <c r="R30" s="71">
        <f t="shared" si="30"/>
        <v>0.7489361702</v>
      </c>
      <c r="S30" s="72">
        <f t="shared" si="3"/>
        <v>0.7962962963</v>
      </c>
      <c r="V30" s="64" t="s">
        <v>553</v>
      </c>
    </row>
    <row r="31">
      <c r="A31" s="1" t="s">
        <v>561</v>
      </c>
      <c r="B31" s="3"/>
      <c r="C31" s="3">
        <v>1997.0</v>
      </c>
      <c r="D31" s="3">
        <f>COUNTIF(Entries!$A$3:$A$433,A31)</f>
        <v>5</v>
      </c>
      <c r="E31" s="67">
        <f>COUNTIFS(Entries!$A$3:$A$433,A31,Entries!$BA$3:$BA$433,"*State perpetrator*")</f>
        <v>5</v>
      </c>
      <c r="F31" s="67">
        <f>COUNTIFS(Entries!$A$3:$A$433,$A31,Entries!$BA$3:$BA$433,"*State perpetrator*",Entries!$AX$3:$AX$433,"&lt;&gt;Coca",Entries!$AX$3:$AX$433,"&lt;&gt;Guerrilla")</f>
        <v>0</v>
      </c>
      <c r="G31" s="67">
        <f>COUNTIFS(Entries!$A$3:$A$433,$A31,Entries!$BA$3:$BA$433,"*State perpetrator*",Entries!$AX$3:$AX$433,"&lt;&gt;Coca",Entries!$AX$3:$AX$433,"&lt;&gt;Guerrilla",Entries!$AG$3:$AG$433,"Direct*")+COUNTIFS(Entries!$A$3:$A$433,$A31,Entries!$BA$3:$BA$433,"*State perpetrator*",Entries!$AX$3:$AX$433,"&lt;&gt;Coca",Entries!$AX$3:$AX$433,"&lt;&gt;Guerrilla",Entries!$AG$3:$AG$433,"Bystander*")</f>
        <v>0</v>
      </c>
      <c r="H31" s="67">
        <f>COUNTIFS(Entries!$A$3:$A$433,$A31,Entries!$BA$3:$BA$433,"*State victim*")</f>
        <v>0</v>
      </c>
      <c r="I31" s="94" t="s">
        <v>717</v>
      </c>
      <c r="J31" s="95"/>
      <c r="K31" s="95">
        <v>2007.0</v>
      </c>
      <c r="L31" s="95">
        <v>3.0</v>
      </c>
      <c r="M31" s="6">
        <v>0.0</v>
      </c>
      <c r="N31" s="6">
        <v>0.0</v>
      </c>
      <c r="O31" s="6">
        <v>0.0</v>
      </c>
      <c r="P31" s="6">
        <v>0.0</v>
      </c>
      <c r="Q31" s="71">
        <f t="shared" ref="Q31:R31" si="31">(SUM(L$2:L31)/SUM(L$2:L$122))</f>
        <v>0.7179487179</v>
      </c>
      <c r="R31" s="71">
        <f t="shared" si="31"/>
        <v>0.7489361702</v>
      </c>
      <c r="S31" s="72">
        <f t="shared" si="3"/>
        <v>0.7962962963</v>
      </c>
      <c r="V31" s="64" t="s">
        <v>561</v>
      </c>
    </row>
    <row r="32">
      <c r="A32" s="7" t="s">
        <v>577</v>
      </c>
      <c r="B32" s="3"/>
      <c r="C32" s="3">
        <v>1997.0</v>
      </c>
      <c r="D32" s="3">
        <f>COUNTIF(Entries!$A$3:$A$433,A32)</f>
        <v>1</v>
      </c>
      <c r="E32" s="67">
        <f>COUNTIFS(Entries!$A$3:$A$433,A32,Entries!$BA$3:$BA$433,"*State perpetrator*")</f>
        <v>0</v>
      </c>
      <c r="F32" s="67">
        <f>COUNTIFS(Entries!$A$3:$A$433,$A32,Entries!$BA$3:$BA$433,"*State perpetrator*",Entries!$AX$3:$AX$433,"&lt;&gt;Coca",Entries!$AX$3:$AX$433,"&lt;&gt;Guerrilla")</f>
        <v>0</v>
      </c>
      <c r="G32" s="67">
        <f>COUNTIFS(Entries!$A$3:$A$433,$A32,Entries!$BA$3:$BA$433,"*State perpetrator*",Entries!$AX$3:$AX$433,"&lt;&gt;Coca",Entries!$AX$3:$AX$433,"&lt;&gt;Guerrilla",Entries!$AG$3:$AG$433,"Direct*")+COUNTIFS(Entries!$A$3:$A$433,$A32,Entries!$BA$3:$BA$433,"*State perpetrator*",Entries!$AX$3:$AX$433,"&lt;&gt;Coca",Entries!$AX$3:$AX$433,"&lt;&gt;Guerrilla",Entries!$AG$3:$AG$433,"Bystander*")</f>
        <v>0</v>
      </c>
      <c r="H32" s="67">
        <f>COUNTIFS(Entries!$A$3:$A$433,$A32,Entries!$BA$3:$BA$433,"*State victim*")</f>
        <v>1</v>
      </c>
      <c r="I32" s="94" t="s">
        <v>742</v>
      </c>
      <c r="J32" s="95"/>
      <c r="K32" s="95">
        <v>2007.0</v>
      </c>
      <c r="L32" s="95">
        <v>3.0</v>
      </c>
      <c r="M32" s="6">
        <v>3.0</v>
      </c>
      <c r="N32" s="6">
        <v>3.0</v>
      </c>
      <c r="O32" s="6">
        <v>3.0</v>
      </c>
      <c r="P32" s="6">
        <v>0.0</v>
      </c>
      <c r="Q32" s="71">
        <f t="shared" ref="Q32:R32" si="32">(SUM(L$2:L32)/SUM(L$2:L$122))</f>
        <v>0.7249417249</v>
      </c>
      <c r="R32" s="71">
        <f t="shared" si="32"/>
        <v>0.7617021277</v>
      </c>
      <c r="S32" s="72">
        <f t="shared" si="3"/>
        <v>0.7962962963</v>
      </c>
      <c r="V32" s="64" t="s">
        <v>577</v>
      </c>
    </row>
    <row r="33">
      <c r="A33" s="1" t="s">
        <v>485</v>
      </c>
      <c r="B33" s="3"/>
      <c r="C33" s="3">
        <v>1998.0</v>
      </c>
      <c r="D33" s="3">
        <f>COUNTIF(Entries!$A$3:$A$433,A33)</f>
        <v>19</v>
      </c>
      <c r="E33" s="67">
        <f>COUNTIFS(Entries!$A$3:$A$433,A33,Entries!$BA$3:$BA$433,"*State perpetrator*")</f>
        <v>15</v>
      </c>
      <c r="F33" s="67">
        <f>COUNTIFS(Entries!$A$3:$A$433,$A33,Entries!$BA$3:$BA$433,"*State perpetrator*",Entries!$AX$3:$AX$433,"&lt;&gt;Coca",Entries!$AX$3:$AX$433,"&lt;&gt;Guerrilla")</f>
        <v>0</v>
      </c>
      <c r="G33" s="67">
        <f>COUNTIFS(Entries!$A$3:$A$433,$A33,Entries!$BA$3:$BA$433,"*State perpetrator*",Entries!$AX$3:$AX$433,"&lt;&gt;Coca",Entries!$AX$3:$AX$433,"&lt;&gt;Guerrilla",Entries!$AG$3:$AG$433,"Direct*")+COUNTIFS(Entries!$A$3:$A$433,$A33,Entries!$BA$3:$BA$433,"*State perpetrator*",Entries!$AX$3:$AX$433,"&lt;&gt;Coca",Entries!$AX$3:$AX$433,"&lt;&gt;Guerrilla",Entries!$AG$3:$AG$433,"Bystander*")</f>
        <v>0</v>
      </c>
      <c r="H33" s="67">
        <f>COUNTIFS(Entries!$A$3:$A$433,$A33,Entries!$BA$3:$BA$433,"*State victim*")</f>
        <v>3</v>
      </c>
      <c r="I33" s="76" t="s">
        <v>774</v>
      </c>
      <c r="J33" s="70"/>
      <c r="K33" s="70">
        <v>2009.0</v>
      </c>
      <c r="L33" s="70">
        <v>3.0</v>
      </c>
      <c r="M33" s="6">
        <v>3.0</v>
      </c>
      <c r="N33" s="6">
        <v>0.0</v>
      </c>
      <c r="O33" s="6">
        <v>0.0</v>
      </c>
      <c r="P33" s="6">
        <v>0.0</v>
      </c>
      <c r="Q33" s="71">
        <f t="shared" ref="Q33:R33" si="33">(SUM(L$2:L33)/SUM(L$2:L$122))</f>
        <v>0.7319347319</v>
      </c>
      <c r="R33" s="71">
        <f t="shared" si="33"/>
        <v>0.7744680851</v>
      </c>
      <c r="S33" s="72">
        <f t="shared" si="3"/>
        <v>0.7962962963</v>
      </c>
      <c r="V33" s="64" t="s">
        <v>485</v>
      </c>
    </row>
    <row r="34">
      <c r="A34" s="1" t="s">
        <v>341</v>
      </c>
      <c r="B34" s="3"/>
      <c r="C34" s="3">
        <v>2000.0</v>
      </c>
      <c r="D34" s="3">
        <f>COUNTIF(Entries!$A$3:$A$433,A34)</f>
        <v>25</v>
      </c>
      <c r="E34" s="67">
        <f>COUNTIFS(Entries!$A$3:$A$433,A34,Entries!$BA$3:$BA$433,"*State perpetrator*")</f>
        <v>0</v>
      </c>
      <c r="F34" s="67">
        <f>COUNTIFS(Entries!$A$3:$A$433,$A34,Entries!$BA$3:$BA$433,"*State perpetrator*",Entries!$AX$3:$AX$433,"&lt;&gt;Coca",Entries!$AX$3:$AX$433,"&lt;&gt;Guerrilla")</f>
        <v>0</v>
      </c>
      <c r="G34" s="67">
        <f>COUNTIFS(Entries!$A$3:$A$433,$A34,Entries!$BA$3:$BA$433,"*State perpetrator*",Entries!$AX$3:$AX$433,"&lt;&gt;Coca",Entries!$AX$3:$AX$433,"&lt;&gt;Guerrilla",Entries!$AG$3:$AG$433,"Direct*")+COUNTIFS(Entries!$A$3:$A$433,$A34,Entries!$BA$3:$BA$433,"*State perpetrator*",Entries!$AX$3:$AX$433,"&lt;&gt;Coca",Entries!$AX$3:$AX$433,"&lt;&gt;Guerrilla",Entries!$AG$3:$AG$433,"Bystander*")</f>
        <v>0</v>
      </c>
      <c r="H34" s="67">
        <f>COUNTIFS(Entries!$A$3:$A$433,$A34,Entries!$BA$3:$BA$433,"*State victim*")</f>
        <v>0</v>
      </c>
      <c r="I34" s="76" t="s">
        <v>795</v>
      </c>
      <c r="J34" s="70"/>
      <c r="K34" s="70">
        <v>2012.0</v>
      </c>
      <c r="L34" s="70">
        <v>3.0</v>
      </c>
      <c r="M34" s="6">
        <v>2.0</v>
      </c>
      <c r="N34" s="6">
        <v>2.0</v>
      </c>
      <c r="O34" s="6">
        <v>2.0</v>
      </c>
      <c r="P34" s="6">
        <v>0.0</v>
      </c>
      <c r="Q34" s="71">
        <f t="shared" ref="Q34:R34" si="34">(SUM(L$2:L34)/SUM(L$2:L$122))</f>
        <v>0.7389277389</v>
      </c>
      <c r="R34" s="71">
        <f t="shared" si="34"/>
        <v>0.7829787234</v>
      </c>
      <c r="S34" s="72">
        <f t="shared" si="3"/>
        <v>0.7962962963</v>
      </c>
      <c r="V34" s="64" t="s">
        <v>341</v>
      </c>
    </row>
    <row r="35">
      <c r="A35" s="1" t="s">
        <v>653</v>
      </c>
      <c r="B35" s="3"/>
      <c r="C35" s="3">
        <v>2000.0</v>
      </c>
      <c r="D35" s="3">
        <f>COUNTIF(Entries!$A$3:$A$433,A35)</f>
        <v>2</v>
      </c>
      <c r="E35" s="67">
        <f>COUNTIFS(Entries!$A$3:$A$433,A35,Entries!$BA$3:$BA$433,"*State perpetrator*")</f>
        <v>1</v>
      </c>
      <c r="F35" s="67">
        <f>COUNTIFS(Entries!$A$3:$A$433,$A35,Entries!$BA$3:$BA$433,"*State perpetrator*",Entries!$AX$3:$AX$433,"&lt;&gt;Coca",Entries!$AX$3:$AX$433,"&lt;&gt;Guerrilla")</f>
        <v>1</v>
      </c>
      <c r="G35" s="67">
        <f>COUNTIFS(Entries!$A$3:$A$433,$A35,Entries!$BA$3:$BA$433,"*State perpetrator*",Entries!$AX$3:$AX$433,"&lt;&gt;Coca",Entries!$AX$3:$AX$433,"&lt;&gt;Guerrilla",Entries!$AG$3:$AG$433,"Direct*")+COUNTIFS(Entries!$A$3:$A$433,$A35,Entries!$BA$3:$BA$433,"*State perpetrator*",Entries!$AX$3:$AX$433,"&lt;&gt;Coca",Entries!$AX$3:$AX$433,"&lt;&gt;Guerrilla",Entries!$AG$3:$AG$433,"Bystander*")</f>
        <v>1</v>
      </c>
      <c r="H35" s="67">
        <f>COUNTIFS(Entries!$A$3:$A$433,$A35,Entries!$BA$3:$BA$433,"*State victim*")</f>
        <v>0</v>
      </c>
      <c r="I35" s="76" t="s">
        <v>821</v>
      </c>
      <c r="J35" s="70"/>
      <c r="K35" s="70">
        <v>2015.0</v>
      </c>
      <c r="L35" s="70">
        <v>3.0</v>
      </c>
      <c r="M35" s="6">
        <v>0.0</v>
      </c>
      <c r="N35" s="6">
        <v>0.0</v>
      </c>
      <c r="O35" s="6">
        <v>0.0</v>
      </c>
      <c r="P35" s="6">
        <v>0.0</v>
      </c>
      <c r="Q35" s="71">
        <f t="shared" ref="Q35:R35" si="35">(SUM(L$2:L35)/SUM(L$2:L$122))</f>
        <v>0.7459207459</v>
      </c>
      <c r="R35" s="71">
        <f t="shared" si="35"/>
        <v>0.7829787234</v>
      </c>
      <c r="S35" s="72">
        <f t="shared" si="3"/>
        <v>0.7962962963</v>
      </c>
      <c r="V35" s="64" t="s">
        <v>653</v>
      </c>
    </row>
    <row r="36">
      <c r="A36" s="1" t="s">
        <v>598</v>
      </c>
      <c r="B36" s="3"/>
      <c r="C36" s="3">
        <v>2000.0</v>
      </c>
      <c r="D36" s="3">
        <f>COUNTIF(Entries!$A$3:$A$433,A36)</f>
        <v>4</v>
      </c>
      <c r="E36" s="67">
        <f>COUNTIFS(Entries!$A$3:$A$433,A36,Entries!$BA$3:$BA$433,"*State perpetrator*")</f>
        <v>3</v>
      </c>
      <c r="F36" s="67">
        <f>COUNTIFS(Entries!$A$3:$A$433,$A36,Entries!$BA$3:$BA$433,"*State perpetrator*",Entries!$AX$3:$AX$433,"&lt;&gt;Coca",Entries!$AX$3:$AX$433,"&lt;&gt;Guerrilla")</f>
        <v>3</v>
      </c>
      <c r="G36" s="67">
        <f>COUNTIFS(Entries!$A$3:$A$433,$A36,Entries!$BA$3:$BA$433,"*State perpetrator*",Entries!$AX$3:$AX$433,"&lt;&gt;Coca",Entries!$AX$3:$AX$433,"&lt;&gt;Guerrilla",Entries!$AG$3:$AG$433,"Direct*")+COUNTIFS(Entries!$A$3:$A$433,$A36,Entries!$BA$3:$BA$433,"*State perpetrator*",Entries!$AX$3:$AX$433,"&lt;&gt;Coca",Entries!$AX$3:$AX$433,"&lt;&gt;Guerrilla",Entries!$AG$3:$AG$433,"Bystander*")</f>
        <v>3</v>
      </c>
      <c r="H36" s="67">
        <f>COUNTIFS(Entries!$A$3:$A$433,$A36,Entries!$BA$3:$BA$433,"*State victim*")</f>
        <v>1</v>
      </c>
      <c r="I36" s="76" t="s">
        <v>271</v>
      </c>
      <c r="J36" s="70"/>
      <c r="K36" s="70">
        <v>1989.0</v>
      </c>
      <c r="L36" s="70">
        <v>2.0</v>
      </c>
      <c r="M36" s="6">
        <v>0.0</v>
      </c>
      <c r="N36" s="6">
        <v>0.0</v>
      </c>
      <c r="O36" s="6">
        <v>0.0</v>
      </c>
      <c r="P36" s="6">
        <v>0.0</v>
      </c>
      <c r="Q36" s="71">
        <f t="shared" ref="Q36:R36" si="36">(SUM(L$2:L36)/SUM(L$2:L$122))</f>
        <v>0.7505827506</v>
      </c>
      <c r="R36" s="71">
        <f t="shared" si="36"/>
        <v>0.7829787234</v>
      </c>
      <c r="S36" s="72">
        <f t="shared" si="3"/>
        <v>0.7962962963</v>
      </c>
      <c r="V36" s="64" t="s">
        <v>598</v>
      </c>
    </row>
    <row r="37">
      <c r="A37" s="1" t="s">
        <v>617</v>
      </c>
      <c r="B37" s="3"/>
      <c r="C37" s="3">
        <v>2000.0</v>
      </c>
      <c r="D37" s="3">
        <f>COUNTIF(Entries!$A$3:$A$433,A37)</f>
        <v>9</v>
      </c>
      <c r="E37" s="67">
        <f>COUNTIFS(Entries!$A$3:$A$433,A37,Entries!$BA$3:$BA$433,"*State perpetrator*")</f>
        <v>8</v>
      </c>
      <c r="F37" s="67">
        <f>COUNTIFS(Entries!$A$3:$A$433,$A37,Entries!$BA$3:$BA$433,"*State perpetrator*",Entries!$AX$3:$AX$433,"&lt;&gt;Coca",Entries!$AX$3:$AX$433,"&lt;&gt;Guerrilla")</f>
        <v>8</v>
      </c>
      <c r="G37" s="67">
        <f>COUNTIFS(Entries!$A$3:$A$433,$A37,Entries!$BA$3:$BA$433,"*State perpetrator*",Entries!$AX$3:$AX$433,"&lt;&gt;Coca",Entries!$AX$3:$AX$433,"&lt;&gt;Guerrilla",Entries!$AG$3:$AG$433,"Direct*")+COUNTIFS(Entries!$A$3:$A$433,$A37,Entries!$BA$3:$BA$433,"*State perpetrator*",Entries!$AX$3:$AX$433,"&lt;&gt;Coca",Entries!$AX$3:$AX$433,"&lt;&gt;Guerrilla",Entries!$AG$3:$AG$433,"Bystander*")</f>
        <v>8</v>
      </c>
      <c r="H37" s="67">
        <f>COUNTIFS(Entries!$A$3:$A$433,$A37,Entries!$BA$3:$BA$433,"*State victim*")</f>
        <v>0</v>
      </c>
      <c r="I37" s="76" t="s">
        <v>419</v>
      </c>
      <c r="J37" s="70"/>
      <c r="K37" s="70">
        <v>1995.0</v>
      </c>
      <c r="L37" s="70">
        <v>2.0</v>
      </c>
      <c r="M37" s="6">
        <v>1.0</v>
      </c>
      <c r="N37" s="6">
        <v>0.0</v>
      </c>
      <c r="O37" s="6">
        <v>0.0</v>
      </c>
      <c r="P37" s="6">
        <v>0.0</v>
      </c>
      <c r="Q37" s="71">
        <f t="shared" ref="Q37:R37" si="37">(SUM(L$2:L37)/SUM(L$2:L$122))</f>
        <v>0.7552447552</v>
      </c>
      <c r="R37" s="71">
        <f t="shared" si="37"/>
        <v>0.7872340426</v>
      </c>
      <c r="S37" s="72">
        <f t="shared" si="3"/>
        <v>0.7962962963</v>
      </c>
      <c r="V37" s="64" t="s">
        <v>617</v>
      </c>
    </row>
    <row r="38">
      <c r="A38" s="1" t="s">
        <v>679</v>
      </c>
      <c r="B38" s="3"/>
      <c r="C38" s="3">
        <v>2000.0</v>
      </c>
      <c r="D38" s="3">
        <f>COUNTIF(Entries!$A$3:$A$433,A38)</f>
        <v>6</v>
      </c>
      <c r="E38" s="67">
        <f>COUNTIFS(Entries!$A$3:$A$433,A38,Entries!$BA$3:$BA$433,"*State perpetrator*")</f>
        <v>0</v>
      </c>
      <c r="F38" s="67">
        <f>COUNTIFS(Entries!$A$3:$A$433,$A38,Entries!$BA$3:$BA$433,"*State perpetrator*",Entries!$AX$3:$AX$433,"&lt;&gt;Coca",Entries!$AX$3:$AX$433,"&lt;&gt;Guerrilla")</f>
        <v>0</v>
      </c>
      <c r="G38" s="67">
        <f>COUNTIFS(Entries!$A$3:$A$433,$A38,Entries!$BA$3:$BA$433,"*State perpetrator*",Entries!$AX$3:$AX$433,"&lt;&gt;Coca",Entries!$AX$3:$AX$433,"&lt;&gt;Guerrilla",Entries!$AG$3:$AG$433,"Direct*")+COUNTIFS(Entries!$A$3:$A$433,$A38,Entries!$BA$3:$BA$433,"*State perpetrator*",Entries!$AX$3:$AX$433,"&lt;&gt;Coca",Entries!$AX$3:$AX$433,"&lt;&gt;Guerrilla",Entries!$AG$3:$AG$433,"Bystander*")</f>
        <v>0</v>
      </c>
      <c r="H38" s="67">
        <f>COUNTIFS(Entries!$A$3:$A$433,$A38,Entries!$BA$3:$BA$433,"*State victim*")</f>
        <v>6</v>
      </c>
      <c r="I38" s="76" t="s">
        <v>653</v>
      </c>
      <c r="J38" s="70"/>
      <c r="K38" s="70">
        <v>2000.0</v>
      </c>
      <c r="L38" s="70">
        <v>2.0</v>
      </c>
      <c r="M38" s="6">
        <v>1.0</v>
      </c>
      <c r="N38" s="6">
        <v>1.0</v>
      </c>
      <c r="O38" s="6">
        <v>1.0</v>
      </c>
      <c r="P38" s="6">
        <v>0.0</v>
      </c>
      <c r="Q38" s="71">
        <f t="shared" ref="Q38:R38" si="38">(SUM(L$2:L38)/SUM(L$2:L$122))</f>
        <v>0.7599067599</v>
      </c>
      <c r="R38" s="71">
        <f t="shared" si="38"/>
        <v>0.7914893617</v>
      </c>
      <c r="S38" s="72">
        <f t="shared" si="3"/>
        <v>0.7962962963</v>
      </c>
      <c r="V38" s="64" t="s">
        <v>679</v>
      </c>
    </row>
    <row r="39">
      <c r="A39" s="1" t="s">
        <v>803</v>
      </c>
      <c r="B39" s="3"/>
      <c r="C39" s="3">
        <v>2000.0</v>
      </c>
      <c r="D39" s="3">
        <f>COUNTIF(Entries!$A$3:$A$433,A39)</f>
        <v>2</v>
      </c>
      <c r="E39" s="67">
        <f>COUNTIFS(Entries!$A$3:$A$433,A39,Entries!$BA$3:$BA$433,"*State perpetrator*")</f>
        <v>0</v>
      </c>
      <c r="F39" s="67">
        <f>COUNTIFS(Entries!$A$3:$A$433,$A39,Entries!$BA$3:$BA$433,"*State perpetrator*",Entries!$AX$3:$AX$433,"&lt;&gt;Coca",Entries!$AX$3:$AX$433,"&lt;&gt;Guerrilla")</f>
        <v>0</v>
      </c>
      <c r="G39" s="67">
        <f>COUNTIFS(Entries!$A$3:$A$433,$A39,Entries!$BA$3:$BA$433,"*State perpetrator*",Entries!$AX$3:$AX$433,"&lt;&gt;Coca",Entries!$AX$3:$AX$433,"&lt;&gt;Guerrilla",Entries!$AG$3:$AG$433,"Direct*")+COUNTIFS(Entries!$A$3:$A$433,$A39,Entries!$BA$3:$BA$433,"*State perpetrator*",Entries!$AX$3:$AX$433,"&lt;&gt;Coca",Entries!$AX$3:$AX$433,"&lt;&gt;Guerrilla",Entries!$AG$3:$AG$433,"Bystander*")</f>
        <v>0</v>
      </c>
      <c r="H39" s="67">
        <f>COUNTIFS(Entries!$A$3:$A$433,$A39,Entries!$BA$3:$BA$433,"*State victim*")</f>
        <v>2</v>
      </c>
      <c r="I39" s="76" t="s">
        <v>803</v>
      </c>
      <c r="J39" s="70"/>
      <c r="K39" s="70">
        <v>2000.0</v>
      </c>
      <c r="L39" s="70">
        <v>2.0</v>
      </c>
      <c r="M39" s="6">
        <v>0.0</v>
      </c>
      <c r="N39" s="6">
        <v>0.0</v>
      </c>
      <c r="O39" s="6">
        <v>0.0</v>
      </c>
      <c r="P39" s="6">
        <v>2.0</v>
      </c>
      <c r="Q39" s="71">
        <f t="shared" ref="Q39:R39" si="39">(SUM(L$2:L39)/SUM(L$2:L$122))</f>
        <v>0.7645687646</v>
      </c>
      <c r="R39" s="71">
        <f t="shared" si="39"/>
        <v>0.7914893617</v>
      </c>
      <c r="S39" s="72">
        <f t="shared" si="3"/>
        <v>0.8333333333</v>
      </c>
      <c r="V39" s="64" t="s">
        <v>803</v>
      </c>
    </row>
    <row r="40">
      <c r="A40" s="1" t="s">
        <v>813</v>
      </c>
      <c r="B40" s="3"/>
      <c r="C40" s="3">
        <v>2001.0</v>
      </c>
      <c r="D40" s="3">
        <f>COUNTIF(Entries!$A$3:$A$433,A40)</f>
        <v>2</v>
      </c>
      <c r="E40" s="67">
        <f>COUNTIFS(Entries!$A$3:$A$433,A40,Entries!$BA$3:$BA$433,"*State perpetrator*")</f>
        <v>2</v>
      </c>
      <c r="F40" s="67">
        <f>COUNTIFS(Entries!$A$3:$A$433,$A40,Entries!$BA$3:$BA$433,"*State perpetrator*",Entries!$AX$3:$AX$433,"&lt;&gt;Coca",Entries!$AX$3:$AX$433,"&lt;&gt;Guerrilla")</f>
        <v>2</v>
      </c>
      <c r="G40" s="67">
        <f>COUNTIFS(Entries!$A$3:$A$433,$A40,Entries!$BA$3:$BA$433,"*State perpetrator*",Entries!$AX$3:$AX$433,"&lt;&gt;Coca",Entries!$AX$3:$AX$433,"&lt;&gt;Guerrilla",Entries!$AG$3:$AG$433,"Direct*")+COUNTIFS(Entries!$A$3:$A$433,$A40,Entries!$BA$3:$BA$433,"*State perpetrator*",Entries!$AX$3:$AX$433,"&lt;&gt;Coca",Entries!$AX$3:$AX$433,"&lt;&gt;Guerrilla",Entries!$AG$3:$AG$433,"Bystander*")</f>
        <v>2</v>
      </c>
      <c r="H40" s="67">
        <f>COUNTIFS(Entries!$A$3:$A$433,$A40,Entries!$BA$3:$BA$433,"*State victim*")</f>
        <v>0</v>
      </c>
      <c r="I40" s="76" t="s">
        <v>813</v>
      </c>
      <c r="J40" s="70"/>
      <c r="K40" s="70">
        <v>2001.0</v>
      </c>
      <c r="L40" s="70">
        <v>2.0</v>
      </c>
      <c r="M40" s="6">
        <v>2.0</v>
      </c>
      <c r="N40" s="6">
        <v>2.0</v>
      </c>
      <c r="O40" s="6">
        <v>2.0</v>
      </c>
      <c r="P40" s="6">
        <v>0.0</v>
      </c>
      <c r="Q40" s="71">
        <f t="shared" ref="Q40:R40" si="40">(SUM(L$2:L40)/SUM(L$2:L$122))</f>
        <v>0.7692307692</v>
      </c>
      <c r="R40" s="71">
        <f t="shared" si="40"/>
        <v>0.8</v>
      </c>
      <c r="S40" s="72">
        <f t="shared" si="3"/>
        <v>0.8333333333</v>
      </c>
      <c r="V40" s="64" t="s">
        <v>813</v>
      </c>
    </row>
    <row r="41">
      <c r="A41" s="1" t="s">
        <v>830</v>
      </c>
      <c r="B41" s="3"/>
      <c r="C41" s="3">
        <v>2001.0</v>
      </c>
      <c r="D41" s="3">
        <f>COUNTIF(Entries!$A$3:$A$433,A41)</f>
        <v>1</v>
      </c>
      <c r="E41" s="67">
        <f>COUNTIFS(Entries!$A$3:$A$433,A41,Entries!$BA$3:$BA$433,"*State perpetrator*")</f>
        <v>1</v>
      </c>
      <c r="F41" s="67">
        <f>COUNTIFS(Entries!$A$3:$A$433,$A41,Entries!$BA$3:$BA$433,"*State perpetrator*",Entries!$AX$3:$AX$433,"&lt;&gt;Coca",Entries!$AX$3:$AX$433,"&lt;&gt;Guerrilla")</f>
        <v>0</v>
      </c>
      <c r="G41" s="67">
        <f>COUNTIFS(Entries!$A$3:$A$433,$A41,Entries!$BA$3:$BA$433,"*State perpetrator*",Entries!$AX$3:$AX$433,"&lt;&gt;Coca",Entries!$AX$3:$AX$433,"&lt;&gt;Guerrilla",Entries!$AG$3:$AG$433,"Direct*")+COUNTIFS(Entries!$A$3:$A$433,$A41,Entries!$BA$3:$BA$433,"*State perpetrator*",Entries!$AX$3:$AX$433,"&lt;&gt;Coca",Entries!$AX$3:$AX$433,"&lt;&gt;Guerrilla",Entries!$AG$3:$AG$433,"Bystander*")</f>
        <v>0</v>
      </c>
      <c r="H41" s="67">
        <f>COUNTIFS(Entries!$A$3:$A$433,$A41,Entries!$BA$3:$BA$433,"*State victim*")</f>
        <v>0</v>
      </c>
      <c r="I41" s="76" t="s">
        <v>858</v>
      </c>
      <c r="J41" s="70"/>
      <c r="K41" s="70">
        <v>2001.0</v>
      </c>
      <c r="L41" s="70">
        <v>2.0</v>
      </c>
      <c r="M41" s="6">
        <v>2.0</v>
      </c>
      <c r="N41" s="6">
        <v>2.0</v>
      </c>
      <c r="O41" s="6">
        <v>2.0</v>
      </c>
      <c r="P41" s="6">
        <v>0.0</v>
      </c>
      <c r="Q41" s="71">
        <f t="shared" ref="Q41:R41" si="41">(SUM(L$2:L41)/SUM(L$2:L$122))</f>
        <v>0.7738927739</v>
      </c>
      <c r="R41" s="71">
        <f t="shared" si="41"/>
        <v>0.8085106383</v>
      </c>
      <c r="S41" s="72">
        <f t="shared" si="3"/>
        <v>0.8333333333</v>
      </c>
      <c r="V41" s="64" t="s">
        <v>830</v>
      </c>
    </row>
    <row r="42">
      <c r="A42" s="1" t="s">
        <v>837</v>
      </c>
      <c r="B42" s="3"/>
      <c r="C42" s="3">
        <v>2001.0</v>
      </c>
      <c r="D42" s="3">
        <f>COUNTIF(Entries!$A$3:$A$433,A42)</f>
        <v>1</v>
      </c>
      <c r="E42" s="67">
        <f>COUNTIFS(Entries!$A$3:$A$433,A42,Entries!$BA$3:$BA$433,"*State perpetrator*")</f>
        <v>0</v>
      </c>
      <c r="F42" s="67">
        <f>COUNTIFS(Entries!$A$3:$A$433,$A42,Entries!$BA$3:$BA$433,"*State perpetrator*",Entries!$AX$3:$AX$433,"&lt;&gt;Coca",Entries!$AX$3:$AX$433,"&lt;&gt;Guerrilla")</f>
        <v>0</v>
      </c>
      <c r="G42" s="67">
        <f>COUNTIFS(Entries!$A$3:$A$433,$A42,Entries!$BA$3:$BA$433,"*State perpetrator*",Entries!$AX$3:$AX$433,"&lt;&gt;Coca",Entries!$AX$3:$AX$433,"&lt;&gt;Guerrilla",Entries!$AG$3:$AG$433,"Direct*")+COUNTIFS(Entries!$A$3:$A$433,$A42,Entries!$BA$3:$BA$433,"*State perpetrator*",Entries!$AX$3:$AX$433,"&lt;&gt;Coca",Entries!$AX$3:$AX$433,"&lt;&gt;Guerrilla",Entries!$AG$3:$AG$433,"Bystander*")</f>
        <v>0</v>
      </c>
      <c r="H42" s="67">
        <f>COUNTIFS(Entries!$A$3:$A$433,$A42,Entries!$BA$3:$BA$433,"*State victim*")</f>
        <v>0</v>
      </c>
      <c r="I42" s="76" t="s">
        <v>893</v>
      </c>
      <c r="J42" s="70"/>
      <c r="K42" s="70">
        <v>2001.0</v>
      </c>
      <c r="L42" s="70">
        <v>2.0</v>
      </c>
      <c r="M42" s="6">
        <v>2.0</v>
      </c>
      <c r="N42" s="6">
        <v>0.0</v>
      </c>
      <c r="O42" s="6">
        <v>0.0</v>
      </c>
      <c r="P42" s="6">
        <v>0.0</v>
      </c>
      <c r="Q42" s="71">
        <f t="shared" ref="Q42:R42" si="42">(SUM(L$2:L42)/SUM(L$2:L$122))</f>
        <v>0.7785547786</v>
      </c>
      <c r="R42" s="71">
        <f t="shared" si="42"/>
        <v>0.8170212766</v>
      </c>
      <c r="S42" s="72">
        <f t="shared" si="3"/>
        <v>0.8333333333</v>
      </c>
      <c r="V42" s="64" t="s">
        <v>837</v>
      </c>
    </row>
    <row r="43">
      <c r="A43" s="1" t="s">
        <v>844</v>
      </c>
      <c r="B43" s="3"/>
      <c r="C43" s="3">
        <v>2001.0</v>
      </c>
      <c r="D43" s="3">
        <f>COUNTIF(Entries!$A$3:$A$433,A43)</f>
        <v>1</v>
      </c>
      <c r="E43" s="67">
        <f>COUNTIFS(Entries!$A$3:$A$433,A43,Entries!$BA$3:$BA$433,"*State perpetrator*")</f>
        <v>0</v>
      </c>
      <c r="F43" s="67">
        <f>COUNTIFS(Entries!$A$3:$A$433,$A43,Entries!$BA$3:$BA$433,"*State perpetrator*",Entries!$AX$3:$AX$433,"&lt;&gt;Coca",Entries!$AX$3:$AX$433,"&lt;&gt;Guerrilla")</f>
        <v>0</v>
      </c>
      <c r="G43" s="67">
        <f>COUNTIFS(Entries!$A$3:$A$433,$A43,Entries!$BA$3:$BA$433,"*State perpetrator*",Entries!$AX$3:$AX$433,"&lt;&gt;Coca",Entries!$AX$3:$AX$433,"&lt;&gt;Guerrilla",Entries!$AG$3:$AG$433,"Direct*")+COUNTIFS(Entries!$A$3:$A$433,$A43,Entries!$BA$3:$BA$433,"*State perpetrator*",Entries!$AX$3:$AX$433,"&lt;&gt;Coca",Entries!$AX$3:$AX$433,"&lt;&gt;Guerrilla",Entries!$AG$3:$AG$433,"Bystander*")</f>
        <v>0</v>
      </c>
      <c r="H43" s="67">
        <f>COUNTIFS(Entries!$A$3:$A$433,$A43,Entries!$BA$3:$BA$433,"*State victim*")</f>
        <v>0</v>
      </c>
      <c r="I43" s="94" t="s">
        <v>916</v>
      </c>
      <c r="J43" s="95"/>
      <c r="K43" s="95">
        <v>2001.0</v>
      </c>
      <c r="L43" s="95">
        <v>2.0</v>
      </c>
      <c r="M43" s="6">
        <v>2.0</v>
      </c>
      <c r="N43" s="6">
        <v>0.0</v>
      </c>
      <c r="O43" s="6">
        <v>0.0</v>
      </c>
      <c r="P43" s="6">
        <v>0.0</v>
      </c>
      <c r="Q43" s="71">
        <f t="shared" ref="Q43:R43" si="43">(SUM(L$2:L43)/SUM(L$2:L$122))</f>
        <v>0.7832167832</v>
      </c>
      <c r="R43" s="71">
        <f t="shared" si="43"/>
        <v>0.8255319149</v>
      </c>
      <c r="S43" s="72">
        <f t="shared" si="3"/>
        <v>0.8333333333</v>
      </c>
      <c r="V43" s="64" t="s">
        <v>844</v>
      </c>
    </row>
    <row r="44">
      <c r="A44" s="1" t="s">
        <v>858</v>
      </c>
      <c r="B44" s="3"/>
      <c r="C44" s="3">
        <v>2001.0</v>
      </c>
      <c r="D44" s="3">
        <f>COUNTIF(Entries!$A$3:$A$433,A44)</f>
        <v>2</v>
      </c>
      <c r="E44" s="67">
        <f>COUNTIFS(Entries!$A$3:$A$433,A44,Entries!$BA$3:$BA$433,"*State perpetrator*")</f>
        <v>2</v>
      </c>
      <c r="F44" s="67">
        <f>COUNTIFS(Entries!$A$3:$A$433,$A44,Entries!$BA$3:$BA$433,"*State perpetrator*",Entries!$AX$3:$AX$433,"&lt;&gt;Coca",Entries!$AX$3:$AX$433,"&lt;&gt;Guerrilla")</f>
        <v>2</v>
      </c>
      <c r="G44" s="67">
        <f>COUNTIFS(Entries!$A$3:$A$433,$A44,Entries!$BA$3:$BA$433,"*State perpetrator*",Entries!$AX$3:$AX$433,"&lt;&gt;Coca",Entries!$AX$3:$AX$433,"&lt;&gt;Guerrilla",Entries!$AG$3:$AG$433,"Direct*")+COUNTIFS(Entries!$A$3:$A$433,$A44,Entries!$BA$3:$BA$433,"*State perpetrator*",Entries!$AX$3:$AX$433,"&lt;&gt;Coca",Entries!$AX$3:$AX$433,"&lt;&gt;Guerrilla",Entries!$AG$3:$AG$433,"Bystander*")</f>
        <v>2</v>
      </c>
      <c r="H44" s="67">
        <f>COUNTIFS(Entries!$A$3:$A$433,$A44,Entries!$BA$3:$BA$433,"*State victim*")</f>
        <v>0</v>
      </c>
      <c r="I44" s="94" t="s">
        <v>916</v>
      </c>
      <c r="J44" s="95"/>
      <c r="K44" s="95">
        <v>2002.0</v>
      </c>
      <c r="L44" s="95">
        <v>2.0</v>
      </c>
      <c r="M44" s="6">
        <v>2.0</v>
      </c>
      <c r="N44" s="6">
        <v>0.0</v>
      </c>
      <c r="O44" s="6">
        <v>0.0</v>
      </c>
      <c r="P44" s="6">
        <v>0.0</v>
      </c>
      <c r="Q44" s="71">
        <f t="shared" ref="Q44:R44" si="44">(SUM(L$2:L44)/SUM(L$2:L$122))</f>
        <v>0.7878787879</v>
      </c>
      <c r="R44" s="71">
        <f t="shared" si="44"/>
        <v>0.8340425532</v>
      </c>
      <c r="S44" s="72">
        <f t="shared" si="3"/>
        <v>0.8333333333</v>
      </c>
      <c r="V44" s="64" t="s">
        <v>858</v>
      </c>
    </row>
    <row r="45">
      <c r="A45" s="1" t="s">
        <v>873</v>
      </c>
      <c r="B45" s="3"/>
      <c r="C45" s="3">
        <v>2001.0</v>
      </c>
      <c r="D45" s="3">
        <f>COUNTIF(Entries!$A$3:$A$433,A45)</f>
        <v>1</v>
      </c>
      <c r="E45" s="67">
        <f>COUNTIFS(Entries!$A$3:$A$433,A45,Entries!$BA$3:$BA$433,"*State perpetrator*")</f>
        <v>0</v>
      </c>
      <c r="F45" s="67">
        <f>COUNTIFS(Entries!$A$3:$A$433,$A45,Entries!$BA$3:$BA$433,"*State perpetrator*",Entries!$AX$3:$AX$433,"&lt;&gt;Coca",Entries!$AX$3:$AX$433,"&lt;&gt;Guerrilla")</f>
        <v>0</v>
      </c>
      <c r="G45" s="67">
        <f>COUNTIFS(Entries!$A$3:$A$433,$A45,Entries!$BA$3:$BA$433,"*State perpetrator*",Entries!$AX$3:$AX$433,"&lt;&gt;Coca",Entries!$AX$3:$AX$433,"&lt;&gt;Guerrilla",Entries!$AG$3:$AG$433,"Direct*")+COUNTIFS(Entries!$A$3:$A$433,$A45,Entries!$BA$3:$BA$433,"*State perpetrator*",Entries!$AX$3:$AX$433,"&lt;&gt;Coca",Entries!$AX$3:$AX$433,"&lt;&gt;Guerrilla",Entries!$AG$3:$AG$433,"Bystander*")</f>
        <v>0</v>
      </c>
      <c r="H45" s="67">
        <f>COUNTIFS(Entries!$A$3:$A$433,$A45,Entries!$BA$3:$BA$433,"*State victim*")</f>
        <v>0</v>
      </c>
      <c r="I45" s="94" t="s">
        <v>1013</v>
      </c>
      <c r="J45" s="95"/>
      <c r="K45" s="95">
        <v>2002.0</v>
      </c>
      <c r="L45" s="95">
        <v>2.0</v>
      </c>
      <c r="M45" s="6">
        <v>1.0</v>
      </c>
      <c r="N45" s="6">
        <v>0.0</v>
      </c>
      <c r="O45" s="6">
        <v>0.0</v>
      </c>
      <c r="P45" s="6">
        <v>1.0</v>
      </c>
      <c r="Q45" s="71">
        <f t="shared" ref="Q45:R45" si="45">(SUM(L$2:L45)/SUM(L$2:L$122))</f>
        <v>0.7925407925</v>
      </c>
      <c r="R45" s="71">
        <f t="shared" si="45"/>
        <v>0.8382978723</v>
      </c>
      <c r="S45" s="72">
        <f t="shared" si="3"/>
        <v>0.8518518519</v>
      </c>
      <c r="V45" s="64" t="s">
        <v>873</v>
      </c>
    </row>
    <row r="46">
      <c r="A46" s="1" t="s">
        <v>651</v>
      </c>
      <c r="B46" s="3"/>
      <c r="C46" s="3">
        <v>2001.0</v>
      </c>
      <c r="D46" s="3">
        <f>COUNTIF(Entries!$A$3:$A$433,A46)</f>
        <v>3</v>
      </c>
      <c r="E46" s="67">
        <f>COUNTIFS(Entries!$A$3:$A$433,A46,Entries!$BA$3:$BA$433,"*State perpetrator*")</f>
        <v>3</v>
      </c>
      <c r="F46" s="67">
        <f>COUNTIFS(Entries!$A$3:$A$433,$A46,Entries!$BA$3:$BA$433,"*State perpetrator*",Entries!$AX$3:$AX$433,"&lt;&gt;Coca",Entries!$AX$3:$AX$433,"&lt;&gt;Guerrilla")</f>
        <v>3</v>
      </c>
      <c r="G46" s="67">
        <f>COUNTIFS(Entries!$A$3:$A$433,$A46,Entries!$BA$3:$BA$433,"*State perpetrator*",Entries!$AX$3:$AX$433,"&lt;&gt;Coca",Entries!$AX$3:$AX$433,"&lt;&gt;Guerrilla",Entries!$AG$3:$AG$433,"Direct*")+COUNTIFS(Entries!$A$3:$A$433,$A46,Entries!$BA$3:$BA$433,"*State perpetrator*",Entries!$AX$3:$AX$433,"&lt;&gt;Coca",Entries!$AX$3:$AX$433,"&lt;&gt;Guerrilla",Entries!$AG$3:$AG$433,"Bystander*")</f>
        <v>3</v>
      </c>
      <c r="H46" s="67">
        <f>COUNTIFS(Entries!$A$3:$A$433,$A46,Entries!$BA$3:$BA$433,"*State victim*")</f>
        <v>0</v>
      </c>
      <c r="I46" s="94" t="s">
        <v>1059</v>
      </c>
      <c r="J46" s="95"/>
      <c r="K46" s="95">
        <v>2003.0</v>
      </c>
      <c r="L46" s="95">
        <v>2.0</v>
      </c>
      <c r="M46" s="6">
        <v>0.0</v>
      </c>
      <c r="N46" s="6">
        <v>0.0</v>
      </c>
      <c r="O46" s="6">
        <v>0.0</v>
      </c>
      <c r="P46" s="6">
        <v>0.0</v>
      </c>
      <c r="Q46" s="71">
        <f t="shared" ref="Q46:R46" si="46">(SUM(L$2:L46)/SUM(L$2:L$122))</f>
        <v>0.7972027972</v>
      </c>
      <c r="R46" s="71">
        <f t="shared" si="46"/>
        <v>0.8382978723</v>
      </c>
      <c r="S46" s="72">
        <f t="shared" si="3"/>
        <v>0.8518518519</v>
      </c>
      <c r="V46" s="64" t="s">
        <v>651</v>
      </c>
    </row>
    <row r="47">
      <c r="A47" s="1" t="s">
        <v>893</v>
      </c>
      <c r="B47" s="3"/>
      <c r="C47" s="3">
        <v>2001.0</v>
      </c>
      <c r="D47" s="3">
        <f>COUNTIF(Entries!$A$3:$A$433,A47)</f>
        <v>2</v>
      </c>
      <c r="E47" s="67">
        <f>COUNTIFS(Entries!$A$3:$A$433,A47,Entries!$BA$3:$BA$433,"*State perpetrator*")</f>
        <v>2</v>
      </c>
      <c r="F47" s="67">
        <f>COUNTIFS(Entries!$A$3:$A$433,$A47,Entries!$BA$3:$BA$433,"*State perpetrator*",Entries!$AX$3:$AX$433,"&lt;&gt;Coca",Entries!$AX$3:$AX$433,"&lt;&gt;Guerrilla")</f>
        <v>0</v>
      </c>
      <c r="G47" s="67">
        <f>COUNTIFS(Entries!$A$3:$A$433,$A47,Entries!$BA$3:$BA$433,"*State perpetrator*",Entries!$AX$3:$AX$433,"&lt;&gt;Coca",Entries!$AX$3:$AX$433,"&lt;&gt;Guerrilla",Entries!$AG$3:$AG$433,"Direct*")+COUNTIFS(Entries!$A$3:$A$433,$A47,Entries!$BA$3:$BA$433,"*State perpetrator*",Entries!$AX$3:$AX$433,"&lt;&gt;Coca",Entries!$AX$3:$AX$433,"&lt;&gt;Guerrilla",Entries!$AG$3:$AG$433,"Bystander*")</f>
        <v>0</v>
      </c>
      <c r="H47" s="67">
        <f>COUNTIFS(Entries!$A$3:$A$433,$A47,Entries!$BA$3:$BA$433,"*State victim*")</f>
        <v>0</v>
      </c>
      <c r="I47" s="94" t="s">
        <v>1065</v>
      </c>
      <c r="J47" s="95"/>
      <c r="K47" s="95">
        <v>2003.0</v>
      </c>
      <c r="L47" s="95">
        <v>2.0</v>
      </c>
      <c r="M47" s="6">
        <v>0.0</v>
      </c>
      <c r="N47" s="6">
        <v>0.0</v>
      </c>
      <c r="O47" s="6">
        <v>0.0</v>
      </c>
      <c r="P47" s="6">
        <v>2.0</v>
      </c>
      <c r="Q47" s="71">
        <f t="shared" ref="Q47:R47" si="47">(SUM(L$2:L47)/SUM(L$2:L$122))</f>
        <v>0.8018648019</v>
      </c>
      <c r="R47" s="71">
        <f t="shared" si="47"/>
        <v>0.8382978723</v>
      </c>
      <c r="S47" s="72">
        <f t="shared" si="3"/>
        <v>0.8888888889</v>
      </c>
      <c r="V47" s="64" t="s">
        <v>893</v>
      </c>
    </row>
    <row r="48">
      <c r="A48" s="1" t="s">
        <v>546</v>
      </c>
      <c r="B48" s="3"/>
      <c r="C48" s="3">
        <v>2001.0</v>
      </c>
      <c r="D48" s="3">
        <f>COUNTIF(Entries!$A$3:$A$433,A48)</f>
        <v>7</v>
      </c>
      <c r="E48" s="67">
        <f>COUNTIFS(Entries!$A$3:$A$433,A48,Entries!$BA$3:$BA$433,"*State perpetrator*")</f>
        <v>0</v>
      </c>
      <c r="F48" s="67">
        <f>COUNTIFS(Entries!$A$3:$A$433,$A48,Entries!$BA$3:$BA$433,"*State perpetrator*",Entries!$AX$3:$AX$433,"&lt;&gt;Coca",Entries!$AX$3:$AX$433,"&lt;&gt;Guerrilla")</f>
        <v>0</v>
      </c>
      <c r="G48" s="67">
        <f>COUNTIFS(Entries!$A$3:$A$433,$A48,Entries!$BA$3:$BA$433,"*State perpetrator*",Entries!$AX$3:$AX$433,"&lt;&gt;Coca",Entries!$AX$3:$AX$433,"&lt;&gt;Guerrilla",Entries!$AG$3:$AG$433,"Direct*")+COUNTIFS(Entries!$A$3:$A$433,$A48,Entries!$BA$3:$BA$433,"*State perpetrator*",Entries!$AX$3:$AX$433,"&lt;&gt;Coca",Entries!$AX$3:$AX$433,"&lt;&gt;Guerrilla",Entries!$AG$3:$AG$433,"Bystander*")</f>
        <v>0</v>
      </c>
      <c r="H48" s="67">
        <f>COUNTIFS(Entries!$A$3:$A$433,$A48,Entries!$BA$3:$BA$433,"*State victim*")</f>
        <v>0</v>
      </c>
      <c r="I48" t="s">
        <v>1069</v>
      </c>
      <c r="K48">
        <v>2006.0</v>
      </c>
      <c r="L48">
        <v>2.0</v>
      </c>
      <c r="M48">
        <v>2.0</v>
      </c>
      <c r="N48">
        <v>0.0</v>
      </c>
      <c r="O48">
        <v>0.0</v>
      </c>
      <c r="P48">
        <v>0.0</v>
      </c>
      <c r="Q48" s="71">
        <f t="shared" ref="Q48:R48" si="48">(SUM(L$2:L48)/SUM(L$2:L$122))</f>
        <v>0.8065268065</v>
      </c>
      <c r="R48" s="71">
        <f t="shared" si="48"/>
        <v>0.8468085106</v>
      </c>
      <c r="S48" s="72">
        <f t="shared" si="3"/>
        <v>0.8888888889</v>
      </c>
      <c r="V48" s="64" t="s">
        <v>546</v>
      </c>
    </row>
    <row r="49">
      <c r="A49" s="1" t="s">
        <v>652</v>
      </c>
      <c r="B49" s="3"/>
      <c r="C49" s="3">
        <v>2001.0</v>
      </c>
      <c r="D49" s="3">
        <f>COUNTIF(Entries!$A$3:$A$433,A49)</f>
        <v>3</v>
      </c>
      <c r="E49" s="67">
        <f>COUNTIFS(Entries!$A$3:$A$433,A49,Entries!$BA$3:$BA$433,"*State perpetrator*")</f>
        <v>3</v>
      </c>
      <c r="F49" s="67">
        <f>COUNTIFS(Entries!$A$3:$A$433,$A49,Entries!$BA$3:$BA$433,"*State perpetrator*",Entries!$AX$3:$AX$433,"&lt;&gt;Coca",Entries!$AX$3:$AX$433,"&lt;&gt;Guerrilla")</f>
        <v>0</v>
      </c>
      <c r="G49" s="67">
        <f>COUNTIFS(Entries!$A$3:$A$433,$A49,Entries!$BA$3:$BA$433,"*State perpetrator*",Entries!$AX$3:$AX$433,"&lt;&gt;Coca",Entries!$AX$3:$AX$433,"&lt;&gt;Guerrilla",Entries!$AG$3:$AG$433,"Direct*")+COUNTIFS(Entries!$A$3:$A$433,$A49,Entries!$BA$3:$BA$433,"*State perpetrator*",Entries!$AX$3:$AX$433,"&lt;&gt;Coca",Entries!$AX$3:$AX$433,"&lt;&gt;Guerrilla",Entries!$AG$3:$AG$433,"Bystander*")</f>
        <v>0</v>
      </c>
      <c r="H49" s="67">
        <f>COUNTIFS(Entries!$A$3:$A$433,$A49,Entries!$BA$3:$BA$433,"*State victim*")</f>
        <v>0</v>
      </c>
      <c r="I49" s="76" t="s">
        <v>956</v>
      </c>
      <c r="J49" s="70"/>
      <c r="K49" s="70">
        <v>2008.0</v>
      </c>
      <c r="L49" s="70">
        <v>2.0</v>
      </c>
      <c r="M49" s="6">
        <v>0.0</v>
      </c>
      <c r="N49" s="6">
        <v>0.0</v>
      </c>
      <c r="O49" s="6">
        <v>0.0</v>
      </c>
      <c r="P49" s="6">
        <v>0.0</v>
      </c>
      <c r="Q49" s="71">
        <f t="shared" ref="Q49:R49" si="49">(SUM(L$2:L49)/SUM(L$2:L$122))</f>
        <v>0.8111888112</v>
      </c>
      <c r="R49" s="71">
        <f t="shared" si="49"/>
        <v>0.8468085106</v>
      </c>
      <c r="S49" s="72">
        <f t="shared" si="3"/>
        <v>0.8888888889</v>
      </c>
      <c r="V49" s="64" t="s">
        <v>652</v>
      </c>
    </row>
    <row r="50">
      <c r="A50" s="1" t="s">
        <v>916</v>
      </c>
      <c r="B50" s="3"/>
      <c r="C50" s="3">
        <v>2001.0</v>
      </c>
      <c r="D50" s="3">
        <f>COUNTIF(Entries!$A$3:$A$433,A50)</f>
        <v>2</v>
      </c>
      <c r="E50" s="67">
        <f>COUNTIFS(Entries!$A$3:$A$433,A50,Entries!$BA$3:$BA$433,"*State perpetrator*")</f>
        <v>2</v>
      </c>
      <c r="F50" s="67">
        <f>COUNTIFS(Entries!$A$3:$A$433,$A50,Entries!$BA$3:$BA$433,"*State perpetrator*",Entries!$AX$3:$AX$433,"&lt;&gt;Coca",Entries!$AX$3:$AX$433,"&lt;&gt;Guerrilla")</f>
        <v>0</v>
      </c>
      <c r="G50" s="67">
        <f>COUNTIFS(Entries!$A$3:$A$433,$A50,Entries!$BA$3:$BA$433,"*State perpetrator*",Entries!$AX$3:$AX$433,"&lt;&gt;Coca",Entries!$AX$3:$AX$433,"&lt;&gt;Guerrilla",Entries!$AG$3:$AG$433,"Direct*")+COUNTIFS(Entries!$A$3:$A$433,$A50,Entries!$BA$3:$BA$433,"*State perpetrator*",Entries!$AX$3:$AX$433,"&lt;&gt;Coca",Entries!$AX$3:$AX$433,"&lt;&gt;Guerrilla",Entries!$AG$3:$AG$433,"Bystander*")</f>
        <v>0</v>
      </c>
      <c r="H50" s="67">
        <f>COUNTIFS(Entries!$A$3:$A$433,$A50,Entries!$BA$3:$BA$433,"*State victim*")</f>
        <v>0</v>
      </c>
      <c r="I50" s="76" t="s">
        <v>1075</v>
      </c>
      <c r="J50" s="70"/>
      <c r="K50" s="70">
        <v>2008.0</v>
      </c>
      <c r="L50" s="70">
        <v>2.0</v>
      </c>
      <c r="M50" s="6">
        <v>2.0</v>
      </c>
      <c r="N50" s="6">
        <v>2.0</v>
      </c>
      <c r="O50" s="6">
        <v>2.0</v>
      </c>
      <c r="P50" s="6">
        <v>0.0</v>
      </c>
      <c r="Q50" s="71">
        <f t="shared" ref="Q50:R50" si="50">(SUM(L$2:L50)/SUM(L$2:L$122))</f>
        <v>0.8158508159</v>
      </c>
      <c r="R50" s="71">
        <f t="shared" si="50"/>
        <v>0.8553191489</v>
      </c>
      <c r="S50" s="72">
        <f t="shared" si="3"/>
        <v>0.8888888889</v>
      </c>
      <c r="V50" s="64" t="s">
        <v>916</v>
      </c>
    </row>
    <row r="51">
      <c r="A51" s="1" t="s">
        <v>950</v>
      </c>
      <c r="B51" s="3"/>
      <c r="C51" s="3">
        <v>2001.0</v>
      </c>
      <c r="D51" s="3">
        <f>COUNTIF(Entries!$A$3:$A$433,A51)</f>
        <v>1</v>
      </c>
      <c r="E51" s="67">
        <f>COUNTIFS(Entries!$A$3:$A$433,A51,Entries!$BA$3:$BA$433,"*State perpetrator*")</f>
        <v>1</v>
      </c>
      <c r="F51" s="67">
        <f>COUNTIFS(Entries!$A$3:$A$433,$A51,Entries!$BA$3:$BA$433,"*State perpetrator*",Entries!$AX$3:$AX$433,"&lt;&gt;Coca",Entries!$AX$3:$AX$433,"&lt;&gt;Guerrilla")</f>
        <v>0</v>
      </c>
      <c r="G51" s="67">
        <f>COUNTIFS(Entries!$A$3:$A$433,$A51,Entries!$BA$3:$BA$433,"*State perpetrator*",Entries!$AX$3:$AX$433,"&lt;&gt;Coca",Entries!$AX$3:$AX$433,"&lt;&gt;Guerrilla",Entries!$AG$3:$AG$433,"Direct*")+COUNTIFS(Entries!$A$3:$A$433,$A51,Entries!$BA$3:$BA$433,"*State perpetrator*",Entries!$AX$3:$AX$433,"&lt;&gt;Coca",Entries!$AX$3:$AX$433,"&lt;&gt;Guerrilla",Entries!$AG$3:$AG$433,"Bystander*")</f>
        <v>0</v>
      </c>
      <c r="H51" s="67">
        <f>COUNTIFS(Entries!$A$3:$A$433,$A51,Entries!$BA$3:$BA$433,"*State victim*")</f>
        <v>0</v>
      </c>
      <c r="I51" t="s">
        <v>971</v>
      </c>
      <c r="K51">
        <v>2008.0</v>
      </c>
      <c r="L51">
        <v>2.0</v>
      </c>
      <c r="M51">
        <v>0.0</v>
      </c>
      <c r="N51">
        <v>0.0</v>
      </c>
      <c r="O51">
        <v>0.0</v>
      </c>
      <c r="P51">
        <v>0.0</v>
      </c>
      <c r="Q51" s="71">
        <f t="shared" ref="Q51:R51" si="51">(SUM(L$2:L51)/SUM(L$2:L$122))</f>
        <v>0.8205128205</v>
      </c>
      <c r="R51" s="71">
        <f t="shared" si="51"/>
        <v>0.8553191489</v>
      </c>
      <c r="S51" s="72">
        <f t="shared" si="3"/>
        <v>0.8888888889</v>
      </c>
      <c r="V51" s="64" t="s">
        <v>950</v>
      </c>
    </row>
    <row r="52">
      <c r="A52" s="1" t="s">
        <v>958</v>
      </c>
      <c r="B52" s="3"/>
      <c r="C52" s="3">
        <v>2001.0</v>
      </c>
      <c r="D52" s="3">
        <f>COUNTIF(Entries!$A$3:$A$433,A52)</f>
        <v>1</v>
      </c>
      <c r="E52" s="67">
        <f>COUNTIFS(Entries!$A$3:$A$433,A52,Entries!$BA$3:$BA$433,"*State perpetrator*")</f>
        <v>1</v>
      </c>
      <c r="F52" s="67">
        <f>COUNTIFS(Entries!$A$3:$A$433,$A52,Entries!$BA$3:$BA$433,"*State perpetrator*",Entries!$AX$3:$AX$433,"&lt;&gt;Coca",Entries!$AX$3:$AX$433,"&lt;&gt;Guerrilla")</f>
        <v>1</v>
      </c>
      <c r="G52" s="67">
        <f>COUNTIFS(Entries!$A$3:$A$433,$A52,Entries!$BA$3:$BA$433,"*State perpetrator*",Entries!$AX$3:$AX$433,"&lt;&gt;Coca",Entries!$AX$3:$AX$433,"&lt;&gt;Guerrilla",Entries!$AG$3:$AG$433,"Direct*")+COUNTIFS(Entries!$A$3:$A$433,$A52,Entries!$BA$3:$BA$433,"*State perpetrator*",Entries!$AX$3:$AX$433,"&lt;&gt;Coca",Entries!$AX$3:$AX$433,"&lt;&gt;Guerrilla",Entries!$AG$3:$AG$433,"Bystander*")</f>
        <v>1</v>
      </c>
      <c r="H52" s="67">
        <f>COUNTIFS(Entries!$A$3:$A$433,$A52,Entries!$BA$3:$BA$433,"*State victim*")</f>
        <v>0</v>
      </c>
      <c r="I52" t="s">
        <v>984</v>
      </c>
      <c r="K52">
        <v>2010.0</v>
      </c>
      <c r="L52">
        <v>2.0</v>
      </c>
      <c r="M52">
        <v>0.0</v>
      </c>
      <c r="N52">
        <v>0.0</v>
      </c>
      <c r="O52">
        <v>0.0</v>
      </c>
      <c r="P52">
        <v>0.0</v>
      </c>
      <c r="Q52" s="71">
        <f t="shared" ref="Q52:R52" si="52">(SUM(L$2:L52)/SUM(L$2:L$122))</f>
        <v>0.8251748252</v>
      </c>
      <c r="R52" s="71">
        <f t="shared" si="52"/>
        <v>0.8553191489</v>
      </c>
      <c r="S52" s="72">
        <f t="shared" si="3"/>
        <v>0.8888888889</v>
      </c>
      <c r="V52" s="64" t="s">
        <v>958</v>
      </c>
    </row>
    <row r="53">
      <c r="A53" s="1" t="s">
        <v>462</v>
      </c>
      <c r="B53" s="3"/>
      <c r="C53" s="3">
        <v>2002.0</v>
      </c>
      <c r="D53" s="3">
        <f>COUNTIF(Entries!$A$3:$A$433,A53)</f>
        <v>7</v>
      </c>
      <c r="E53" s="67">
        <f>COUNTIFS(Entries!$A$3:$A$433,A53,Entries!$BA$3:$BA$433,"*State perpetrator*")</f>
        <v>3</v>
      </c>
      <c r="F53" s="67">
        <f>COUNTIFS(Entries!$A$3:$A$433,$A53,Entries!$BA$3:$BA$433,"*State perpetrator*",Entries!$AX$3:$AX$433,"&lt;&gt;Coca",Entries!$AX$3:$AX$433,"&lt;&gt;Guerrilla")</f>
        <v>0</v>
      </c>
      <c r="G53" s="67">
        <f>COUNTIFS(Entries!$A$3:$A$433,$A53,Entries!$BA$3:$BA$433,"*State perpetrator*",Entries!$AX$3:$AX$433,"&lt;&gt;Coca",Entries!$AX$3:$AX$433,"&lt;&gt;Guerrilla",Entries!$AG$3:$AG$433,"Direct*")+COUNTIFS(Entries!$A$3:$A$433,$A53,Entries!$BA$3:$BA$433,"*State perpetrator*",Entries!$AX$3:$AX$433,"&lt;&gt;Coca",Entries!$AX$3:$AX$433,"&lt;&gt;Guerrilla",Entries!$AG$3:$AG$433,"Bystander*")</f>
        <v>0</v>
      </c>
      <c r="H53" s="67">
        <f>COUNTIFS(Entries!$A$3:$A$433,$A53,Entries!$BA$3:$BA$433,"*State victim*")</f>
        <v>4</v>
      </c>
      <c r="I53" t="s">
        <v>1014</v>
      </c>
      <c r="K53">
        <v>2010.0</v>
      </c>
      <c r="L53">
        <v>2.0</v>
      </c>
      <c r="M53">
        <v>2.0</v>
      </c>
      <c r="N53">
        <v>2.0</v>
      </c>
      <c r="O53">
        <v>2.0</v>
      </c>
      <c r="P53">
        <v>0.0</v>
      </c>
      <c r="Q53" s="71">
        <f t="shared" ref="Q53:R53" si="53">(SUM(L$2:L53)/SUM(L$2:L$122))</f>
        <v>0.8298368298</v>
      </c>
      <c r="R53" s="71">
        <f t="shared" si="53"/>
        <v>0.8638297872</v>
      </c>
      <c r="S53" s="72">
        <f t="shared" si="3"/>
        <v>0.8888888889</v>
      </c>
      <c r="V53" s="64" t="s">
        <v>462</v>
      </c>
    </row>
    <row r="54">
      <c r="A54" s="1" t="s">
        <v>916</v>
      </c>
      <c r="B54" s="3"/>
      <c r="C54" s="3">
        <v>2002.0</v>
      </c>
      <c r="D54" s="3">
        <f>COUNTIF(Entries!$A$3:$A$433,A54)</f>
        <v>2</v>
      </c>
      <c r="E54" s="67">
        <f>COUNTIFS(Entries!$A$3:$A$433,A54,Entries!$BA$3:$BA$433,"*State perpetrator*")</f>
        <v>2</v>
      </c>
      <c r="F54" s="67">
        <f>COUNTIFS(Entries!$A$3:$A$433,$A54,Entries!$BA$3:$BA$433,"*State perpetrator*",Entries!$AX$3:$AX$433,"&lt;&gt;Coca",Entries!$AX$3:$AX$433,"&lt;&gt;Guerrilla")</f>
        <v>0</v>
      </c>
      <c r="G54" s="67">
        <f>COUNTIFS(Entries!$A$3:$A$433,$A54,Entries!$BA$3:$BA$433,"*State perpetrator*",Entries!$AX$3:$AX$433,"&lt;&gt;Coca",Entries!$AX$3:$AX$433,"&lt;&gt;Guerrilla",Entries!$AG$3:$AG$433,"Direct*")+COUNTIFS(Entries!$A$3:$A$433,$A54,Entries!$BA$3:$BA$433,"*State perpetrator*",Entries!$AX$3:$AX$433,"&lt;&gt;Coca",Entries!$AX$3:$AX$433,"&lt;&gt;Guerrilla",Entries!$AG$3:$AG$433,"Bystander*")</f>
        <v>0</v>
      </c>
      <c r="H54" s="67">
        <f>COUNTIFS(Entries!$A$3:$A$433,$A54,Entries!$BA$3:$BA$433,"*State victim*")</f>
        <v>0</v>
      </c>
      <c r="I54" t="s">
        <v>1022</v>
      </c>
      <c r="K54">
        <v>2014.0</v>
      </c>
      <c r="L54">
        <v>2.0</v>
      </c>
      <c r="M54">
        <v>0.0</v>
      </c>
      <c r="N54">
        <v>0.0</v>
      </c>
      <c r="O54">
        <v>0.0</v>
      </c>
      <c r="P54">
        <v>0.0</v>
      </c>
      <c r="Q54" s="71">
        <f t="shared" ref="Q54:R54" si="54">(SUM(L$2:L54)/SUM(L$2:L$122))</f>
        <v>0.8344988345</v>
      </c>
      <c r="R54" s="71">
        <f t="shared" si="54"/>
        <v>0.8638297872</v>
      </c>
      <c r="S54" s="72">
        <f t="shared" si="3"/>
        <v>0.8888888889</v>
      </c>
      <c r="V54" s="64" t="s">
        <v>996</v>
      </c>
    </row>
    <row r="55">
      <c r="A55" s="1" t="s">
        <v>996</v>
      </c>
      <c r="B55" s="3"/>
      <c r="C55" s="3">
        <v>2002.0</v>
      </c>
      <c r="D55" s="3">
        <f>COUNTIF(Entries!$A$3:$A$433,A55)</f>
        <v>1</v>
      </c>
      <c r="E55" s="67">
        <f>COUNTIFS(Entries!$A$3:$A$433,A55,Entries!$BA$3:$BA$433,"*State perpetrator*")</f>
        <v>1</v>
      </c>
      <c r="F55" s="67">
        <f>COUNTIFS(Entries!$A$3:$A$433,$A55,Entries!$BA$3:$BA$433,"*State perpetrator*",Entries!$AX$3:$AX$433,"&lt;&gt;Coca",Entries!$AX$3:$AX$433,"&lt;&gt;Guerrilla")</f>
        <v>1</v>
      </c>
      <c r="G55" s="67">
        <f>COUNTIFS(Entries!$A$3:$A$433,$A55,Entries!$BA$3:$BA$433,"*State perpetrator*",Entries!$AX$3:$AX$433,"&lt;&gt;Coca",Entries!$AX$3:$AX$433,"&lt;&gt;Guerrilla",Entries!$AG$3:$AG$433,"Direct*")+COUNTIFS(Entries!$A$3:$A$433,$A55,Entries!$BA$3:$BA$433,"*State perpetrator*",Entries!$AX$3:$AX$433,"&lt;&gt;Coca",Entries!$AX$3:$AX$433,"&lt;&gt;Guerrilla",Entries!$AG$3:$AG$433,"Bystander*")</f>
        <v>1</v>
      </c>
      <c r="H55" s="67">
        <f>COUNTIFS(Entries!$A$3:$A$433,$A55,Entries!$BA$3:$BA$433,"*State victim*")</f>
        <v>0</v>
      </c>
      <c r="I55" t="s">
        <v>1040</v>
      </c>
      <c r="K55">
        <v>2014.0</v>
      </c>
      <c r="L55">
        <v>2.0</v>
      </c>
      <c r="M55">
        <v>2.0</v>
      </c>
      <c r="N55">
        <v>2.0</v>
      </c>
      <c r="O55">
        <v>2.0</v>
      </c>
      <c r="P55">
        <v>0.0</v>
      </c>
      <c r="Q55" s="71">
        <f t="shared" ref="Q55:R55" si="55">(SUM(L$2:L55)/SUM(L$2:L$122))</f>
        <v>0.8391608392</v>
      </c>
      <c r="R55" s="71">
        <f t="shared" si="55"/>
        <v>0.8723404255</v>
      </c>
      <c r="S55" s="72">
        <f t="shared" si="3"/>
        <v>0.8888888889</v>
      </c>
      <c r="V55" s="64" t="s">
        <v>1003</v>
      </c>
    </row>
    <row r="56">
      <c r="A56" s="1" t="s">
        <v>1003</v>
      </c>
      <c r="B56" s="3"/>
      <c r="C56" s="3">
        <v>2002.0</v>
      </c>
      <c r="D56" s="3">
        <f>COUNTIF(Entries!$A$3:$A$433,A56)</f>
        <v>1</v>
      </c>
      <c r="E56" s="67">
        <f>COUNTIFS(Entries!$A$3:$A$433,A56,Entries!$BA$3:$BA$433,"*State perpetrator*")</f>
        <v>0</v>
      </c>
      <c r="F56" s="67">
        <f>COUNTIFS(Entries!$A$3:$A$433,$A56,Entries!$BA$3:$BA$433,"*State perpetrator*",Entries!$AX$3:$AX$433,"&lt;&gt;Coca",Entries!$AX$3:$AX$433,"&lt;&gt;Guerrilla")</f>
        <v>0</v>
      </c>
      <c r="G56" s="67">
        <f>COUNTIFS(Entries!$A$3:$A$433,$A56,Entries!$BA$3:$BA$433,"*State perpetrator*",Entries!$AX$3:$AX$433,"&lt;&gt;Coca",Entries!$AX$3:$AX$433,"&lt;&gt;Guerrilla",Entries!$AG$3:$AG$433,"Direct*")+COUNTIFS(Entries!$A$3:$A$433,$A56,Entries!$BA$3:$BA$433,"*State perpetrator*",Entries!$AX$3:$AX$433,"&lt;&gt;Coca",Entries!$AX$3:$AX$433,"&lt;&gt;Guerrilla",Entries!$AG$3:$AG$433,"Bystander*")</f>
        <v>0</v>
      </c>
      <c r="H56" s="67">
        <f>COUNTIFS(Entries!$A$3:$A$433,$A56,Entries!$BA$3:$BA$433,"*State victim*")</f>
        <v>0</v>
      </c>
      <c r="I56" t="s">
        <v>1058</v>
      </c>
      <c r="K56">
        <v>2014.0</v>
      </c>
      <c r="L56">
        <v>2.0</v>
      </c>
      <c r="M56">
        <v>0.0</v>
      </c>
      <c r="N56">
        <v>0.0</v>
      </c>
      <c r="O56">
        <v>0.0</v>
      </c>
      <c r="P56">
        <v>0.0</v>
      </c>
      <c r="Q56" s="71">
        <f t="shared" ref="Q56:R56" si="56">(SUM(L$2:L56)/SUM(L$2:L$122))</f>
        <v>0.8438228438</v>
      </c>
      <c r="R56" s="71">
        <f t="shared" si="56"/>
        <v>0.8723404255</v>
      </c>
      <c r="S56" s="72">
        <f t="shared" si="3"/>
        <v>0.8888888889</v>
      </c>
      <c r="V56" s="64" t="s">
        <v>1013</v>
      </c>
    </row>
    <row r="57">
      <c r="A57" s="1" t="s">
        <v>1013</v>
      </c>
      <c r="B57" s="3"/>
      <c r="C57" s="3">
        <v>2002.0</v>
      </c>
      <c r="D57" s="3">
        <f>COUNTIF(Entries!$A$3:$A$433,A57)</f>
        <v>2</v>
      </c>
      <c r="E57" s="67">
        <f>COUNTIFS(Entries!$A$3:$A$433,A57,Entries!$BA$3:$BA$433,"*State perpetrator*")</f>
        <v>1</v>
      </c>
      <c r="F57" s="67">
        <f>COUNTIFS(Entries!$A$3:$A$433,$A57,Entries!$BA$3:$BA$433,"*State perpetrator*",Entries!$AX$3:$AX$433,"&lt;&gt;Coca",Entries!$AX$3:$AX$433,"&lt;&gt;Guerrilla")</f>
        <v>0</v>
      </c>
      <c r="G57" s="67">
        <f>COUNTIFS(Entries!$A$3:$A$433,$A57,Entries!$BA$3:$BA$433,"*State perpetrator*",Entries!$AX$3:$AX$433,"&lt;&gt;Coca",Entries!$AX$3:$AX$433,"&lt;&gt;Guerrilla",Entries!$AG$3:$AG$433,"Direct*")+COUNTIFS(Entries!$A$3:$A$433,$A57,Entries!$BA$3:$BA$433,"*State perpetrator*",Entries!$AX$3:$AX$433,"&lt;&gt;Coca",Entries!$AX$3:$AX$433,"&lt;&gt;Guerrilla",Entries!$AG$3:$AG$433,"Bystander*")</f>
        <v>0</v>
      </c>
      <c r="H57" s="67">
        <f>COUNTIFS(Entries!$A$3:$A$433,$A57,Entries!$BA$3:$BA$433,"*State victim*")</f>
        <v>1</v>
      </c>
      <c r="I57" t="s">
        <v>1146</v>
      </c>
      <c r="K57">
        <v>2016.0</v>
      </c>
      <c r="L57">
        <v>2.0</v>
      </c>
      <c r="M57">
        <v>0.0</v>
      </c>
      <c r="N57">
        <v>0.0</v>
      </c>
      <c r="O57">
        <v>0.0</v>
      </c>
      <c r="P57">
        <v>0.0</v>
      </c>
      <c r="Q57" s="71">
        <f t="shared" ref="Q57:R57" si="57">(SUM(L$2:L57)/SUM(L$2:L$122))</f>
        <v>0.8484848485</v>
      </c>
      <c r="R57" s="71">
        <f t="shared" si="57"/>
        <v>0.8723404255</v>
      </c>
      <c r="S57" s="72">
        <f t="shared" si="3"/>
        <v>0.8888888889</v>
      </c>
      <c r="V57" s="64" t="s">
        <v>629</v>
      </c>
    </row>
    <row r="58">
      <c r="A58" s="1" t="s">
        <v>629</v>
      </c>
      <c r="B58" s="3"/>
      <c r="C58" s="3">
        <v>2002.0</v>
      </c>
      <c r="D58" s="3">
        <f>COUNTIF(Entries!$A$3:$A$433,A58)</f>
        <v>4</v>
      </c>
      <c r="E58" s="67">
        <f>COUNTIFS(Entries!$A$3:$A$433,A58,Entries!$BA$3:$BA$433,"*State perpetrator*")</f>
        <v>0</v>
      </c>
      <c r="F58" s="67">
        <f>COUNTIFS(Entries!$A$3:$A$433,$A58,Entries!$BA$3:$BA$433,"*State perpetrator*",Entries!$AX$3:$AX$433,"&lt;&gt;Coca",Entries!$AX$3:$AX$433,"&lt;&gt;Guerrilla")</f>
        <v>0</v>
      </c>
      <c r="G58" s="67">
        <f>COUNTIFS(Entries!$A$3:$A$433,$A58,Entries!$BA$3:$BA$433,"*State perpetrator*",Entries!$AX$3:$AX$433,"&lt;&gt;Coca",Entries!$AX$3:$AX$433,"&lt;&gt;Guerrilla",Entries!$AG$3:$AG$433,"Direct*")+COUNTIFS(Entries!$A$3:$A$433,$A58,Entries!$BA$3:$BA$433,"*State perpetrator*",Entries!$AX$3:$AX$433,"&lt;&gt;Coca",Entries!$AX$3:$AX$433,"&lt;&gt;Guerrilla",Entries!$AG$3:$AG$433,"Bystander*")</f>
        <v>0</v>
      </c>
      <c r="H58" s="67">
        <f>COUNTIFS(Entries!$A$3:$A$433,$A58,Entries!$BA$3:$BA$433,"*State victim*")</f>
        <v>0</v>
      </c>
      <c r="I58" t="s">
        <v>73</v>
      </c>
      <c r="K58">
        <v>1984.0</v>
      </c>
      <c r="L58">
        <v>1.0</v>
      </c>
      <c r="M58">
        <v>0.0</v>
      </c>
      <c r="N58">
        <v>0.0</v>
      </c>
      <c r="O58">
        <v>0.0</v>
      </c>
      <c r="P58">
        <v>0.0</v>
      </c>
      <c r="Q58" s="71">
        <f t="shared" ref="Q58:R58" si="58">(SUM(L$2:L58)/SUM(L$2:L$122))</f>
        <v>0.8508158508</v>
      </c>
      <c r="R58" s="71">
        <f t="shared" si="58"/>
        <v>0.8723404255</v>
      </c>
      <c r="S58" s="72">
        <f t="shared" si="3"/>
        <v>0.8888888889</v>
      </c>
      <c r="V58" s="64" t="s">
        <v>648</v>
      </c>
    </row>
    <row r="59">
      <c r="A59" s="7" t="s">
        <v>648</v>
      </c>
      <c r="B59" s="3"/>
      <c r="C59" s="3">
        <v>2003.0</v>
      </c>
      <c r="D59" s="3">
        <f>COUNTIF(Entries!$A$3:$A$433,A59)</f>
        <v>11</v>
      </c>
      <c r="E59" s="67">
        <f>COUNTIFS(Entries!$A$3:$A$433,A59,Entries!$BA$3:$BA$433,"*State perpetrator*")</f>
        <v>0</v>
      </c>
      <c r="F59" s="67">
        <f>COUNTIFS(Entries!$A$3:$A$433,$A59,Entries!$BA$3:$BA$433,"*State perpetrator*",Entries!$AX$3:$AX$433,"&lt;&gt;Coca",Entries!$AX$3:$AX$433,"&lt;&gt;Guerrilla")</f>
        <v>0</v>
      </c>
      <c r="G59" s="67">
        <f>COUNTIFS(Entries!$A$3:$A$433,$A59,Entries!$BA$3:$BA$433,"*State perpetrator*",Entries!$AX$3:$AX$433,"&lt;&gt;Coca",Entries!$AX$3:$AX$433,"&lt;&gt;Guerrilla",Entries!$AG$3:$AG$433,"Direct*")+COUNTIFS(Entries!$A$3:$A$433,$A59,Entries!$BA$3:$BA$433,"*State perpetrator*",Entries!$AX$3:$AX$433,"&lt;&gt;Coca",Entries!$AX$3:$AX$433,"&lt;&gt;Guerrilla",Entries!$AG$3:$AG$433,"Bystander*")</f>
        <v>0</v>
      </c>
      <c r="H59" s="67">
        <f>COUNTIFS(Entries!$A$3:$A$433,$A59,Entries!$BA$3:$BA$433,"*State victim*")</f>
        <v>0</v>
      </c>
      <c r="I59" t="s">
        <v>208</v>
      </c>
      <c r="K59">
        <v>1986.0</v>
      </c>
      <c r="L59">
        <v>1.0</v>
      </c>
      <c r="M59">
        <v>0.0</v>
      </c>
      <c r="N59">
        <v>0.0</v>
      </c>
      <c r="O59">
        <v>0.0</v>
      </c>
      <c r="P59">
        <v>1.0</v>
      </c>
      <c r="Q59" s="71">
        <f t="shared" ref="Q59:R59" si="59">(SUM(L$2:L59)/SUM(L$2:L$122))</f>
        <v>0.8531468531</v>
      </c>
      <c r="R59" s="71">
        <f t="shared" si="59"/>
        <v>0.8723404255</v>
      </c>
      <c r="S59" s="72">
        <f t="shared" si="3"/>
        <v>0.9074074074</v>
      </c>
      <c r="V59" s="64" t="s">
        <v>526</v>
      </c>
    </row>
    <row r="60">
      <c r="A60" s="1" t="s">
        <v>526</v>
      </c>
      <c r="B60" s="3"/>
      <c r="C60" s="3">
        <v>2003.0</v>
      </c>
      <c r="D60" s="3">
        <f>COUNTIF(Entries!$A$3:$A$433,A60)</f>
        <v>8</v>
      </c>
      <c r="E60" s="67">
        <f>COUNTIFS(Entries!$A$3:$A$433,A60,Entries!$BA$3:$BA$433,"*State perpetrator*")</f>
        <v>7</v>
      </c>
      <c r="F60" s="67">
        <f>COUNTIFS(Entries!$A$3:$A$433,$A60,Entries!$BA$3:$BA$433,"*State perpetrator*",Entries!$AX$3:$AX$433,"&lt;&gt;Coca",Entries!$AX$3:$AX$433,"&lt;&gt;Guerrilla")</f>
        <v>1</v>
      </c>
      <c r="G60" s="67">
        <f>COUNTIFS(Entries!$A$3:$A$433,$A60,Entries!$BA$3:$BA$433,"*State perpetrator*",Entries!$AX$3:$AX$433,"&lt;&gt;Coca",Entries!$AX$3:$AX$433,"&lt;&gt;Guerrilla",Entries!$AG$3:$AG$433,"Direct*")+COUNTIFS(Entries!$A$3:$A$433,$A60,Entries!$BA$3:$BA$433,"*State perpetrator*",Entries!$AX$3:$AX$433,"&lt;&gt;Coca",Entries!$AX$3:$AX$433,"&lt;&gt;Guerrilla",Entries!$AG$3:$AG$433,"Bystander*")</f>
        <v>1</v>
      </c>
      <c r="H60" s="67">
        <f>COUNTIFS(Entries!$A$3:$A$433,$A60,Entries!$BA$3:$BA$433,"*State victim*")</f>
        <v>1</v>
      </c>
      <c r="I60" t="s">
        <v>232</v>
      </c>
      <c r="K60">
        <v>1987.0</v>
      </c>
      <c r="L60">
        <v>1.0</v>
      </c>
      <c r="M60">
        <v>1.0</v>
      </c>
      <c r="N60">
        <v>1.0</v>
      </c>
      <c r="O60">
        <v>1.0</v>
      </c>
      <c r="P60">
        <v>0.0</v>
      </c>
      <c r="Q60" s="71">
        <f t="shared" ref="Q60:R60" si="60">(SUM(L$2:L60)/SUM(L$2:L$122))</f>
        <v>0.8554778555</v>
      </c>
      <c r="R60" s="71">
        <f t="shared" si="60"/>
        <v>0.8765957447</v>
      </c>
      <c r="S60" s="72">
        <f t="shared" si="3"/>
        <v>0.9074074074</v>
      </c>
      <c r="V60" s="64" t="s">
        <v>1080</v>
      </c>
    </row>
    <row r="61">
      <c r="A61" s="1" t="s">
        <v>1080</v>
      </c>
      <c r="B61" s="3"/>
      <c r="C61" s="3">
        <v>2003.0</v>
      </c>
      <c r="D61" s="3">
        <f>COUNTIF(Entries!$A$3:$A$433,A61)</f>
        <v>1</v>
      </c>
      <c r="E61" s="67">
        <f>COUNTIFS(Entries!$A$3:$A$433,A61,Entries!$BA$3:$BA$433,"*State perpetrator*")</f>
        <v>1</v>
      </c>
      <c r="F61" s="67">
        <f>COUNTIFS(Entries!$A$3:$A$433,$A61,Entries!$BA$3:$BA$433,"*State perpetrator*",Entries!$AX$3:$AX$433,"&lt;&gt;Coca",Entries!$AX$3:$AX$433,"&lt;&gt;Guerrilla")</f>
        <v>0</v>
      </c>
      <c r="G61" s="67">
        <f>COUNTIFS(Entries!$A$3:$A$433,$A61,Entries!$BA$3:$BA$433,"*State perpetrator*",Entries!$AX$3:$AX$433,"&lt;&gt;Coca",Entries!$AX$3:$AX$433,"&lt;&gt;Guerrilla",Entries!$AG$3:$AG$433,"Direct*")+COUNTIFS(Entries!$A$3:$A$433,$A61,Entries!$BA$3:$BA$433,"*State perpetrator*",Entries!$AX$3:$AX$433,"&lt;&gt;Coca",Entries!$AX$3:$AX$433,"&lt;&gt;Guerrilla",Entries!$AG$3:$AG$433,"Bystander*")</f>
        <v>0</v>
      </c>
      <c r="H61" s="67">
        <f>COUNTIFS(Entries!$A$3:$A$433,$A61,Entries!$BA$3:$BA$433,"*State victim*")</f>
        <v>0</v>
      </c>
      <c r="I61" t="s">
        <v>237</v>
      </c>
      <c r="K61">
        <v>1988.0</v>
      </c>
      <c r="L61">
        <v>1.0</v>
      </c>
      <c r="M61">
        <v>1.0</v>
      </c>
      <c r="N61">
        <v>1.0</v>
      </c>
      <c r="O61">
        <v>1.0</v>
      </c>
      <c r="P61">
        <v>0.0</v>
      </c>
      <c r="Q61" s="71">
        <f t="shared" ref="Q61:R61" si="61">(SUM(L$2:L61)/SUM(L$2:L$122))</f>
        <v>0.8578088578</v>
      </c>
      <c r="R61" s="71">
        <f t="shared" si="61"/>
        <v>0.8808510638</v>
      </c>
      <c r="S61" s="72">
        <f t="shared" si="3"/>
        <v>0.9074074074</v>
      </c>
      <c r="V61" s="64" t="s">
        <v>647</v>
      </c>
    </row>
    <row r="62">
      <c r="A62" s="7" t="s">
        <v>647</v>
      </c>
      <c r="B62" s="3"/>
      <c r="C62" s="3">
        <v>2003.0</v>
      </c>
      <c r="D62" s="3">
        <f>COUNTIF(Entries!$A$3:$A$433,A62)</f>
        <v>3</v>
      </c>
      <c r="E62" s="67">
        <f>COUNTIFS(Entries!$A$3:$A$433,A62,Entries!$BA$3:$BA$433,"*State perpetrator*")</f>
        <v>2</v>
      </c>
      <c r="F62" s="67">
        <f>COUNTIFS(Entries!$A$3:$A$433,$A62,Entries!$BA$3:$BA$433,"*State perpetrator*",Entries!$AX$3:$AX$433,"&lt;&gt;Coca",Entries!$AX$3:$AX$433,"&lt;&gt;Guerrilla")</f>
        <v>2</v>
      </c>
      <c r="G62" s="67">
        <f>COUNTIFS(Entries!$A$3:$A$433,$A62,Entries!$BA$3:$BA$433,"*State perpetrator*",Entries!$AX$3:$AX$433,"&lt;&gt;Coca",Entries!$AX$3:$AX$433,"&lt;&gt;Guerrilla",Entries!$AG$3:$AG$433,"Direct*")+COUNTIFS(Entries!$A$3:$A$433,$A62,Entries!$BA$3:$BA$433,"*State perpetrator*",Entries!$AX$3:$AX$433,"&lt;&gt;Coca",Entries!$AX$3:$AX$433,"&lt;&gt;Guerrilla",Entries!$AG$3:$AG$433,"Bystander*")</f>
        <v>2</v>
      </c>
      <c r="H62" s="67">
        <f>COUNTIFS(Entries!$A$3:$A$433,$A62,Entries!$BA$3:$BA$433,"*State victim*")</f>
        <v>1</v>
      </c>
      <c r="I62" t="s">
        <v>292</v>
      </c>
      <c r="K62">
        <v>1990.0</v>
      </c>
      <c r="L62">
        <v>1.0</v>
      </c>
      <c r="M62">
        <v>1.0</v>
      </c>
      <c r="N62">
        <v>0.0</v>
      </c>
      <c r="O62">
        <v>0.0</v>
      </c>
      <c r="P62">
        <v>0.0</v>
      </c>
      <c r="Q62" s="71">
        <f t="shared" ref="Q62:R62" si="62">(SUM(L$2:L62)/SUM(L$2:L$122))</f>
        <v>0.8601398601</v>
      </c>
      <c r="R62" s="71">
        <f t="shared" si="62"/>
        <v>0.885106383</v>
      </c>
      <c r="S62" s="72">
        <f t="shared" si="3"/>
        <v>0.9074074074</v>
      </c>
      <c r="V62" s="64" t="s">
        <v>328</v>
      </c>
    </row>
    <row r="63">
      <c r="A63" s="1" t="s">
        <v>328</v>
      </c>
      <c r="B63" s="3"/>
      <c r="C63" s="3">
        <v>2003.0</v>
      </c>
      <c r="D63" s="3">
        <f>COUNTIF(Entries!$A$3:$A$433,A63)</f>
        <v>33</v>
      </c>
      <c r="E63" s="67">
        <f>COUNTIFS(Entries!$A$3:$A$433,A63,Entries!$BA$3:$BA$433,"*State perpetrator*")</f>
        <v>33</v>
      </c>
      <c r="F63" s="67">
        <f>COUNTIFS(Entries!$A$3:$A$433,$A63,Entries!$BA$3:$BA$433,"*State perpetrator*",Entries!$AX$3:$AX$433,"&lt;&gt;Coca",Entries!$AX$3:$AX$433,"&lt;&gt;Guerrilla")</f>
        <v>33</v>
      </c>
      <c r="G63" s="67">
        <f>COUNTIFS(Entries!$A$3:$A$433,$A63,Entries!$BA$3:$BA$433,"*State perpetrator*",Entries!$AX$3:$AX$433,"&lt;&gt;Coca",Entries!$AX$3:$AX$433,"&lt;&gt;Guerrilla",Entries!$AG$3:$AG$433,"Direct*")+COUNTIFS(Entries!$A$3:$A$433,$A63,Entries!$BA$3:$BA$433,"*State perpetrator*",Entries!$AX$3:$AX$433,"&lt;&gt;Coca",Entries!$AX$3:$AX$433,"&lt;&gt;Guerrilla",Entries!$AG$3:$AG$433,"Bystander*")</f>
        <v>13</v>
      </c>
      <c r="H63" s="67">
        <f>COUNTIFS(Entries!$A$3:$A$433,$A63,Entries!$BA$3:$BA$433,"*State victim*")</f>
        <v>15</v>
      </c>
      <c r="I63" t="s">
        <v>305</v>
      </c>
      <c r="K63">
        <v>1990.0</v>
      </c>
      <c r="L63">
        <v>1.0</v>
      </c>
      <c r="M63">
        <v>0.0</v>
      </c>
      <c r="N63">
        <v>0.0</v>
      </c>
      <c r="O63">
        <v>0.0</v>
      </c>
      <c r="P63">
        <v>1.0</v>
      </c>
      <c r="Q63" s="71">
        <f t="shared" ref="Q63:R63" si="63">(SUM(L$2:L63)/SUM(L$2:L$122))</f>
        <v>0.8624708625</v>
      </c>
      <c r="R63" s="71">
        <f t="shared" si="63"/>
        <v>0.885106383</v>
      </c>
      <c r="S63" s="72">
        <f t="shared" si="3"/>
        <v>0.9259259259</v>
      </c>
      <c r="V63" s="64" t="s">
        <v>1059</v>
      </c>
    </row>
    <row r="64">
      <c r="A64" s="7" t="s">
        <v>1059</v>
      </c>
      <c r="B64" s="3"/>
      <c r="C64" s="3">
        <v>2003.0</v>
      </c>
      <c r="D64" s="3">
        <f>COUNTIF(Entries!$A$3:$A$433,A64)</f>
        <v>2</v>
      </c>
      <c r="E64" s="67">
        <f>COUNTIFS(Entries!$A$3:$A$433,A64,Entries!$BA$3:$BA$433,"*State perpetrator*")</f>
        <v>0</v>
      </c>
      <c r="F64" s="67">
        <f>COUNTIFS(Entries!$A$3:$A$433,$A64,Entries!$BA$3:$BA$433,"*State perpetrator*",Entries!$AX$3:$AX$433,"&lt;&gt;Coca",Entries!$AX$3:$AX$433,"&lt;&gt;Guerrilla")</f>
        <v>0</v>
      </c>
      <c r="G64" s="67">
        <f>COUNTIFS(Entries!$A$3:$A$433,$A64,Entries!$BA$3:$BA$433,"*State perpetrator*",Entries!$AX$3:$AX$433,"&lt;&gt;Coca",Entries!$AX$3:$AX$433,"&lt;&gt;Guerrilla",Entries!$AG$3:$AG$433,"Direct*")+COUNTIFS(Entries!$A$3:$A$433,$A64,Entries!$BA$3:$BA$433,"*State perpetrator*",Entries!$AX$3:$AX$433,"&lt;&gt;Coca",Entries!$AX$3:$AX$433,"&lt;&gt;Guerrilla",Entries!$AG$3:$AG$433,"Bystander*")</f>
        <v>0</v>
      </c>
      <c r="H64" s="67">
        <f>COUNTIFS(Entries!$A$3:$A$433,$A64,Entries!$BA$3:$BA$433,"*State victim*")</f>
        <v>0</v>
      </c>
      <c r="I64" t="s">
        <v>342</v>
      </c>
      <c r="K64">
        <v>1990.0</v>
      </c>
      <c r="L64">
        <v>1.0</v>
      </c>
      <c r="M64">
        <v>1.0</v>
      </c>
      <c r="N64">
        <v>0.0</v>
      </c>
      <c r="O64">
        <v>0.0</v>
      </c>
      <c r="P64">
        <v>0.0</v>
      </c>
      <c r="Q64" s="71">
        <f t="shared" ref="Q64:R64" si="64">(SUM(L$2:L64)/SUM(L$2:L$122))</f>
        <v>0.8648018648</v>
      </c>
      <c r="R64" s="71">
        <f t="shared" si="64"/>
        <v>0.8893617021</v>
      </c>
      <c r="S64" s="72">
        <f t="shared" si="3"/>
        <v>0.9259259259</v>
      </c>
      <c r="V64" s="64" t="s">
        <v>1065</v>
      </c>
    </row>
    <row r="65">
      <c r="A65" s="1" t="s">
        <v>1065</v>
      </c>
      <c r="B65" s="3"/>
      <c r="C65" s="3">
        <v>2003.0</v>
      </c>
      <c r="D65" s="3">
        <f>COUNTIF(Entries!$A$3:$A$433,A65)</f>
        <v>2</v>
      </c>
      <c r="E65" s="67">
        <f>COUNTIFS(Entries!$A$3:$A$433,A65,Entries!$BA$3:$BA$433,"*State perpetrator*")</f>
        <v>0</v>
      </c>
      <c r="F65" s="67">
        <f>COUNTIFS(Entries!$A$3:$A$433,$A65,Entries!$BA$3:$BA$433,"*State perpetrator*",Entries!$AX$3:$AX$433,"&lt;&gt;Coca",Entries!$AX$3:$AX$433,"&lt;&gt;Guerrilla")</f>
        <v>0</v>
      </c>
      <c r="G65" s="67">
        <f>COUNTIFS(Entries!$A$3:$A$433,$A65,Entries!$BA$3:$BA$433,"*State perpetrator*",Entries!$AX$3:$AX$433,"&lt;&gt;Coca",Entries!$AX$3:$AX$433,"&lt;&gt;Guerrilla",Entries!$AG$3:$AG$433,"Direct*")+COUNTIFS(Entries!$A$3:$A$433,$A65,Entries!$BA$3:$BA$433,"*State perpetrator*",Entries!$AX$3:$AX$433,"&lt;&gt;Coca",Entries!$AX$3:$AX$433,"&lt;&gt;Guerrilla",Entries!$AG$3:$AG$433,"Bystander*")</f>
        <v>0</v>
      </c>
      <c r="H65" s="67">
        <f>COUNTIFS(Entries!$A$3:$A$433,$A65,Entries!$BA$3:$BA$433,"*State victim*")</f>
        <v>2</v>
      </c>
      <c r="I65" t="s">
        <v>353</v>
      </c>
      <c r="K65">
        <v>1991.0</v>
      </c>
      <c r="L65">
        <v>1.0</v>
      </c>
      <c r="M65">
        <v>1.0</v>
      </c>
      <c r="N65">
        <v>0.0</v>
      </c>
      <c r="O65">
        <v>0.0</v>
      </c>
      <c r="P65">
        <v>0.0</v>
      </c>
      <c r="Q65" s="71">
        <f t="shared" ref="Q65:R65" si="65">(SUM(L$2:L65)/SUM(L$2:L$122))</f>
        <v>0.8671328671</v>
      </c>
      <c r="R65" s="71">
        <f t="shared" si="65"/>
        <v>0.8936170213</v>
      </c>
      <c r="S65" s="72">
        <f t="shared" si="3"/>
        <v>0.9259259259</v>
      </c>
      <c r="V65" s="64" t="s">
        <v>196</v>
      </c>
    </row>
    <row r="66">
      <c r="A66" s="1" t="s">
        <v>196</v>
      </c>
      <c r="B66" s="3"/>
      <c r="C66" s="3">
        <v>2003.0</v>
      </c>
      <c r="D66" s="3">
        <f>COUNTIF(Entries!$A$3:$A$433,A66)</f>
        <v>1</v>
      </c>
      <c r="E66" s="67">
        <f>COUNTIFS(Entries!$A$3:$A$433,A66,Entries!$BA$3:$BA$433,"*State perpetrator*")</f>
        <v>1</v>
      </c>
      <c r="F66" s="67">
        <f>COUNTIFS(Entries!$A$3:$A$433,$A66,Entries!$BA$3:$BA$433,"*State perpetrator*",Entries!$AX$3:$AX$433,"&lt;&gt;Coca",Entries!$AX$3:$AX$433,"&lt;&gt;Guerrilla")</f>
        <v>1</v>
      </c>
      <c r="G66" s="67">
        <f>COUNTIFS(Entries!$A$3:$A$433,$A66,Entries!$BA$3:$BA$433,"*State perpetrator*",Entries!$AX$3:$AX$433,"&lt;&gt;Coca",Entries!$AX$3:$AX$433,"&lt;&gt;Guerrilla",Entries!$AG$3:$AG$433,"Direct*")+COUNTIFS(Entries!$A$3:$A$433,$A66,Entries!$BA$3:$BA$433,"*State perpetrator*",Entries!$AX$3:$AX$433,"&lt;&gt;Coca",Entries!$AX$3:$AX$433,"&lt;&gt;Guerrilla",Entries!$AG$3:$AG$433,"Bystander*")</f>
        <v>1</v>
      </c>
      <c r="H66" s="67">
        <f>COUNTIFS(Entries!$A$3:$A$433,$A66,Entries!$BA$3:$BA$433,"*State victim*")</f>
        <v>0</v>
      </c>
      <c r="I66" t="s">
        <v>356</v>
      </c>
      <c r="K66">
        <v>1992.0</v>
      </c>
      <c r="L66">
        <v>1.0</v>
      </c>
      <c r="M66">
        <v>1.0</v>
      </c>
      <c r="N66">
        <v>0.0</v>
      </c>
      <c r="O66">
        <v>0.0</v>
      </c>
      <c r="P66">
        <v>0.0</v>
      </c>
      <c r="Q66" s="71">
        <f t="shared" ref="Q66:R66" si="66">(SUM(L$2:L66)/SUM(L$2:L$122))</f>
        <v>0.8694638695</v>
      </c>
      <c r="R66" s="71">
        <f t="shared" si="66"/>
        <v>0.8978723404</v>
      </c>
      <c r="S66" s="72">
        <f t="shared" si="3"/>
        <v>0.9259259259</v>
      </c>
      <c r="V66" s="64" t="s">
        <v>1216</v>
      </c>
    </row>
    <row r="67">
      <c r="A67" s="1" t="s">
        <v>1216</v>
      </c>
      <c r="B67" s="3"/>
      <c r="C67" s="3">
        <v>2003.0</v>
      </c>
      <c r="D67" s="3">
        <f>COUNTIF(Entries!$A$3:$A$433,A67)</f>
        <v>1</v>
      </c>
      <c r="E67" s="67">
        <f>COUNTIFS(Entries!$A$3:$A$433,A67,Entries!$BA$3:$BA$433,"*State perpetrator*")</f>
        <v>1</v>
      </c>
      <c r="F67" s="67">
        <f>COUNTIFS(Entries!$A$3:$A$433,$A67,Entries!$BA$3:$BA$433,"*State perpetrator*",Entries!$AX$3:$AX$433,"&lt;&gt;Coca",Entries!$AX$3:$AX$433,"&lt;&gt;Guerrilla")</f>
        <v>1</v>
      </c>
      <c r="G67" s="67">
        <f>COUNTIFS(Entries!$A$3:$A$433,$A67,Entries!$BA$3:$BA$433,"*State perpetrator*",Entries!$AX$3:$AX$433,"&lt;&gt;Coca",Entries!$AX$3:$AX$433,"&lt;&gt;Guerrilla",Entries!$AG$3:$AG$433,"Direct*")+COUNTIFS(Entries!$A$3:$A$433,$A67,Entries!$BA$3:$BA$433,"*State perpetrator*",Entries!$AX$3:$AX$433,"&lt;&gt;Coca",Entries!$AX$3:$AX$433,"&lt;&gt;Guerrilla",Entries!$AG$3:$AG$433,"Bystander*")</f>
        <v>0</v>
      </c>
      <c r="H67" s="67">
        <f>COUNTIFS(Entries!$A$3:$A$433,$A67,Entries!$BA$3:$BA$433,"*State victim*")</f>
        <v>0</v>
      </c>
      <c r="I67" t="s">
        <v>366</v>
      </c>
      <c r="K67">
        <v>1992.0</v>
      </c>
      <c r="L67">
        <v>1.0</v>
      </c>
      <c r="M67">
        <v>0.0</v>
      </c>
      <c r="N67">
        <v>0.0</v>
      </c>
      <c r="O67">
        <v>0.0</v>
      </c>
      <c r="P67">
        <v>1.0</v>
      </c>
      <c r="Q67" s="71">
        <f t="shared" ref="Q67:R67" si="67">(SUM(L$2:L67)/SUM(L$2:L$122))</f>
        <v>0.8717948718</v>
      </c>
      <c r="R67" s="71">
        <f t="shared" si="67"/>
        <v>0.8978723404</v>
      </c>
      <c r="S67" s="72">
        <f t="shared" si="3"/>
        <v>0.9444444444</v>
      </c>
      <c r="V67" s="64" t="s">
        <v>311</v>
      </c>
    </row>
    <row r="68">
      <c r="A68" s="1" t="s">
        <v>311</v>
      </c>
      <c r="B68" s="3"/>
      <c r="C68" s="3">
        <v>2003.0</v>
      </c>
      <c r="D68" s="3">
        <f>COUNTIF(Entries!$A$3:$A$433,A68)</f>
        <v>68</v>
      </c>
      <c r="E68" s="67">
        <f>COUNTIFS(Entries!$A$3:$A$433,A68,Entries!$BA$3:$BA$433,"*State perpetrator*")</f>
        <v>60</v>
      </c>
      <c r="F68" s="67">
        <f>COUNTIFS(Entries!$A$3:$A$433,$A68,Entries!$BA$3:$BA$433,"*State perpetrator*",Entries!$AX$3:$AX$433,"&lt;&gt;Coca",Entries!$AX$3:$AX$433,"&lt;&gt;Guerrilla")</f>
        <v>60</v>
      </c>
      <c r="G68" s="67">
        <f>COUNTIFS(Entries!$A$3:$A$433,$A68,Entries!$BA$3:$BA$433,"*State perpetrator*",Entries!$AX$3:$AX$433,"&lt;&gt;Coca",Entries!$AX$3:$AX$433,"&lt;&gt;Guerrilla",Entries!$AG$3:$AG$433,"Direct*")+COUNTIFS(Entries!$A$3:$A$433,$A68,Entries!$BA$3:$BA$433,"*State perpetrator*",Entries!$AX$3:$AX$433,"&lt;&gt;Coca",Entries!$AX$3:$AX$433,"&lt;&gt;Guerrilla",Entries!$AG$3:$AG$433,"Bystander*")</f>
        <v>60</v>
      </c>
      <c r="H68" s="67">
        <f>COUNTIFS(Entries!$A$3:$A$433,$A68,Entries!$BA$3:$BA$433,"*State victim*")</f>
        <v>2</v>
      </c>
      <c r="I68" t="s">
        <v>375</v>
      </c>
      <c r="K68">
        <v>1992.0</v>
      </c>
      <c r="L68">
        <v>1.0</v>
      </c>
      <c r="M68">
        <v>0.0</v>
      </c>
      <c r="N68">
        <v>0.0</v>
      </c>
      <c r="O68">
        <v>0.0</v>
      </c>
      <c r="P68">
        <v>0.0</v>
      </c>
      <c r="Q68" s="71">
        <f t="shared" ref="Q68:R68" si="68">(SUM(L$2:L68)/SUM(L$2:L$122))</f>
        <v>0.8741258741</v>
      </c>
      <c r="R68" s="71">
        <f t="shared" si="68"/>
        <v>0.8978723404</v>
      </c>
      <c r="S68" s="72">
        <f t="shared" si="3"/>
        <v>0.9444444444</v>
      </c>
      <c r="V68" s="64" t="s">
        <v>812</v>
      </c>
    </row>
    <row r="69">
      <c r="A69" s="1" t="s">
        <v>812</v>
      </c>
      <c r="B69" s="3"/>
      <c r="C69" s="3">
        <v>2003.0</v>
      </c>
      <c r="D69" s="3">
        <f>COUNTIF(Entries!$A$3:$A$433,A69)</f>
        <v>4</v>
      </c>
      <c r="E69" s="67">
        <f>COUNTIFS(Entries!$A$3:$A$433,A69,Entries!$BA$3:$BA$433,"*State perpetrator*")</f>
        <v>0</v>
      </c>
      <c r="F69" s="67">
        <f>COUNTIFS(Entries!$A$3:$A$433,$A69,Entries!$BA$3:$BA$433,"*State perpetrator*",Entries!$AX$3:$AX$433,"&lt;&gt;Coca",Entries!$AX$3:$AX$433,"&lt;&gt;Guerrilla")</f>
        <v>0</v>
      </c>
      <c r="G69" s="67">
        <f>COUNTIFS(Entries!$A$3:$A$433,$A69,Entries!$BA$3:$BA$433,"*State perpetrator*",Entries!$AX$3:$AX$433,"&lt;&gt;Coca",Entries!$AX$3:$AX$433,"&lt;&gt;Guerrilla",Entries!$AG$3:$AG$433,"Direct*")+COUNTIFS(Entries!$A$3:$A$433,$A69,Entries!$BA$3:$BA$433,"*State perpetrator*",Entries!$AX$3:$AX$433,"&lt;&gt;Coca",Entries!$AX$3:$AX$433,"&lt;&gt;Guerrilla",Entries!$AG$3:$AG$433,"Bystander*")</f>
        <v>0</v>
      </c>
      <c r="H69" s="67">
        <f>COUNTIFS(Entries!$A$3:$A$433,$A69,Entries!$BA$3:$BA$433,"*State victim*")</f>
        <v>4</v>
      </c>
      <c r="I69" t="s">
        <v>382</v>
      </c>
      <c r="K69">
        <v>1993.0</v>
      </c>
      <c r="L69">
        <v>1.0</v>
      </c>
      <c r="M69">
        <v>1.0</v>
      </c>
      <c r="N69">
        <v>1.0</v>
      </c>
      <c r="O69">
        <v>1.0</v>
      </c>
      <c r="P69">
        <v>0.0</v>
      </c>
      <c r="Q69" s="71">
        <f t="shared" ref="Q69:R69" si="69">(SUM(L$2:L69)/SUM(L$2:L$122))</f>
        <v>0.8764568765</v>
      </c>
      <c r="R69" s="71">
        <f t="shared" si="69"/>
        <v>0.9021276596</v>
      </c>
      <c r="S69" s="72">
        <f t="shared" si="3"/>
        <v>0.9444444444</v>
      </c>
      <c r="V69" s="64" t="s">
        <v>1245</v>
      </c>
    </row>
    <row r="70">
      <c r="A70" s="1" t="s">
        <v>1245</v>
      </c>
      <c r="B70" s="3"/>
      <c r="C70" s="3">
        <v>2003.0</v>
      </c>
      <c r="D70" s="3">
        <f>COUNTIF(Entries!$A$3:$A$433,A70)</f>
        <v>1</v>
      </c>
      <c r="E70" s="67">
        <f>COUNTIFS(Entries!$A$3:$A$433,A70,Entries!$BA$3:$BA$433,"*State perpetrator*")</f>
        <v>0</v>
      </c>
      <c r="F70" s="67">
        <f>COUNTIFS(Entries!$A$3:$A$433,$A70,Entries!$BA$3:$BA$433,"*State perpetrator*",Entries!$AX$3:$AX$433,"&lt;&gt;Coca",Entries!$AX$3:$AX$433,"&lt;&gt;Guerrilla")</f>
        <v>0</v>
      </c>
      <c r="G70" s="67">
        <f>COUNTIFS(Entries!$A$3:$A$433,$A70,Entries!$BA$3:$BA$433,"*State perpetrator*",Entries!$AX$3:$AX$433,"&lt;&gt;Coca",Entries!$AX$3:$AX$433,"&lt;&gt;Guerrilla",Entries!$AG$3:$AG$433,"Direct*")+COUNTIFS(Entries!$A$3:$A$433,$A70,Entries!$BA$3:$BA$433,"*State perpetrator*",Entries!$AX$3:$AX$433,"&lt;&gt;Coca",Entries!$AX$3:$AX$433,"&lt;&gt;Guerrilla",Entries!$AG$3:$AG$433,"Bystander*")</f>
        <v>0</v>
      </c>
      <c r="H70" s="67">
        <f>COUNTIFS(Entries!$A$3:$A$433,$A70,Entries!$BA$3:$BA$433,"*State victim*")</f>
        <v>0</v>
      </c>
      <c r="I70" t="s">
        <v>392</v>
      </c>
      <c r="K70">
        <v>1994.0</v>
      </c>
      <c r="L70">
        <v>1.0</v>
      </c>
      <c r="M70">
        <v>1.0</v>
      </c>
      <c r="N70">
        <v>0.0</v>
      </c>
      <c r="O70">
        <v>0.0</v>
      </c>
      <c r="P70">
        <v>0.0</v>
      </c>
      <c r="Q70" s="71">
        <f t="shared" ref="Q70:R70" si="70">(SUM(L$2:L70)/SUM(L$2:L$122))</f>
        <v>0.8787878788</v>
      </c>
      <c r="R70" s="71">
        <f t="shared" si="70"/>
        <v>0.9063829787</v>
      </c>
      <c r="S70" s="72">
        <f t="shared" si="3"/>
        <v>0.9444444444</v>
      </c>
      <c r="V70" s="64" t="s">
        <v>995</v>
      </c>
    </row>
    <row r="71">
      <c r="A71" s="1" t="s">
        <v>995</v>
      </c>
      <c r="B71" s="3"/>
      <c r="C71" s="3">
        <v>2004.0</v>
      </c>
      <c r="D71" s="3">
        <f>COUNTIF(Entries!$A$3:$A$433,A71)</f>
        <v>1</v>
      </c>
      <c r="E71" s="67">
        <f>COUNTIFS(Entries!$A$3:$A$433,A71,Entries!$BA$3:$BA$433,"*State perpetrator*")</f>
        <v>0</v>
      </c>
      <c r="F71" s="67">
        <f>COUNTIFS(Entries!$A$3:$A$433,$A71,Entries!$BA$3:$BA$433,"*State perpetrator*",Entries!$AX$3:$AX$433,"&lt;&gt;Coca",Entries!$AX$3:$AX$433,"&lt;&gt;Guerrilla")</f>
        <v>0</v>
      </c>
      <c r="G71" s="67">
        <f>COUNTIFS(Entries!$A$3:$A$433,$A71,Entries!$BA$3:$BA$433,"*State perpetrator*",Entries!$AX$3:$AX$433,"&lt;&gt;Coca",Entries!$AX$3:$AX$433,"&lt;&gt;Guerrilla",Entries!$AG$3:$AG$433,"Direct*")+COUNTIFS(Entries!$A$3:$A$433,$A71,Entries!$BA$3:$BA$433,"*State perpetrator*",Entries!$AX$3:$AX$433,"&lt;&gt;Coca",Entries!$AX$3:$AX$433,"&lt;&gt;Guerrilla",Entries!$AG$3:$AG$433,"Bystander*")</f>
        <v>0</v>
      </c>
      <c r="H71" s="67">
        <f>COUNTIFS(Entries!$A$3:$A$433,$A71,Entries!$BA$3:$BA$433,"*State victim*")</f>
        <v>1</v>
      </c>
      <c r="I71" t="s">
        <v>400</v>
      </c>
      <c r="K71">
        <v>1994.0</v>
      </c>
      <c r="L71">
        <v>1.0</v>
      </c>
      <c r="M71">
        <v>1.0</v>
      </c>
      <c r="N71">
        <v>0.0</v>
      </c>
      <c r="O71">
        <v>0.0</v>
      </c>
      <c r="P71">
        <v>0.0</v>
      </c>
      <c r="Q71" s="71">
        <f t="shared" ref="Q71:R71" si="71">(SUM(L$2:L71)/SUM(L$2:L$122))</f>
        <v>0.8811188811</v>
      </c>
      <c r="R71" s="71">
        <f t="shared" si="71"/>
        <v>0.9106382979</v>
      </c>
      <c r="S71" s="72">
        <f t="shared" si="3"/>
        <v>0.9444444444</v>
      </c>
      <c r="V71" s="64" t="s">
        <v>662</v>
      </c>
    </row>
    <row r="72">
      <c r="A72" s="1" t="s">
        <v>662</v>
      </c>
      <c r="B72" s="3"/>
      <c r="C72" s="3">
        <v>2004.0</v>
      </c>
      <c r="D72" s="3">
        <f>COUNTIF(Entries!$A$3:$A$433,A72)</f>
        <v>3</v>
      </c>
      <c r="E72" s="67">
        <f>COUNTIFS(Entries!$A$3:$A$433,A72,Entries!$BA$3:$BA$433,"*State perpetrator*")</f>
        <v>0</v>
      </c>
      <c r="F72" s="67">
        <f>COUNTIFS(Entries!$A$3:$A$433,$A72,Entries!$BA$3:$BA$433,"*State perpetrator*",Entries!$AX$3:$AX$433,"&lt;&gt;Coca",Entries!$AX$3:$AX$433,"&lt;&gt;Guerrilla")</f>
        <v>0</v>
      </c>
      <c r="G72" s="67">
        <f>COUNTIFS(Entries!$A$3:$A$433,$A72,Entries!$BA$3:$BA$433,"*State perpetrator*",Entries!$AX$3:$AX$433,"&lt;&gt;Coca",Entries!$AX$3:$AX$433,"&lt;&gt;Guerrilla",Entries!$AG$3:$AG$433,"Direct*")+COUNTIFS(Entries!$A$3:$A$433,$A72,Entries!$BA$3:$BA$433,"*State perpetrator*",Entries!$AX$3:$AX$433,"&lt;&gt;Coca",Entries!$AX$3:$AX$433,"&lt;&gt;Guerrilla",Entries!$AG$3:$AG$433,"Bystander*")</f>
        <v>0</v>
      </c>
      <c r="H72" s="67">
        <f>COUNTIFS(Entries!$A$3:$A$433,$A72,Entries!$BA$3:$BA$433,"*State victim*")</f>
        <v>2</v>
      </c>
      <c r="I72" t="s">
        <v>409</v>
      </c>
      <c r="K72">
        <v>1995.0</v>
      </c>
      <c r="L72">
        <v>1.0</v>
      </c>
      <c r="M72">
        <v>0.0</v>
      </c>
      <c r="N72">
        <v>0.0</v>
      </c>
      <c r="O72">
        <v>0.0</v>
      </c>
      <c r="P72">
        <v>0.0</v>
      </c>
      <c r="Q72" s="71">
        <f t="shared" ref="Q72:R72" si="72">(SUM(L$2:L72)/SUM(L$2:L$122))</f>
        <v>0.8834498834</v>
      </c>
      <c r="R72" s="71">
        <f t="shared" si="72"/>
        <v>0.9106382979</v>
      </c>
      <c r="S72" s="72">
        <f t="shared" si="3"/>
        <v>0.9444444444</v>
      </c>
      <c r="V72" s="64" t="s">
        <v>694</v>
      </c>
    </row>
    <row r="73">
      <c r="A73" s="1" t="s">
        <v>694</v>
      </c>
      <c r="B73" s="3"/>
      <c r="C73" s="3">
        <v>2004.0</v>
      </c>
      <c r="D73" s="3">
        <f>COUNTIF(Entries!$A$3:$A$433,A73)</f>
        <v>3</v>
      </c>
      <c r="E73" s="67">
        <f>COUNTIFS(Entries!$A$3:$A$433,A73,Entries!$BA$3:$BA$433,"*State perpetrator*")</f>
        <v>0</v>
      </c>
      <c r="F73" s="67">
        <f>COUNTIFS(Entries!$A$3:$A$433,$A73,Entries!$BA$3:$BA$433,"*State perpetrator*",Entries!$AX$3:$AX$433,"&lt;&gt;Coca",Entries!$AX$3:$AX$433,"&lt;&gt;Guerrilla")</f>
        <v>0</v>
      </c>
      <c r="G73" s="67">
        <f>COUNTIFS(Entries!$A$3:$A$433,$A73,Entries!$BA$3:$BA$433,"*State perpetrator*",Entries!$AX$3:$AX$433,"&lt;&gt;Coca",Entries!$AX$3:$AX$433,"&lt;&gt;Guerrilla",Entries!$AG$3:$AG$433,"Direct*")+COUNTIFS(Entries!$A$3:$A$433,$A73,Entries!$BA$3:$BA$433,"*State perpetrator*",Entries!$AX$3:$AX$433,"&lt;&gt;Coca",Entries!$AX$3:$AX$433,"&lt;&gt;Guerrilla",Entries!$AG$3:$AG$433,"Bystander*")</f>
        <v>0</v>
      </c>
      <c r="H73" s="67">
        <f>COUNTIFS(Entries!$A$3:$A$433,$A73,Entries!$BA$3:$BA$433,"*State victim*")</f>
        <v>1</v>
      </c>
      <c r="I73" t="s">
        <v>423</v>
      </c>
      <c r="K73">
        <v>1995.0</v>
      </c>
      <c r="L73">
        <v>1.0</v>
      </c>
      <c r="M73">
        <v>1.0</v>
      </c>
      <c r="N73">
        <v>0.0</v>
      </c>
      <c r="O73">
        <v>0.0</v>
      </c>
      <c r="P73">
        <v>0.0</v>
      </c>
      <c r="Q73" s="71">
        <f t="shared" ref="Q73:R73" si="73">(SUM(L$2:L73)/SUM(L$2:L$122))</f>
        <v>0.8857808858</v>
      </c>
      <c r="R73" s="71">
        <f t="shared" si="73"/>
        <v>0.914893617</v>
      </c>
      <c r="S73" s="72">
        <f t="shared" si="3"/>
        <v>0.9444444444</v>
      </c>
      <c r="V73" s="64" t="s">
        <v>1167</v>
      </c>
    </row>
    <row r="74">
      <c r="A74" s="1" t="s">
        <v>1167</v>
      </c>
      <c r="B74" s="3"/>
      <c r="C74" s="3">
        <v>2004.0</v>
      </c>
      <c r="D74" s="3">
        <f>COUNTIF(Entries!$A$3:$A$433,A74)</f>
        <v>1</v>
      </c>
      <c r="E74" s="67">
        <f>COUNTIFS(Entries!$A$3:$A$433,A74,Entries!$BA$3:$BA$433,"*State perpetrator*")</f>
        <v>0</v>
      </c>
      <c r="F74" s="67">
        <f>COUNTIFS(Entries!$A$3:$A$433,$A74,Entries!$BA$3:$BA$433,"*State perpetrator*",Entries!$AX$3:$AX$433,"&lt;&gt;Coca",Entries!$AX$3:$AX$433,"&lt;&gt;Guerrilla")</f>
        <v>0</v>
      </c>
      <c r="G74" s="67">
        <f>COUNTIFS(Entries!$A$3:$A$433,$A74,Entries!$BA$3:$BA$433,"*State perpetrator*",Entries!$AX$3:$AX$433,"&lt;&gt;Coca",Entries!$AX$3:$AX$433,"&lt;&gt;Guerrilla",Entries!$AG$3:$AG$433,"Direct*")+COUNTIFS(Entries!$A$3:$A$433,$A74,Entries!$BA$3:$BA$433,"*State perpetrator*",Entries!$AX$3:$AX$433,"&lt;&gt;Coca",Entries!$AX$3:$AX$433,"&lt;&gt;Guerrilla",Entries!$AG$3:$AG$433,"Bystander*")</f>
        <v>0</v>
      </c>
      <c r="H74" s="67">
        <f>COUNTIFS(Entries!$A$3:$A$433,$A74,Entries!$BA$3:$BA$433,"*State victim*")</f>
        <v>1</v>
      </c>
      <c r="I74" t="s">
        <v>440</v>
      </c>
      <c r="K74">
        <v>1995.0</v>
      </c>
      <c r="L74">
        <v>1.0</v>
      </c>
      <c r="M74">
        <v>1.0</v>
      </c>
      <c r="N74">
        <v>0.0</v>
      </c>
      <c r="O74">
        <v>0.0</v>
      </c>
      <c r="P74">
        <v>0.0</v>
      </c>
      <c r="Q74" s="71">
        <f t="shared" ref="Q74:R74" si="74">(SUM(L$2:L74)/SUM(L$2:L$122))</f>
        <v>0.8881118881</v>
      </c>
      <c r="R74" s="71">
        <f t="shared" si="74"/>
        <v>0.9191489362</v>
      </c>
      <c r="S74" s="72">
        <f t="shared" si="3"/>
        <v>0.9444444444</v>
      </c>
      <c r="V74" s="64" t="s">
        <v>1172</v>
      </c>
    </row>
    <row r="75">
      <c r="A75" s="1" t="s">
        <v>1172</v>
      </c>
      <c r="B75" s="3"/>
      <c r="C75" s="3">
        <v>2004.0</v>
      </c>
      <c r="D75" s="3">
        <f>COUNTIF(Entries!$A$3:$A$433,A75)</f>
        <v>1</v>
      </c>
      <c r="E75" s="67">
        <f>COUNTIFS(Entries!$A$3:$A$433,A75,Entries!$BA$3:$BA$433,"*State perpetrator*")</f>
        <v>1</v>
      </c>
      <c r="F75" s="67">
        <f>COUNTIFS(Entries!$A$3:$A$433,$A75,Entries!$BA$3:$BA$433,"*State perpetrator*",Entries!$AX$3:$AX$433,"&lt;&gt;Coca",Entries!$AX$3:$AX$433,"&lt;&gt;Guerrilla")</f>
        <v>0</v>
      </c>
      <c r="G75" s="67">
        <f>COUNTIFS(Entries!$A$3:$A$433,$A75,Entries!$BA$3:$BA$433,"*State perpetrator*",Entries!$AX$3:$AX$433,"&lt;&gt;Coca",Entries!$AX$3:$AX$433,"&lt;&gt;Guerrilla",Entries!$AG$3:$AG$433,"Direct*")+COUNTIFS(Entries!$A$3:$A$433,$A75,Entries!$BA$3:$BA$433,"*State perpetrator*",Entries!$AX$3:$AX$433,"&lt;&gt;Coca",Entries!$AX$3:$AX$433,"&lt;&gt;Guerrilla",Entries!$AG$3:$AG$433,"Bystander*")</f>
        <v>0</v>
      </c>
      <c r="H75" s="67">
        <f>COUNTIFS(Entries!$A$3:$A$433,$A75,Entries!$BA$3:$BA$433,"*State victim*")</f>
        <v>0</v>
      </c>
      <c r="I75" t="s">
        <v>453</v>
      </c>
      <c r="K75">
        <v>1995.0</v>
      </c>
      <c r="L75">
        <v>1.0</v>
      </c>
      <c r="M75">
        <v>1.0</v>
      </c>
      <c r="N75">
        <v>0.0</v>
      </c>
      <c r="O75">
        <v>0.0</v>
      </c>
      <c r="P75">
        <v>0.0</v>
      </c>
      <c r="Q75" s="71">
        <f t="shared" ref="Q75:R75" si="75">(SUM(L$2:L75)/SUM(L$2:L$122))</f>
        <v>0.8904428904</v>
      </c>
      <c r="R75" s="71">
        <f t="shared" si="75"/>
        <v>0.9234042553</v>
      </c>
      <c r="S75" s="72">
        <f t="shared" si="3"/>
        <v>0.9444444444</v>
      </c>
      <c r="V75" s="64" t="s">
        <v>1179</v>
      </c>
    </row>
    <row r="76">
      <c r="A76" s="1" t="s">
        <v>1179</v>
      </c>
      <c r="B76" s="3"/>
      <c r="C76" s="3">
        <v>2005.0</v>
      </c>
      <c r="D76" s="3">
        <f>COUNTIF(Entries!$A$3:$A$433,A76)</f>
        <v>1</v>
      </c>
      <c r="E76" s="67">
        <f>COUNTIFS(Entries!$A$3:$A$433,A76,Entries!$BA$3:$BA$433,"*State perpetrator*")</f>
        <v>1</v>
      </c>
      <c r="F76" s="67">
        <f>COUNTIFS(Entries!$A$3:$A$433,$A76,Entries!$BA$3:$BA$433,"*State perpetrator*",Entries!$AX$3:$AX$433,"&lt;&gt;Coca",Entries!$AX$3:$AX$433,"&lt;&gt;Guerrilla")</f>
        <v>1</v>
      </c>
      <c r="G76" s="67">
        <f>COUNTIFS(Entries!$A$3:$A$433,$A76,Entries!$BA$3:$BA$433,"*State perpetrator*",Entries!$AX$3:$AX$433,"&lt;&gt;Coca",Entries!$AX$3:$AX$433,"&lt;&gt;Guerrilla",Entries!$AG$3:$AG$433,"Direct*")+COUNTIFS(Entries!$A$3:$A$433,$A76,Entries!$BA$3:$BA$433,"*State perpetrator*",Entries!$AX$3:$AX$433,"&lt;&gt;Coca",Entries!$AX$3:$AX$433,"&lt;&gt;Guerrilla",Entries!$AG$3:$AG$433,"Bystander*")</f>
        <v>1</v>
      </c>
      <c r="H76" s="67">
        <f>COUNTIFS(Entries!$A$3:$A$433,$A76,Entries!$BA$3:$BA$433,"*State victim*")</f>
        <v>0</v>
      </c>
      <c r="I76" t="s">
        <v>463</v>
      </c>
      <c r="K76">
        <v>1995.0</v>
      </c>
      <c r="L76">
        <v>1.0</v>
      </c>
      <c r="M76">
        <v>1.0</v>
      </c>
      <c r="N76">
        <v>0.0</v>
      </c>
      <c r="O76">
        <v>0.0</v>
      </c>
      <c r="P76">
        <v>0.0</v>
      </c>
      <c r="Q76" s="71">
        <f t="shared" ref="Q76:R76" si="76">(SUM(L$2:L76)/SUM(L$2:L$122))</f>
        <v>0.8927738928</v>
      </c>
      <c r="R76" s="71">
        <f t="shared" si="76"/>
        <v>0.9276595745</v>
      </c>
      <c r="S76" s="72">
        <f t="shared" si="3"/>
        <v>0.9444444444</v>
      </c>
      <c r="V76" s="64" t="s">
        <v>1320</v>
      </c>
    </row>
    <row r="77">
      <c r="A77" s="1" t="s">
        <v>1320</v>
      </c>
      <c r="B77" s="3"/>
      <c r="C77" s="3">
        <v>2006.0</v>
      </c>
      <c r="D77" s="3">
        <f>COUNTIF(Entries!$A$3:$A$433,A77)</f>
        <v>1</v>
      </c>
      <c r="E77" s="67">
        <f>COUNTIFS(Entries!$A$3:$A$433,A77,Entries!$BA$3:$BA$433,"*State perpetrator*")</f>
        <v>1</v>
      </c>
      <c r="F77" s="67">
        <f>COUNTIFS(Entries!$A$3:$A$433,$A77,Entries!$BA$3:$BA$433,"*State perpetrator*",Entries!$AX$3:$AX$433,"&lt;&gt;Coca",Entries!$AX$3:$AX$433,"&lt;&gt;Guerrilla")</f>
        <v>1</v>
      </c>
      <c r="G77" s="67">
        <f>COUNTIFS(Entries!$A$3:$A$433,$A77,Entries!$BA$3:$BA$433,"*State perpetrator*",Entries!$AX$3:$AX$433,"&lt;&gt;Coca",Entries!$AX$3:$AX$433,"&lt;&gt;Guerrilla",Entries!$AG$3:$AG$433,"Direct*")+COUNTIFS(Entries!$A$3:$A$433,$A77,Entries!$BA$3:$BA$433,"*State perpetrator*",Entries!$AX$3:$AX$433,"&lt;&gt;Coca",Entries!$AX$3:$AX$433,"&lt;&gt;Guerrilla",Entries!$AG$3:$AG$433,"Bystander*")</f>
        <v>1</v>
      </c>
      <c r="H77" s="67">
        <f>COUNTIFS(Entries!$A$3:$A$433,$A77,Entries!$BA$3:$BA$433,"*State victim*")</f>
        <v>0</v>
      </c>
      <c r="I77" t="s">
        <v>470</v>
      </c>
      <c r="K77">
        <v>1995.0</v>
      </c>
      <c r="L77">
        <v>1.0</v>
      </c>
      <c r="M77">
        <v>1.0</v>
      </c>
      <c r="N77">
        <v>1.0</v>
      </c>
      <c r="O77">
        <v>0.0</v>
      </c>
      <c r="P77">
        <v>0.0</v>
      </c>
      <c r="Q77" s="71">
        <f t="shared" ref="Q77:R77" si="77">(SUM(L$2:L77)/SUM(L$2:L$122))</f>
        <v>0.8951048951</v>
      </c>
      <c r="R77" s="71">
        <f t="shared" si="77"/>
        <v>0.9319148936</v>
      </c>
      <c r="S77" s="72">
        <f t="shared" si="3"/>
        <v>0.9444444444</v>
      </c>
      <c r="V77" s="64" t="s">
        <v>1069</v>
      </c>
    </row>
    <row r="78">
      <c r="A78" s="1" t="s">
        <v>1069</v>
      </c>
      <c r="B78" s="3"/>
      <c r="C78" s="3">
        <v>2006.0</v>
      </c>
      <c r="D78" s="3">
        <f>COUNTIF(Entries!$A$3:$A$433,A78)</f>
        <v>2</v>
      </c>
      <c r="E78" s="67">
        <f>COUNTIFS(Entries!$A$3:$A$433,A78,Entries!$BA$3:$BA$433,"*State perpetrator*")</f>
        <v>2</v>
      </c>
      <c r="F78" s="67">
        <f>COUNTIFS(Entries!$A$3:$A$433,$A78,Entries!$BA$3:$BA$433,"*State perpetrator*",Entries!$AX$3:$AX$433,"&lt;&gt;Coca",Entries!$AX$3:$AX$433,"&lt;&gt;Guerrilla")</f>
        <v>0</v>
      </c>
      <c r="G78" s="67">
        <f>COUNTIFS(Entries!$A$3:$A$433,$A78,Entries!$BA$3:$BA$433,"*State perpetrator*",Entries!$AX$3:$AX$433,"&lt;&gt;Coca",Entries!$AX$3:$AX$433,"&lt;&gt;Guerrilla",Entries!$AG$3:$AG$433,"Direct*")+COUNTIFS(Entries!$A$3:$A$433,$A78,Entries!$BA$3:$BA$433,"*State perpetrator*",Entries!$AX$3:$AX$433,"&lt;&gt;Coca",Entries!$AX$3:$AX$433,"&lt;&gt;Guerrilla",Entries!$AG$3:$AG$433,"Bystander*")</f>
        <v>0</v>
      </c>
      <c r="H78" s="67">
        <f>COUNTIFS(Entries!$A$3:$A$433,$A78,Entries!$BA$3:$BA$433,"*State victim*")</f>
        <v>0</v>
      </c>
      <c r="I78" t="s">
        <v>477</v>
      </c>
      <c r="K78">
        <v>1996.0</v>
      </c>
      <c r="L78">
        <v>1.0</v>
      </c>
      <c r="M78">
        <v>1.0</v>
      </c>
      <c r="N78">
        <v>1.0</v>
      </c>
      <c r="O78">
        <v>0.0</v>
      </c>
      <c r="P78">
        <v>0.0</v>
      </c>
      <c r="Q78" s="71">
        <f t="shared" ref="Q78:R78" si="78">(SUM(L$2:L78)/SUM(L$2:L$122))</f>
        <v>0.8974358974</v>
      </c>
      <c r="R78" s="71">
        <f t="shared" si="78"/>
        <v>0.9361702128</v>
      </c>
      <c r="S78" s="72">
        <f t="shared" si="3"/>
        <v>0.9444444444</v>
      </c>
      <c r="V78" s="64" t="s">
        <v>363</v>
      </c>
    </row>
    <row r="79">
      <c r="A79" s="1" t="s">
        <v>363</v>
      </c>
      <c r="B79" s="3"/>
      <c r="C79" s="3">
        <v>2006.0</v>
      </c>
      <c r="D79" s="3">
        <f>COUNTIF(Entries!$A$3:$A$433,A79)</f>
        <v>17</v>
      </c>
      <c r="E79" s="67">
        <f>COUNTIFS(Entries!$A$3:$A$433,A79,Entries!$BA$3:$BA$433,"*State perpetrator*")</f>
        <v>0</v>
      </c>
      <c r="F79" s="67">
        <f>COUNTIFS(Entries!$A$3:$A$433,$A79,Entries!$BA$3:$BA$433,"*State perpetrator*",Entries!$AX$3:$AX$433,"&lt;&gt;Coca",Entries!$AX$3:$AX$433,"&lt;&gt;Guerrilla")</f>
        <v>0</v>
      </c>
      <c r="G79" s="67">
        <f>COUNTIFS(Entries!$A$3:$A$433,$A79,Entries!$BA$3:$BA$433,"*State perpetrator*",Entries!$AX$3:$AX$433,"&lt;&gt;Coca",Entries!$AX$3:$AX$433,"&lt;&gt;Guerrilla",Entries!$AG$3:$AG$433,"Direct*")+COUNTIFS(Entries!$A$3:$A$433,$A79,Entries!$BA$3:$BA$433,"*State perpetrator*",Entries!$AX$3:$AX$433,"&lt;&gt;Coca",Entries!$AX$3:$AX$433,"&lt;&gt;Guerrilla",Entries!$AG$3:$AG$433,"Bystander*")</f>
        <v>0</v>
      </c>
      <c r="H79" s="67">
        <f>COUNTIFS(Entries!$A$3:$A$433,$A79,Entries!$BA$3:$BA$433,"*State victim*")</f>
        <v>1</v>
      </c>
      <c r="I79" t="s">
        <v>553</v>
      </c>
      <c r="K79">
        <v>1997.0</v>
      </c>
      <c r="L79">
        <v>1.0</v>
      </c>
      <c r="M79">
        <v>1.0</v>
      </c>
      <c r="N79">
        <v>0.0</v>
      </c>
      <c r="O79">
        <v>0.0</v>
      </c>
      <c r="P79">
        <v>0.0</v>
      </c>
      <c r="Q79" s="71">
        <f t="shared" ref="Q79:R79" si="79">(SUM(L$2:L79)/SUM(L$2:L$122))</f>
        <v>0.8997668998</v>
      </c>
      <c r="R79" s="71">
        <f t="shared" si="79"/>
        <v>0.9404255319</v>
      </c>
      <c r="S79" s="72">
        <f t="shared" si="3"/>
        <v>0.9444444444</v>
      </c>
      <c r="V79" s="64" t="s">
        <v>1238</v>
      </c>
    </row>
    <row r="80">
      <c r="A80" s="1" t="s">
        <v>1238</v>
      </c>
      <c r="B80" s="3"/>
      <c r="C80" s="3">
        <v>2006.0</v>
      </c>
      <c r="D80" s="3">
        <f>COUNTIF(Entries!$A$3:$A$433,A80)</f>
        <v>1</v>
      </c>
      <c r="E80" s="67">
        <f>COUNTIFS(Entries!$A$3:$A$433,A80,Entries!$BA$3:$BA$433,"*State perpetrator*")</f>
        <v>0</v>
      </c>
      <c r="F80" s="67">
        <f>COUNTIFS(Entries!$A$3:$A$433,$A80,Entries!$BA$3:$BA$433,"*State perpetrator*",Entries!$AX$3:$AX$433,"&lt;&gt;Coca",Entries!$AX$3:$AX$433,"&lt;&gt;Guerrilla")</f>
        <v>0</v>
      </c>
      <c r="G80" s="67">
        <f>COUNTIFS(Entries!$A$3:$A$433,$A80,Entries!$BA$3:$BA$433,"*State perpetrator*",Entries!$AX$3:$AX$433,"&lt;&gt;Coca",Entries!$AX$3:$AX$433,"&lt;&gt;Guerrilla",Entries!$AG$3:$AG$433,"Direct*")+COUNTIFS(Entries!$A$3:$A$433,$A80,Entries!$BA$3:$BA$433,"*State perpetrator*",Entries!$AX$3:$AX$433,"&lt;&gt;Coca",Entries!$AX$3:$AX$433,"&lt;&gt;Guerrilla",Entries!$AG$3:$AG$433,"Bystander*")</f>
        <v>0</v>
      </c>
      <c r="H80" s="67">
        <f>COUNTIFS(Entries!$A$3:$A$433,$A80,Entries!$BA$3:$BA$433,"*State victim*")</f>
        <v>0</v>
      </c>
      <c r="I80" t="s">
        <v>577</v>
      </c>
      <c r="K80">
        <v>1997.0</v>
      </c>
      <c r="L80">
        <v>1.0</v>
      </c>
      <c r="M80">
        <v>0.0</v>
      </c>
      <c r="N80">
        <v>0.0</v>
      </c>
      <c r="O80">
        <v>0.0</v>
      </c>
      <c r="P80">
        <v>1.0</v>
      </c>
      <c r="Q80" s="71">
        <f t="shared" ref="Q80:R80" si="80">(SUM(L$2:L80)/SUM(L$2:L$122))</f>
        <v>0.9020979021</v>
      </c>
      <c r="R80" s="71">
        <f t="shared" si="80"/>
        <v>0.9404255319</v>
      </c>
      <c r="S80" s="72">
        <f t="shared" si="3"/>
        <v>0.962962963</v>
      </c>
      <c r="V80" s="64" t="s">
        <v>717</v>
      </c>
    </row>
    <row r="81">
      <c r="A81" s="1" t="s">
        <v>717</v>
      </c>
      <c r="B81" s="3"/>
      <c r="C81" s="3">
        <v>2007.0</v>
      </c>
      <c r="D81" s="3">
        <f>COUNTIF(Entries!$A$3:$A$433,A81)</f>
        <v>3</v>
      </c>
      <c r="E81" s="67">
        <f>COUNTIFS(Entries!$A$3:$A$433,A81,Entries!$BA$3:$BA$433,"*State perpetrator*")</f>
        <v>0</v>
      </c>
      <c r="F81" s="67">
        <f>COUNTIFS(Entries!$A$3:$A$433,$A81,Entries!$BA$3:$BA$433,"*State perpetrator*",Entries!$AX$3:$AX$433,"&lt;&gt;Coca",Entries!$AX$3:$AX$433,"&lt;&gt;Guerrilla")</f>
        <v>0</v>
      </c>
      <c r="G81" s="67">
        <f>COUNTIFS(Entries!$A$3:$A$433,$A81,Entries!$BA$3:$BA$433,"*State perpetrator*",Entries!$AX$3:$AX$433,"&lt;&gt;Coca",Entries!$AX$3:$AX$433,"&lt;&gt;Guerrilla",Entries!$AG$3:$AG$433,"Direct*")+COUNTIFS(Entries!$A$3:$A$433,$A81,Entries!$BA$3:$BA$433,"*State perpetrator*",Entries!$AX$3:$AX$433,"&lt;&gt;Coca",Entries!$AX$3:$AX$433,"&lt;&gt;Guerrilla",Entries!$AG$3:$AG$433,"Bystander*")</f>
        <v>0</v>
      </c>
      <c r="H81" s="67">
        <f>COUNTIFS(Entries!$A$3:$A$433,$A81,Entries!$BA$3:$BA$433,"*State victim*")</f>
        <v>0</v>
      </c>
      <c r="I81" t="s">
        <v>830</v>
      </c>
      <c r="K81">
        <v>2001.0</v>
      </c>
      <c r="L81">
        <v>1.0</v>
      </c>
      <c r="M81">
        <v>1.0</v>
      </c>
      <c r="N81">
        <v>0.0</v>
      </c>
      <c r="O81">
        <v>0.0</v>
      </c>
      <c r="P81">
        <v>0.0</v>
      </c>
      <c r="Q81" s="71">
        <f t="shared" ref="Q81:R81" si="81">(SUM(L$2:L81)/SUM(L$2:L$122))</f>
        <v>0.9044289044</v>
      </c>
      <c r="R81" s="71">
        <f t="shared" si="81"/>
        <v>0.9446808511</v>
      </c>
      <c r="S81" s="72">
        <f t="shared" si="3"/>
        <v>0.962962963</v>
      </c>
      <c r="V81" s="64" t="s">
        <v>1368</v>
      </c>
    </row>
    <row r="82">
      <c r="A82" s="1" t="s">
        <v>1368</v>
      </c>
      <c r="B82" s="3"/>
      <c r="C82" s="3">
        <v>2007.0</v>
      </c>
      <c r="D82" s="3">
        <f>COUNTIF(Entries!$A$3:$A$433,A82)</f>
        <v>1</v>
      </c>
      <c r="E82" s="67">
        <f>COUNTIFS(Entries!$A$3:$A$433,A82,Entries!$BA$3:$BA$433,"*State perpetrator*")</f>
        <v>1</v>
      </c>
      <c r="F82" s="67">
        <f>COUNTIFS(Entries!$A$3:$A$433,$A82,Entries!$BA$3:$BA$433,"*State perpetrator*",Entries!$AX$3:$AX$433,"&lt;&gt;Coca",Entries!$AX$3:$AX$433,"&lt;&gt;Guerrilla")</f>
        <v>1</v>
      </c>
      <c r="G82" s="67">
        <f>COUNTIFS(Entries!$A$3:$A$433,$A82,Entries!$BA$3:$BA$433,"*State perpetrator*",Entries!$AX$3:$AX$433,"&lt;&gt;Coca",Entries!$AX$3:$AX$433,"&lt;&gt;Guerrilla",Entries!$AG$3:$AG$433,"Direct*")+COUNTIFS(Entries!$A$3:$A$433,$A82,Entries!$BA$3:$BA$433,"*State perpetrator*",Entries!$AX$3:$AX$433,"&lt;&gt;Coca",Entries!$AX$3:$AX$433,"&lt;&gt;Guerrilla",Entries!$AG$3:$AG$433,"Bystander*")</f>
        <v>1</v>
      </c>
      <c r="H82" s="67">
        <f>COUNTIFS(Entries!$A$3:$A$433,$A82,Entries!$BA$3:$BA$433,"*State victim*")</f>
        <v>0</v>
      </c>
      <c r="I82" t="s">
        <v>837</v>
      </c>
      <c r="K82">
        <v>2001.0</v>
      </c>
      <c r="L82">
        <v>1.0</v>
      </c>
      <c r="M82">
        <v>0.0</v>
      </c>
      <c r="N82">
        <v>0.0</v>
      </c>
      <c r="O82">
        <v>0.0</v>
      </c>
      <c r="P82">
        <v>0.0</v>
      </c>
      <c r="Q82" s="71">
        <f t="shared" ref="Q82:R82" si="82">(SUM(L$2:L82)/SUM(L$2:L$122))</f>
        <v>0.9067599068</v>
      </c>
      <c r="R82" s="71">
        <f t="shared" si="82"/>
        <v>0.9446808511</v>
      </c>
      <c r="S82" s="72">
        <f t="shared" si="3"/>
        <v>0.962962963</v>
      </c>
      <c r="V82" s="64" t="s">
        <v>1265</v>
      </c>
    </row>
    <row r="83">
      <c r="A83" s="1" t="s">
        <v>1265</v>
      </c>
      <c r="B83" s="3"/>
      <c r="C83" s="3">
        <v>2007.0</v>
      </c>
      <c r="D83" s="3">
        <f>COUNTIF(Entries!$A$3:$A$433,A83)</f>
        <v>1</v>
      </c>
      <c r="E83" s="67">
        <f>COUNTIFS(Entries!$A$3:$A$433,A83,Entries!$BA$3:$BA$433,"*State perpetrator*")</f>
        <v>1</v>
      </c>
      <c r="F83" s="67">
        <f>COUNTIFS(Entries!$A$3:$A$433,$A83,Entries!$BA$3:$BA$433,"*State perpetrator*",Entries!$AX$3:$AX$433,"&lt;&gt;Coca",Entries!$AX$3:$AX$433,"&lt;&gt;Guerrilla")</f>
        <v>1</v>
      </c>
      <c r="G83" s="67">
        <f>COUNTIFS(Entries!$A$3:$A$433,$A83,Entries!$BA$3:$BA$433,"*State perpetrator*",Entries!$AX$3:$AX$433,"&lt;&gt;Coca",Entries!$AX$3:$AX$433,"&lt;&gt;Guerrilla",Entries!$AG$3:$AG$433,"Direct*")+COUNTIFS(Entries!$A$3:$A$433,$A83,Entries!$BA$3:$BA$433,"*State perpetrator*",Entries!$AX$3:$AX$433,"&lt;&gt;Coca",Entries!$AX$3:$AX$433,"&lt;&gt;Guerrilla",Entries!$AG$3:$AG$433,"Bystander*")</f>
        <v>1</v>
      </c>
      <c r="H83" s="67">
        <f>COUNTIFS(Entries!$A$3:$A$433,$A83,Entries!$BA$3:$BA$433,"*State victim*")</f>
        <v>0</v>
      </c>
      <c r="I83" t="s">
        <v>844</v>
      </c>
      <c r="K83">
        <v>2001.0</v>
      </c>
      <c r="L83">
        <v>1.0</v>
      </c>
      <c r="M83">
        <v>0.0</v>
      </c>
      <c r="N83">
        <v>0.0</v>
      </c>
      <c r="O83">
        <v>0.0</v>
      </c>
      <c r="P83">
        <v>0.0</v>
      </c>
      <c r="Q83" s="71">
        <f t="shared" ref="Q83:R83" si="83">(SUM(L$2:L83)/SUM(L$2:L$122))</f>
        <v>0.9090909091</v>
      </c>
      <c r="R83" s="71">
        <f t="shared" si="83"/>
        <v>0.9446808511</v>
      </c>
      <c r="S83" s="72">
        <f t="shared" si="3"/>
        <v>0.962962963</v>
      </c>
      <c r="V83" s="64" t="s">
        <v>742</v>
      </c>
    </row>
    <row r="84">
      <c r="A84" s="1" t="s">
        <v>742</v>
      </c>
      <c r="B84" s="3"/>
      <c r="C84" s="3">
        <v>2007.0</v>
      </c>
      <c r="D84" s="3">
        <f>COUNTIF(Entries!$A$3:$A$433,A84)</f>
        <v>3</v>
      </c>
      <c r="E84" s="67">
        <f>COUNTIFS(Entries!$A$3:$A$433,A84,Entries!$BA$3:$BA$433,"*State perpetrator*")</f>
        <v>3</v>
      </c>
      <c r="F84" s="67">
        <f>COUNTIFS(Entries!$A$3:$A$433,$A84,Entries!$BA$3:$BA$433,"*State perpetrator*",Entries!$AX$3:$AX$433,"&lt;&gt;Coca",Entries!$AX$3:$AX$433,"&lt;&gt;Guerrilla")</f>
        <v>3</v>
      </c>
      <c r="G84" s="67">
        <f>COUNTIFS(Entries!$A$3:$A$433,$A84,Entries!$BA$3:$BA$433,"*State perpetrator*",Entries!$AX$3:$AX$433,"&lt;&gt;Coca",Entries!$AX$3:$AX$433,"&lt;&gt;Guerrilla",Entries!$AG$3:$AG$433,"Direct*")+COUNTIFS(Entries!$A$3:$A$433,$A84,Entries!$BA$3:$BA$433,"*State perpetrator*",Entries!$AX$3:$AX$433,"&lt;&gt;Coca",Entries!$AX$3:$AX$433,"&lt;&gt;Guerrilla",Entries!$AG$3:$AG$433,"Bystander*")</f>
        <v>3</v>
      </c>
      <c r="H84" s="67">
        <f>COUNTIFS(Entries!$A$3:$A$433,$A84,Entries!$BA$3:$BA$433,"*State victim*")</f>
        <v>0</v>
      </c>
      <c r="I84" t="s">
        <v>873</v>
      </c>
      <c r="K84">
        <v>2001.0</v>
      </c>
      <c r="L84">
        <v>1.0</v>
      </c>
      <c r="M84">
        <v>0.0</v>
      </c>
      <c r="N84">
        <v>0.0</v>
      </c>
      <c r="O84">
        <v>0.0</v>
      </c>
      <c r="P84">
        <v>0.0</v>
      </c>
      <c r="Q84" s="71">
        <f t="shared" ref="Q84:R84" si="84">(SUM(L$2:L84)/SUM(L$2:L$122))</f>
        <v>0.9114219114</v>
      </c>
      <c r="R84" s="71">
        <f t="shared" si="84"/>
        <v>0.9446808511</v>
      </c>
      <c r="S84" s="72">
        <f t="shared" si="3"/>
        <v>0.962962963</v>
      </c>
      <c r="V84" s="64" t="s">
        <v>956</v>
      </c>
    </row>
    <row r="85">
      <c r="A85" s="1" t="s">
        <v>956</v>
      </c>
      <c r="B85" s="3"/>
      <c r="C85" s="3">
        <v>2008.0</v>
      </c>
      <c r="D85" s="3">
        <f>COUNTIF(Entries!$A$3:$A$433,A85)</f>
        <v>2</v>
      </c>
      <c r="E85" s="67">
        <f>COUNTIFS(Entries!$A$3:$A$433,A85,Entries!$BA$3:$BA$433,"*State perpetrator*")</f>
        <v>0</v>
      </c>
      <c r="F85" s="67">
        <f>COUNTIFS(Entries!$A$3:$A$433,$A85,Entries!$BA$3:$BA$433,"*State perpetrator*",Entries!$AX$3:$AX$433,"&lt;&gt;Coca",Entries!$AX$3:$AX$433,"&lt;&gt;Guerrilla")</f>
        <v>0</v>
      </c>
      <c r="G85" s="67">
        <f>COUNTIFS(Entries!$A$3:$A$433,$A85,Entries!$BA$3:$BA$433,"*State perpetrator*",Entries!$AX$3:$AX$433,"&lt;&gt;Coca",Entries!$AX$3:$AX$433,"&lt;&gt;Guerrilla",Entries!$AG$3:$AG$433,"Direct*")+COUNTIFS(Entries!$A$3:$A$433,$A85,Entries!$BA$3:$BA$433,"*State perpetrator*",Entries!$AX$3:$AX$433,"&lt;&gt;Coca",Entries!$AX$3:$AX$433,"&lt;&gt;Guerrilla",Entries!$AG$3:$AG$433,"Bystander*")</f>
        <v>0</v>
      </c>
      <c r="H85" s="67">
        <f>COUNTIFS(Entries!$A$3:$A$433,$A85,Entries!$BA$3:$BA$433,"*State victim*")</f>
        <v>0</v>
      </c>
      <c r="I85" t="s">
        <v>950</v>
      </c>
      <c r="K85">
        <v>2001.0</v>
      </c>
      <c r="L85">
        <v>1.0</v>
      </c>
      <c r="M85">
        <v>1.0</v>
      </c>
      <c r="N85">
        <v>0.0</v>
      </c>
      <c r="O85">
        <v>0.0</v>
      </c>
      <c r="P85">
        <v>0.0</v>
      </c>
      <c r="Q85" s="71">
        <f t="shared" ref="Q85:R85" si="85">(SUM(L$2:L85)/SUM(L$2:L$122))</f>
        <v>0.9137529138</v>
      </c>
      <c r="R85" s="71">
        <f t="shared" si="85"/>
        <v>0.9489361702</v>
      </c>
      <c r="S85" s="72">
        <f t="shared" si="3"/>
        <v>0.962962963</v>
      </c>
      <c r="V85" s="64" t="s">
        <v>1298</v>
      </c>
    </row>
    <row r="86">
      <c r="A86" s="1" t="s">
        <v>1298</v>
      </c>
      <c r="B86" s="3"/>
      <c r="C86" s="3">
        <v>2008.0</v>
      </c>
      <c r="D86" s="3">
        <f>COUNTIF(Entries!$A$3:$A$433,A86)</f>
        <v>1</v>
      </c>
      <c r="E86" s="67">
        <f>COUNTIFS(Entries!$A$3:$A$433,A86,Entries!$BA$3:$BA$433,"*State perpetrator*")</f>
        <v>0</v>
      </c>
      <c r="F86" s="67">
        <f>COUNTIFS(Entries!$A$3:$A$433,$A86,Entries!$BA$3:$BA$433,"*State perpetrator*",Entries!$AX$3:$AX$433,"&lt;&gt;Coca",Entries!$AX$3:$AX$433,"&lt;&gt;Guerrilla")</f>
        <v>0</v>
      </c>
      <c r="G86" s="67">
        <f>COUNTIFS(Entries!$A$3:$A$433,$A86,Entries!$BA$3:$BA$433,"*State perpetrator*",Entries!$AX$3:$AX$433,"&lt;&gt;Coca",Entries!$AX$3:$AX$433,"&lt;&gt;Guerrilla",Entries!$AG$3:$AG$433,"Direct*")+COUNTIFS(Entries!$A$3:$A$433,$A86,Entries!$BA$3:$BA$433,"*State perpetrator*",Entries!$AX$3:$AX$433,"&lt;&gt;Coca",Entries!$AX$3:$AX$433,"&lt;&gt;Guerrilla",Entries!$AG$3:$AG$433,"Bystander*")</f>
        <v>0</v>
      </c>
      <c r="H86" s="67">
        <f>COUNTIFS(Entries!$A$3:$A$433,$A86,Entries!$BA$3:$BA$433,"*State victim*")</f>
        <v>0</v>
      </c>
      <c r="I86" t="s">
        <v>958</v>
      </c>
      <c r="K86">
        <v>2001.0</v>
      </c>
      <c r="L86">
        <v>1.0</v>
      </c>
      <c r="M86">
        <v>1.0</v>
      </c>
      <c r="N86">
        <v>1.0</v>
      </c>
      <c r="O86">
        <v>1.0</v>
      </c>
      <c r="P86">
        <v>0.0</v>
      </c>
      <c r="Q86" s="71">
        <f t="shared" ref="Q86:R86" si="86">(SUM(L$2:L86)/SUM(L$2:L$122))</f>
        <v>0.9160839161</v>
      </c>
      <c r="R86" s="71">
        <f t="shared" si="86"/>
        <v>0.9531914894</v>
      </c>
      <c r="S86" s="72">
        <f t="shared" si="3"/>
        <v>0.962962963</v>
      </c>
      <c r="V86" s="64" t="s">
        <v>1075</v>
      </c>
    </row>
    <row r="87">
      <c r="A87" s="1" t="s">
        <v>1075</v>
      </c>
      <c r="B87" s="3"/>
      <c r="C87" s="3">
        <v>2008.0</v>
      </c>
      <c r="D87" s="3">
        <f>COUNTIF(Entries!$A$3:$A$433,A87)</f>
        <v>2</v>
      </c>
      <c r="E87" s="67">
        <f>COUNTIFS(Entries!$A$3:$A$433,A87,Entries!$BA$3:$BA$433,"*State perpetrator*")</f>
        <v>2</v>
      </c>
      <c r="F87" s="67">
        <f>COUNTIFS(Entries!$A$3:$A$433,$A87,Entries!$BA$3:$BA$433,"*State perpetrator*",Entries!$AX$3:$AX$433,"&lt;&gt;Coca",Entries!$AX$3:$AX$433,"&lt;&gt;Guerrilla")</f>
        <v>2</v>
      </c>
      <c r="G87" s="67">
        <f>COUNTIFS(Entries!$A$3:$A$433,$A87,Entries!$BA$3:$BA$433,"*State perpetrator*",Entries!$AX$3:$AX$433,"&lt;&gt;Coca",Entries!$AX$3:$AX$433,"&lt;&gt;Guerrilla",Entries!$AG$3:$AG$433,"Direct*")+COUNTIFS(Entries!$A$3:$A$433,$A87,Entries!$BA$3:$BA$433,"*State perpetrator*",Entries!$AX$3:$AX$433,"&lt;&gt;Coca",Entries!$AX$3:$AX$433,"&lt;&gt;Guerrilla",Entries!$AG$3:$AG$433,"Bystander*")</f>
        <v>2</v>
      </c>
      <c r="H87" s="67">
        <f>COUNTIFS(Entries!$A$3:$A$433,$A87,Entries!$BA$3:$BA$433,"*State victim*")</f>
        <v>0</v>
      </c>
      <c r="I87" t="s">
        <v>996</v>
      </c>
      <c r="K87">
        <v>2002.0</v>
      </c>
      <c r="L87">
        <v>1.0</v>
      </c>
      <c r="M87">
        <v>1.0</v>
      </c>
      <c r="N87">
        <v>1.0</v>
      </c>
      <c r="O87">
        <v>1.0</v>
      </c>
      <c r="P87">
        <v>0.0</v>
      </c>
      <c r="Q87" s="71">
        <f t="shared" ref="Q87:R87" si="87">(SUM(L$2:L87)/SUM(L$2:L$122))</f>
        <v>0.9184149184</v>
      </c>
      <c r="R87" s="71">
        <f t="shared" si="87"/>
        <v>0.9574468085</v>
      </c>
      <c r="S87" s="72">
        <f t="shared" si="3"/>
        <v>0.962962963</v>
      </c>
      <c r="V87" s="64" t="s">
        <v>1431</v>
      </c>
    </row>
    <row r="88">
      <c r="A88" s="1" t="s">
        <v>1431</v>
      </c>
      <c r="B88" s="3"/>
      <c r="C88" s="3">
        <v>2008.0</v>
      </c>
      <c r="D88" s="3">
        <f>COUNTIF(Entries!$A$3:$A$433,A88)</f>
        <v>1</v>
      </c>
      <c r="E88" s="67">
        <f>COUNTIFS(Entries!$A$3:$A$433,A88,Entries!$BA$3:$BA$433,"*State perpetrator*")</f>
        <v>0</v>
      </c>
      <c r="F88" s="67">
        <f>COUNTIFS(Entries!$A$3:$A$433,$A88,Entries!$BA$3:$BA$433,"*State perpetrator*",Entries!$AX$3:$AX$433,"&lt;&gt;Coca",Entries!$AX$3:$AX$433,"&lt;&gt;Guerrilla")</f>
        <v>0</v>
      </c>
      <c r="G88" s="67">
        <f>COUNTIFS(Entries!$A$3:$A$433,$A88,Entries!$BA$3:$BA$433,"*State perpetrator*",Entries!$AX$3:$AX$433,"&lt;&gt;Coca",Entries!$AX$3:$AX$433,"&lt;&gt;Guerrilla",Entries!$AG$3:$AG$433,"Direct*")+COUNTIFS(Entries!$A$3:$A$433,$A88,Entries!$BA$3:$BA$433,"*State perpetrator*",Entries!$AX$3:$AX$433,"&lt;&gt;Coca",Entries!$AX$3:$AX$433,"&lt;&gt;Guerrilla",Entries!$AG$3:$AG$433,"Bystander*")</f>
        <v>0</v>
      </c>
      <c r="H88" s="67">
        <f>COUNTIFS(Entries!$A$3:$A$433,$A88,Entries!$BA$3:$BA$433,"*State victim*")</f>
        <v>0</v>
      </c>
      <c r="I88" t="s">
        <v>1003</v>
      </c>
      <c r="K88">
        <v>2002.0</v>
      </c>
      <c r="L88">
        <v>1.0</v>
      </c>
      <c r="M88">
        <v>0.0</v>
      </c>
      <c r="N88">
        <v>0.0</v>
      </c>
      <c r="O88">
        <v>0.0</v>
      </c>
      <c r="P88">
        <v>0.0</v>
      </c>
      <c r="Q88" s="71">
        <f t="shared" ref="Q88:R88" si="88">(SUM(L$2:L88)/SUM(L$2:L$122))</f>
        <v>0.9207459207</v>
      </c>
      <c r="R88" s="71">
        <f t="shared" si="88"/>
        <v>0.9574468085</v>
      </c>
      <c r="S88" s="72">
        <f t="shared" si="3"/>
        <v>0.962962963</v>
      </c>
      <c r="V88" s="64" t="s">
        <v>402</v>
      </c>
    </row>
    <row r="89">
      <c r="A89" s="1" t="s">
        <v>402</v>
      </c>
      <c r="B89" s="3"/>
      <c r="C89" s="3">
        <v>2008.0</v>
      </c>
      <c r="D89" s="3">
        <f>COUNTIF(Entries!$A$3:$A$433,A89)</f>
        <v>12</v>
      </c>
      <c r="E89" s="67">
        <f>COUNTIFS(Entries!$A$3:$A$433,A89,Entries!$BA$3:$BA$433,"*State perpetrator*")</f>
        <v>0</v>
      </c>
      <c r="F89" s="67">
        <f>COUNTIFS(Entries!$A$3:$A$433,$A89,Entries!$BA$3:$BA$433,"*State perpetrator*",Entries!$AX$3:$AX$433,"&lt;&gt;Coca",Entries!$AX$3:$AX$433,"&lt;&gt;Guerrilla")</f>
        <v>0</v>
      </c>
      <c r="G89" s="67">
        <f>COUNTIFS(Entries!$A$3:$A$433,$A89,Entries!$BA$3:$BA$433,"*State perpetrator*",Entries!$AX$3:$AX$433,"&lt;&gt;Coca",Entries!$AX$3:$AX$433,"&lt;&gt;Guerrilla",Entries!$AG$3:$AG$433,"Direct*")+COUNTIFS(Entries!$A$3:$A$433,$A89,Entries!$BA$3:$BA$433,"*State perpetrator*",Entries!$AX$3:$AX$433,"&lt;&gt;Coca",Entries!$AX$3:$AX$433,"&lt;&gt;Guerrilla",Entries!$AG$3:$AG$433,"Bystander*")</f>
        <v>0</v>
      </c>
      <c r="H89" s="67">
        <f>COUNTIFS(Entries!$A$3:$A$433,$A89,Entries!$BA$3:$BA$433,"*State victim*")</f>
        <v>0</v>
      </c>
      <c r="I89" t="s">
        <v>1080</v>
      </c>
      <c r="K89">
        <v>2003.0</v>
      </c>
      <c r="L89">
        <v>1.0</v>
      </c>
      <c r="M89">
        <v>1.0</v>
      </c>
      <c r="N89">
        <v>0.0</v>
      </c>
      <c r="O89">
        <v>0.0</v>
      </c>
      <c r="P89">
        <v>0.0</v>
      </c>
      <c r="Q89" s="71">
        <f t="shared" ref="Q89:R89" si="89">(SUM(L$2:L89)/SUM(L$2:L$122))</f>
        <v>0.9230769231</v>
      </c>
      <c r="R89" s="71">
        <f t="shared" si="89"/>
        <v>0.9617021277</v>
      </c>
      <c r="S89" s="72">
        <f t="shared" si="3"/>
        <v>0.962962963</v>
      </c>
      <c r="V89" s="64" t="s">
        <v>971</v>
      </c>
    </row>
    <row r="90">
      <c r="A90" s="1" t="s">
        <v>971</v>
      </c>
      <c r="B90" s="3"/>
      <c r="C90" s="3">
        <v>2008.0</v>
      </c>
      <c r="D90" s="3">
        <f>COUNTIF(Entries!$A$3:$A$433,A90)</f>
        <v>2</v>
      </c>
      <c r="E90" s="67">
        <f>COUNTIFS(Entries!$A$3:$A$433,A90,Entries!$BA$3:$BA$433,"*State perpetrator*")</f>
        <v>0</v>
      </c>
      <c r="F90" s="67">
        <f>COUNTIFS(Entries!$A$3:$A$433,$A90,Entries!$BA$3:$BA$433,"*State perpetrator*",Entries!$AX$3:$AX$433,"&lt;&gt;Coca",Entries!$AX$3:$AX$433,"&lt;&gt;Guerrilla")</f>
        <v>0</v>
      </c>
      <c r="G90" s="67">
        <f>COUNTIFS(Entries!$A$3:$A$433,$A90,Entries!$BA$3:$BA$433,"*State perpetrator*",Entries!$AX$3:$AX$433,"&lt;&gt;Coca",Entries!$AX$3:$AX$433,"&lt;&gt;Guerrilla",Entries!$AG$3:$AG$433,"Direct*")+COUNTIFS(Entries!$A$3:$A$433,$A90,Entries!$BA$3:$BA$433,"*State perpetrator*",Entries!$AX$3:$AX$433,"&lt;&gt;Coca",Entries!$AX$3:$AX$433,"&lt;&gt;Guerrilla",Entries!$AG$3:$AG$433,"Bystander*")</f>
        <v>0</v>
      </c>
      <c r="H90" s="67">
        <f>COUNTIFS(Entries!$A$3:$A$433,$A90,Entries!$BA$3:$BA$433,"*State victim*")</f>
        <v>0</v>
      </c>
      <c r="I90" t="s">
        <v>196</v>
      </c>
      <c r="K90">
        <v>2003.0</v>
      </c>
      <c r="L90">
        <v>1.0</v>
      </c>
      <c r="M90">
        <v>1.0</v>
      </c>
      <c r="N90">
        <v>1.0</v>
      </c>
      <c r="O90">
        <v>1.0</v>
      </c>
      <c r="P90">
        <v>0.0</v>
      </c>
      <c r="Q90" s="71">
        <f t="shared" ref="Q90:R90" si="90">(SUM(L$2:L90)/SUM(L$2:L$122))</f>
        <v>0.9254079254</v>
      </c>
      <c r="R90" s="71">
        <f t="shared" si="90"/>
        <v>0.9659574468</v>
      </c>
      <c r="S90" s="72">
        <f t="shared" si="3"/>
        <v>0.962962963</v>
      </c>
      <c r="V90" s="64" t="s">
        <v>1334</v>
      </c>
    </row>
    <row r="91">
      <c r="A91" s="1" t="s">
        <v>1334</v>
      </c>
      <c r="B91" s="3"/>
      <c r="C91" s="3">
        <v>2008.0</v>
      </c>
      <c r="D91" s="3">
        <f>COUNTIF(Entries!$A$3:$A$433,A91)</f>
        <v>1</v>
      </c>
      <c r="E91" s="67">
        <f>COUNTIFS(Entries!$A$3:$A$433,A91,Entries!$BA$3:$BA$433,"*State perpetrator*")</f>
        <v>0</v>
      </c>
      <c r="F91" s="67">
        <f>COUNTIFS(Entries!$A$3:$A$433,$A91,Entries!$BA$3:$BA$433,"*State perpetrator*",Entries!$AX$3:$AX$433,"&lt;&gt;Coca",Entries!$AX$3:$AX$433,"&lt;&gt;Guerrilla")</f>
        <v>0</v>
      </c>
      <c r="G91" s="67">
        <f>COUNTIFS(Entries!$A$3:$A$433,$A91,Entries!$BA$3:$BA$433,"*State perpetrator*",Entries!$AX$3:$AX$433,"&lt;&gt;Coca",Entries!$AX$3:$AX$433,"&lt;&gt;Guerrilla",Entries!$AG$3:$AG$433,"Direct*")+COUNTIFS(Entries!$A$3:$A$433,$A91,Entries!$BA$3:$BA$433,"*State perpetrator*",Entries!$AX$3:$AX$433,"&lt;&gt;Coca",Entries!$AX$3:$AX$433,"&lt;&gt;Guerrilla",Entries!$AG$3:$AG$433,"Bystander*")</f>
        <v>0</v>
      </c>
      <c r="H91" s="67">
        <f>COUNTIFS(Entries!$A$3:$A$433,$A91,Entries!$BA$3:$BA$433,"*State victim*")</f>
        <v>0</v>
      </c>
      <c r="I91" t="s">
        <v>1216</v>
      </c>
      <c r="K91">
        <v>2003.0</v>
      </c>
      <c r="L91">
        <v>1.0</v>
      </c>
      <c r="M91">
        <v>1.0</v>
      </c>
      <c r="N91">
        <v>1.0</v>
      </c>
      <c r="O91">
        <v>0.0</v>
      </c>
      <c r="P91">
        <v>0.0</v>
      </c>
      <c r="Q91" s="71">
        <f t="shared" ref="Q91:R91" si="91">(SUM(L$2:L91)/SUM(L$2:L$122))</f>
        <v>0.9277389277</v>
      </c>
      <c r="R91" s="71">
        <f t="shared" si="91"/>
        <v>0.970212766</v>
      </c>
      <c r="S91" s="72">
        <f t="shared" si="3"/>
        <v>0.962962963</v>
      </c>
      <c r="V91" s="64" t="s">
        <v>774</v>
      </c>
    </row>
    <row r="92">
      <c r="A92" s="1" t="s">
        <v>774</v>
      </c>
      <c r="B92" s="3"/>
      <c r="C92" s="3">
        <v>2009.0</v>
      </c>
      <c r="D92" s="3">
        <f>COUNTIF(Entries!$A$3:$A$433,A92)</f>
        <v>3</v>
      </c>
      <c r="E92" s="67">
        <f>COUNTIFS(Entries!$A$3:$A$433,A92,Entries!$BA$3:$BA$433,"*State perpetrator*")</f>
        <v>3</v>
      </c>
      <c r="F92" s="67">
        <f>COUNTIFS(Entries!$A$3:$A$433,$A92,Entries!$BA$3:$BA$433,"*State perpetrator*",Entries!$AX$3:$AX$433,"&lt;&gt;Coca",Entries!$AX$3:$AX$433,"&lt;&gt;Guerrilla")</f>
        <v>0</v>
      </c>
      <c r="G92" s="67">
        <f>COUNTIFS(Entries!$A$3:$A$433,$A92,Entries!$BA$3:$BA$433,"*State perpetrator*",Entries!$AX$3:$AX$433,"&lt;&gt;Coca",Entries!$AX$3:$AX$433,"&lt;&gt;Guerrilla",Entries!$AG$3:$AG$433,"Direct*")+COUNTIFS(Entries!$A$3:$A$433,$A92,Entries!$BA$3:$BA$433,"*State perpetrator*",Entries!$AX$3:$AX$433,"&lt;&gt;Coca",Entries!$AX$3:$AX$433,"&lt;&gt;Guerrilla",Entries!$AG$3:$AG$433,"Bystander*")</f>
        <v>0</v>
      </c>
      <c r="H92" s="67">
        <f>COUNTIFS(Entries!$A$3:$A$433,$A92,Entries!$BA$3:$BA$433,"*State victim*")</f>
        <v>0</v>
      </c>
      <c r="I92" t="s">
        <v>1245</v>
      </c>
      <c r="K92">
        <v>2003.0</v>
      </c>
      <c r="L92">
        <v>1.0</v>
      </c>
      <c r="M92">
        <v>0.0</v>
      </c>
      <c r="N92">
        <v>0.0</v>
      </c>
      <c r="O92">
        <v>0.0</v>
      </c>
      <c r="P92">
        <v>0.0</v>
      </c>
      <c r="Q92" s="71">
        <f t="shared" ref="Q92:R92" si="92">(SUM(L$2:L92)/SUM(L$2:L$122))</f>
        <v>0.9300699301</v>
      </c>
      <c r="R92" s="71">
        <f t="shared" si="92"/>
        <v>0.970212766</v>
      </c>
      <c r="S92" s="72">
        <f t="shared" si="3"/>
        <v>0.962962963</v>
      </c>
      <c r="V92" s="64" t="s">
        <v>1351</v>
      </c>
    </row>
    <row r="93">
      <c r="A93" s="1" t="s">
        <v>1351</v>
      </c>
      <c r="B93" s="3"/>
      <c r="C93" s="3">
        <v>2010.0</v>
      </c>
      <c r="D93" s="3">
        <f>COUNTIF(Entries!$A$3:$A$433,A93)</f>
        <v>1</v>
      </c>
      <c r="E93" s="67">
        <f>COUNTIFS(Entries!$A$3:$A$433,A93,Entries!$BA$3:$BA$433,"*State perpetrator*")</f>
        <v>0</v>
      </c>
      <c r="F93" s="67">
        <f>COUNTIFS(Entries!$A$3:$A$433,$A93,Entries!$BA$3:$BA$433,"*State perpetrator*",Entries!$AX$3:$AX$433,"&lt;&gt;Coca",Entries!$AX$3:$AX$433,"&lt;&gt;Guerrilla")</f>
        <v>0</v>
      </c>
      <c r="G93" s="67">
        <f>COUNTIFS(Entries!$A$3:$A$433,$A93,Entries!$BA$3:$BA$433,"*State perpetrator*",Entries!$AX$3:$AX$433,"&lt;&gt;Coca",Entries!$AX$3:$AX$433,"&lt;&gt;Guerrilla",Entries!$AG$3:$AG$433,"Direct*")+COUNTIFS(Entries!$A$3:$A$433,$A93,Entries!$BA$3:$BA$433,"*State perpetrator*",Entries!$AX$3:$AX$433,"&lt;&gt;Coca",Entries!$AX$3:$AX$433,"&lt;&gt;Guerrilla",Entries!$AG$3:$AG$433,"Bystander*")</f>
        <v>0</v>
      </c>
      <c r="H93" s="67">
        <f>COUNTIFS(Entries!$A$3:$A$433,$A93,Entries!$BA$3:$BA$433,"*State victim*")</f>
        <v>0</v>
      </c>
      <c r="I93" t="s">
        <v>995</v>
      </c>
      <c r="K93">
        <v>2004.0</v>
      </c>
      <c r="L93">
        <v>1.0</v>
      </c>
      <c r="M93">
        <v>0.0</v>
      </c>
      <c r="N93">
        <v>0.0</v>
      </c>
      <c r="O93">
        <v>0.0</v>
      </c>
      <c r="P93">
        <v>1.0</v>
      </c>
      <c r="Q93" s="71">
        <f t="shared" ref="Q93:R93" si="93">(SUM(L$2:L93)/SUM(L$2:L$122))</f>
        <v>0.9324009324</v>
      </c>
      <c r="R93" s="71">
        <f t="shared" si="93"/>
        <v>0.970212766</v>
      </c>
      <c r="S93" s="72">
        <f t="shared" si="3"/>
        <v>0.9814814815</v>
      </c>
      <c r="V93" s="64" t="s">
        <v>984</v>
      </c>
    </row>
    <row r="94">
      <c r="A94" s="1" t="s">
        <v>984</v>
      </c>
      <c r="B94" s="3"/>
      <c r="C94" s="3">
        <v>2010.0</v>
      </c>
      <c r="D94" s="3">
        <f>COUNTIF(Entries!$A$3:$A$433,A94)</f>
        <v>2</v>
      </c>
      <c r="E94" s="67">
        <f>COUNTIFS(Entries!$A$3:$A$433,A94,Entries!$BA$3:$BA$433,"*State perpetrator*")</f>
        <v>0</v>
      </c>
      <c r="F94" s="67">
        <f>COUNTIFS(Entries!$A$3:$A$433,$A94,Entries!$BA$3:$BA$433,"*State perpetrator*",Entries!$AX$3:$AX$433,"&lt;&gt;Coca",Entries!$AX$3:$AX$433,"&lt;&gt;Guerrilla")</f>
        <v>0</v>
      </c>
      <c r="G94" s="67">
        <f>COUNTIFS(Entries!$A$3:$A$433,$A94,Entries!$BA$3:$BA$433,"*State perpetrator*",Entries!$AX$3:$AX$433,"&lt;&gt;Coca",Entries!$AX$3:$AX$433,"&lt;&gt;Guerrilla",Entries!$AG$3:$AG$433,"Direct*")+COUNTIFS(Entries!$A$3:$A$433,$A94,Entries!$BA$3:$BA$433,"*State perpetrator*",Entries!$AX$3:$AX$433,"&lt;&gt;Coca",Entries!$AX$3:$AX$433,"&lt;&gt;Guerrilla",Entries!$AG$3:$AG$433,"Bystander*")</f>
        <v>0</v>
      </c>
      <c r="H94" s="67">
        <f>COUNTIFS(Entries!$A$3:$A$433,$A94,Entries!$BA$3:$BA$433,"*State victim*")</f>
        <v>0</v>
      </c>
      <c r="I94" t="s">
        <v>1167</v>
      </c>
      <c r="K94">
        <v>2004.0</v>
      </c>
      <c r="L94">
        <v>1.0</v>
      </c>
      <c r="M94">
        <v>0.0</v>
      </c>
      <c r="N94">
        <v>0.0</v>
      </c>
      <c r="O94">
        <v>0.0</v>
      </c>
      <c r="P94">
        <v>1.0</v>
      </c>
      <c r="Q94" s="71">
        <f t="shared" ref="Q94:R94" si="94">(SUM(L$2:L94)/SUM(L$2:L$122))</f>
        <v>0.9347319347</v>
      </c>
      <c r="R94" s="71">
        <f t="shared" si="94"/>
        <v>0.970212766</v>
      </c>
      <c r="S94" s="72">
        <f t="shared" si="3"/>
        <v>1</v>
      </c>
      <c r="V94" s="64" t="s">
        <v>1014</v>
      </c>
    </row>
    <row r="95">
      <c r="A95" s="1" t="s">
        <v>1014</v>
      </c>
      <c r="B95" s="3"/>
      <c r="C95" s="3">
        <v>2010.0</v>
      </c>
      <c r="D95" s="3">
        <f>COUNTIF(Entries!$A$3:$A$433,A95)</f>
        <v>2</v>
      </c>
      <c r="E95" s="67">
        <f>COUNTIFS(Entries!$A$3:$A$433,A95,Entries!$BA$3:$BA$433,"*State perpetrator*")</f>
        <v>2</v>
      </c>
      <c r="F95" s="67">
        <f>COUNTIFS(Entries!$A$3:$A$433,$A95,Entries!$BA$3:$BA$433,"*State perpetrator*",Entries!$AX$3:$AX$433,"&lt;&gt;Coca",Entries!$AX$3:$AX$433,"&lt;&gt;Guerrilla")</f>
        <v>2</v>
      </c>
      <c r="G95" s="67">
        <f>COUNTIFS(Entries!$A$3:$A$433,$A95,Entries!$BA$3:$BA$433,"*State perpetrator*",Entries!$AX$3:$AX$433,"&lt;&gt;Coca",Entries!$AX$3:$AX$433,"&lt;&gt;Guerrilla",Entries!$AG$3:$AG$433,"Direct*")+COUNTIFS(Entries!$A$3:$A$433,$A95,Entries!$BA$3:$BA$433,"*State perpetrator*",Entries!$AX$3:$AX$433,"&lt;&gt;Coca",Entries!$AX$3:$AX$433,"&lt;&gt;Guerrilla",Entries!$AG$3:$AG$433,"Bystander*")</f>
        <v>2</v>
      </c>
      <c r="H95" s="67">
        <f>COUNTIFS(Entries!$A$3:$A$433,$A95,Entries!$BA$3:$BA$433,"*State victim*")</f>
        <v>0</v>
      </c>
      <c r="I95" t="s">
        <v>1172</v>
      </c>
      <c r="K95">
        <v>2004.0</v>
      </c>
      <c r="L95">
        <v>1.0</v>
      </c>
      <c r="M95">
        <v>1.0</v>
      </c>
      <c r="N95">
        <v>0.0</v>
      </c>
      <c r="O95">
        <v>0.0</v>
      </c>
      <c r="P95">
        <v>0.0</v>
      </c>
      <c r="Q95" s="71">
        <f t="shared" ref="Q95:R95" si="95">(SUM(L$2:L95)/SUM(L$2:L$122))</f>
        <v>0.9370629371</v>
      </c>
      <c r="R95" s="71">
        <f t="shared" si="95"/>
        <v>0.9744680851</v>
      </c>
      <c r="S95" s="72">
        <f t="shared" si="3"/>
        <v>1</v>
      </c>
      <c r="V95" s="64" t="s">
        <v>1375</v>
      </c>
    </row>
    <row r="96">
      <c r="A96" s="1" t="s">
        <v>1375</v>
      </c>
      <c r="B96" s="3"/>
      <c r="C96" s="3">
        <v>2010.0</v>
      </c>
      <c r="D96" s="3">
        <f>COUNTIF(Entries!$A$3:$A$433,A96)</f>
        <v>1</v>
      </c>
      <c r="E96" s="67">
        <f>COUNTIFS(Entries!$A$3:$A$433,A96,Entries!$BA$3:$BA$433,"*State perpetrator*")</f>
        <v>0</v>
      </c>
      <c r="F96" s="67">
        <f>COUNTIFS(Entries!$A$3:$A$433,$A96,Entries!$BA$3:$BA$433,"*State perpetrator*",Entries!$AX$3:$AX$433,"&lt;&gt;Coca",Entries!$AX$3:$AX$433,"&lt;&gt;Guerrilla")</f>
        <v>0</v>
      </c>
      <c r="G96" s="67">
        <f>COUNTIFS(Entries!$A$3:$A$433,$A96,Entries!$BA$3:$BA$433,"*State perpetrator*",Entries!$AX$3:$AX$433,"&lt;&gt;Coca",Entries!$AX$3:$AX$433,"&lt;&gt;Guerrilla",Entries!$AG$3:$AG$433,"Direct*")+COUNTIFS(Entries!$A$3:$A$433,$A96,Entries!$BA$3:$BA$433,"*State perpetrator*",Entries!$AX$3:$AX$433,"&lt;&gt;Coca",Entries!$AX$3:$AX$433,"&lt;&gt;Guerrilla",Entries!$AG$3:$AG$433,"Bystander*")</f>
        <v>0</v>
      </c>
      <c r="H96" s="67">
        <f>COUNTIFS(Entries!$A$3:$A$433,$A96,Entries!$BA$3:$BA$433,"*State victim*")</f>
        <v>0</v>
      </c>
      <c r="I96" t="s">
        <v>1179</v>
      </c>
      <c r="K96">
        <v>2005.0</v>
      </c>
      <c r="L96">
        <v>1.0</v>
      </c>
      <c r="M96">
        <v>1.0</v>
      </c>
      <c r="N96">
        <v>1.0</v>
      </c>
      <c r="O96">
        <v>1.0</v>
      </c>
      <c r="P96">
        <v>0.0</v>
      </c>
      <c r="Q96" s="71">
        <f t="shared" ref="Q96:R96" si="96">(SUM(L$2:L96)/SUM(L$2:L$122))</f>
        <v>0.9393939394</v>
      </c>
      <c r="R96" s="71">
        <f t="shared" si="96"/>
        <v>0.9787234043</v>
      </c>
      <c r="S96" s="72">
        <f t="shared" si="3"/>
        <v>1</v>
      </c>
      <c r="V96" s="64" t="s">
        <v>1384</v>
      </c>
    </row>
    <row r="97">
      <c r="A97" s="1" t="s">
        <v>1384</v>
      </c>
      <c r="B97" s="3"/>
      <c r="C97" s="3">
        <v>2011.0</v>
      </c>
      <c r="D97" s="3">
        <f>COUNTIF(Entries!$A$3:$A$433,A97)</f>
        <v>1</v>
      </c>
      <c r="E97" s="67">
        <f>COUNTIFS(Entries!$A$3:$A$433,A97,Entries!$BA$3:$BA$433,"*State perpetrator*")</f>
        <v>0</v>
      </c>
      <c r="F97" s="67">
        <f>COUNTIFS(Entries!$A$3:$A$433,$A97,Entries!$BA$3:$BA$433,"*State perpetrator*",Entries!$AX$3:$AX$433,"&lt;&gt;Coca",Entries!$AX$3:$AX$433,"&lt;&gt;Guerrilla")</f>
        <v>0</v>
      </c>
      <c r="G97" s="67">
        <f>COUNTIFS(Entries!$A$3:$A$433,$A97,Entries!$BA$3:$BA$433,"*State perpetrator*",Entries!$AX$3:$AX$433,"&lt;&gt;Coca",Entries!$AX$3:$AX$433,"&lt;&gt;Guerrilla",Entries!$AG$3:$AG$433,"Direct*")+COUNTIFS(Entries!$A$3:$A$433,$A97,Entries!$BA$3:$BA$433,"*State perpetrator*",Entries!$AX$3:$AX$433,"&lt;&gt;Coca",Entries!$AX$3:$AX$433,"&lt;&gt;Guerrilla",Entries!$AG$3:$AG$433,"Bystander*")</f>
        <v>0</v>
      </c>
      <c r="H97" s="67">
        <f>COUNTIFS(Entries!$A$3:$A$433,$A97,Entries!$BA$3:$BA$433,"*State victim*")</f>
        <v>0</v>
      </c>
      <c r="I97" t="s">
        <v>1320</v>
      </c>
      <c r="K97">
        <v>2006.0</v>
      </c>
      <c r="L97">
        <v>1.0</v>
      </c>
      <c r="M97">
        <v>1.0</v>
      </c>
      <c r="N97">
        <v>1.0</v>
      </c>
      <c r="O97">
        <v>1.0</v>
      </c>
      <c r="P97">
        <v>0.0</v>
      </c>
      <c r="Q97" s="71">
        <f t="shared" ref="Q97:R97" si="97">(SUM(L$2:L97)/SUM(L$2:L$122))</f>
        <v>0.9417249417</v>
      </c>
      <c r="R97" s="71">
        <f t="shared" si="97"/>
        <v>0.9829787234</v>
      </c>
      <c r="S97" s="72">
        <f t="shared" si="3"/>
        <v>1</v>
      </c>
      <c r="V97" s="64" t="s">
        <v>1400</v>
      </c>
    </row>
    <row r="98">
      <c r="A98" s="1" t="s">
        <v>1400</v>
      </c>
      <c r="B98" s="3"/>
      <c r="C98" s="3">
        <v>2011.0</v>
      </c>
      <c r="D98" s="3">
        <f>COUNTIF(Entries!$A$3:$A$433,A98)</f>
        <v>1</v>
      </c>
      <c r="E98" s="67">
        <f>COUNTIFS(Entries!$A$3:$A$433,A98,Entries!$BA$3:$BA$433,"*State perpetrator*")</f>
        <v>0</v>
      </c>
      <c r="F98" s="67">
        <f>COUNTIFS(Entries!$A$3:$A$433,$A98,Entries!$BA$3:$BA$433,"*State perpetrator*",Entries!$AX$3:$AX$433,"&lt;&gt;Coca",Entries!$AX$3:$AX$433,"&lt;&gt;Guerrilla")</f>
        <v>0</v>
      </c>
      <c r="G98" s="67">
        <f>COUNTIFS(Entries!$A$3:$A$433,$A98,Entries!$BA$3:$BA$433,"*State perpetrator*",Entries!$AX$3:$AX$433,"&lt;&gt;Coca",Entries!$AX$3:$AX$433,"&lt;&gt;Guerrilla",Entries!$AG$3:$AG$433,"Direct*")+COUNTIFS(Entries!$A$3:$A$433,$A98,Entries!$BA$3:$BA$433,"*State perpetrator*",Entries!$AX$3:$AX$433,"&lt;&gt;Coca",Entries!$AX$3:$AX$433,"&lt;&gt;Guerrilla",Entries!$AG$3:$AG$433,"Bystander*")</f>
        <v>0</v>
      </c>
      <c r="H98" s="67">
        <f>COUNTIFS(Entries!$A$3:$A$433,$A98,Entries!$BA$3:$BA$433,"*State victim*")</f>
        <v>0</v>
      </c>
      <c r="I98" t="s">
        <v>1238</v>
      </c>
      <c r="K98">
        <v>2006.0</v>
      </c>
      <c r="L98">
        <v>1.0</v>
      </c>
      <c r="M98">
        <v>0.0</v>
      </c>
      <c r="N98">
        <v>0.0</v>
      </c>
      <c r="O98">
        <v>0.0</v>
      </c>
      <c r="P98">
        <v>0.0</v>
      </c>
      <c r="Q98" s="71">
        <f t="shared" ref="Q98:R98" si="98">(SUM(L$2:L98)/SUM(L$2:L$122))</f>
        <v>0.9440559441</v>
      </c>
      <c r="R98" s="71">
        <f t="shared" si="98"/>
        <v>0.9829787234</v>
      </c>
      <c r="S98" s="72">
        <f t="shared" si="3"/>
        <v>1</v>
      </c>
      <c r="V98" s="64" t="s">
        <v>646</v>
      </c>
    </row>
    <row r="99">
      <c r="A99" s="1" t="s">
        <v>646</v>
      </c>
      <c r="B99" s="3"/>
      <c r="C99" s="3">
        <v>2011.0</v>
      </c>
      <c r="D99" s="3">
        <f>COUNTIF(Entries!$A$3:$A$433,A99)</f>
        <v>4</v>
      </c>
      <c r="E99" s="67">
        <f>COUNTIFS(Entries!$A$3:$A$433,A99,Entries!$BA$3:$BA$433,"*State perpetrator*")</f>
        <v>0</v>
      </c>
      <c r="F99" s="67">
        <f>COUNTIFS(Entries!$A$3:$A$433,$A99,Entries!$BA$3:$BA$433,"*State perpetrator*",Entries!$AX$3:$AX$433,"&lt;&gt;Coca",Entries!$AX$3:$AX$433,"&lt;&gt;Guerrilla")</f>
        <v>0</v>
      </c>
      <c r="G99" s="67">
        <f>COUNTIFS(Entries!$A$3:$A$433,$A99,Entries!$BA$3:$BA$433,"*State perpetrator*",Entries!$AX$3:$AX$433,"&lt;&gt;Coca",Entries!$AX$3:$AX$433,"&lt;&gt;Guerrilla",Entries!$AG$3:$AG$433,"Direct*")+COUNTIFS(Entries!$A$3:$A$433,$A99,Entries!$BA$3:$BA$433,"*State perpetrator*",Entries!$AX$3:$AX$433,"&lt;&gt;Coca",Entries!$AX$3:$AX$433,"&lt;&gt;Guerrilla",Entries!$AG$3:$AG$433,"Bystander*")</f>
        <v>0</v>
      </c>
      <c r="H99" s="67">
        <f>COUNTIFS(Entries!$A$3:$A$433,$A99,Entries!$BA$3:$BA$433,"*State victim*")</f>
        <v>0</v>
      </c>
      <c r="I99" t="s">
        <v>1368</v>
      </c>
      <c r="K99">
        <v>2007.0</v>
      </c>
      <c r="L99">
        <v>1.0</v>
      </c>
      <c r="M99">
        <v>1.0</v>
      </c>
      <c r="N99">
        <v>1.0</v>
      </c>
      <c r="O99">
        <v>1.0</v>
      </c>
      <c r="P99">
        <v>0.0</v>
      </c>
      <c r="Q99" s="71">
        <f t="shared" ref="Q99:R99" si="99">(SUM(L$2:L99)/SUM(L$2:L$122))</f>
        <v>0.9463869464</v>
      </c>
      <c r="R99" s="71">
        <f t="shared" si="99"/>
        <v>0.9872340426</v>
      </c>
      <c r="S99" s="72">
        <f t="shared" si="3"/>
        <v>1</v>
      </c>
      <c r="V99" s="64" t="s">
        <v>795</v>
      </c>
    </row>
    <row r="100">
      <c r="A100" s="1" t="s">
        <v>795</v>
      </c>
      <c r="B100" s="3"/>
      <c r="C100" s="3">
        <v>2012.0</v>
      </c>
      <c r="D100" s="3">
        <f>COUNTIF(Entries!$A$3:$A$433,A100)</f>
        <v>3</v>
      </c>
      <c r="E100" s="67">
        <f>COUNTIFS(Entries!$A$3:$A$433,A100,Entries!$BA$3:$BA$433,"*State perpetrator*")</f>
        <v>2</v>
      </c>
      <c r="F100" s="67">
        <f>COUNTIFS(Entries!$A$3:$A$433,$A100,Entries!$BA$3:$BA$433,"*State perpetrator*",Entries!$AX$3:$AX$433,"&lt;&gt;Coca",Entries!$AX$3:$AX$433,"&lt;&gt;Guerrilla")</f>
        <v>2</v>
      </c>
      <c r="G100" s="67">
        <f>COUNTIFS(Entries!$A$3:$A$433,$A100,Entries!$BA$3:$BA$433,"*State perpetrator*",Entries!$AX$3:$AX$433,"&lt;&gt;Coca",Entries!$AX$3:$AX$433,"&lt;&gt;Guerrilla",Entries!$AG$3:$AG$433,"Direct*")+COUNTIFS(Entries!$A$3:$A$433,$A100,Entries!$BA$3:$BA$433,"*State perpetrator*",Entries!$AX$3:$AX$433,"&lt;&gt;Coca",Entries!$AX$3:$AX$433,"&lt;&gt;Guerrilla",Entries!$AG$3:$AG$433,"Bystander*")</f>
        <v>2</v>
      </c>
      <c r="H100" s="67">
        <f>COUNTIFS(Entries!$A$3:$A$433,$A100,Entries!$BA$3:$BA$433,"*State victim*")</f>
        <v>0</v>
      </c>
      <c r="I100" t="s">
        <v>1265</v>
      </c>
      <c r="K100">
        <v>2007.0</v>
      </c>
      <c r="L100">
        <v>1.0</v>
      </c>
      <c r="M100">
        <v>1.0</v>
      </c>
      <c r="N100">
        <v>1.0</v>
      </c>
      <c r="O100">
        <v>1.0</v>
      </c>
      <c r="P100">
        <v>0.0</v>
      </c>
      <c r="Q100" s="71">
        <f t="shared" ref="Q100:R100" si="100">(SUM(L$2:L100)/SUM(L$2:L$122))</f>
        <v>0.9487179487</v>
      </c>
      <c r="R100" s="71">
        <f t="shared" si="100"/>
        <v>0.9914893617</v>
      </c>
      <c r="S100" s="72">
        <f t="shared" si="3"/>
        <v>1</v>
      </c>
      <c r="V100" s="64" t="s">
        <v>1550</v>
      </c>
    </row>
    <row r="101">
      <c r="A101" s="1" t="s">
        <v>1550</v>
      </c>
      <c r="B101" s="3"/>
      <c r="C101" s="3">
        <v>2012.0</v>
      </c>
      <c r="D101" s="3">
        <f>COUNTIF(Entries!$A$3:$A$433,A101)</f>
        <v>1</v>
      </c>
      <c r="E101" s="67">
        <f>COUNTIFS(Entries!$A$3:$A$433,A101,Entries!$BA$3:$BA$433,"*State perpetrator*")</f>
        <v>0</v>
      </c>
      <c r="F101" s="67">
        <f>COUNTIFS(Entries!$A$3:$A$433,$A101,Entries!$BA$3:$BA$433,"*State perpetrator*",Entries!$AX$3:$AX$433,"&lt;&gt;Coca",Entries!$AX$3:$AX$433,"&lt;&gt;Guerrilla")</f>
        <v>0</v>
      </c>
      <c r="G101" s="67">
        <f>COUNTIFS(Entries!$A$3:$A$433,$A101,Entries!$BA$3:$BA$433,"*State perpetrator*",Entries!$AX$3:$AX$433,"&lt;&gt;Coca",Entries!$AX$3:$AX$433,"&lt;&gt;Guerrilla",Entries!$AG$3:$AG$433,"Direct*")+COUNTIFS(Entries!$A$3:$A$433,$A101,Entries!$BA$3:$BA$433,"*State perpetrator*",Entries!$AX$3:$AX$433,"&lt;&gt;Coca",Entries!$AX$3:$AX$433,"&lt;&gt;Guerrilla",Entries!$AG$3:$AG$433,"Bystander*")</f>
        <v>0</v>
      </c>
      <c r="H101" s="67">
        <f>COUNTIFS(Entries!$A$3:$A$433,$A101,Entries!$BA$3:$BA$433,"*State victim*")</f>
        <v>0</v>
      </c>
      <c r="I101" t="s">
        <v>1298</v>
      </c>
      <c r="K101">
        <v>2008.0</v>
      </c>
      <c r="L101">
        <v>1.0</v>
      </c>
      <c r="M101">
        <v>0.0</v>
      </c>
      <c r="N101">
        <v>0.0</v>
      </c>
      <c r="O101">
        <v>0.0</v>
      </c>
      <c r="P101">
        <v>0.0</v>
      </c>
      <c r="Q101" s="71">
        <f t="shared" ref="Q101:R101" si="101">(SUM(L$2:L101)/SUM(L$2:L$122))</f>
        <v>0.951048951</v>
      </c>
      <c r="R101" s="71">
        <f t="shared" si="101"/>
        <v>0.9914893617</v>
      </c>
      <c r="S101" s="72">
        <f t="shared" si="3"/>
        <v>1</v>
      </c>
      <c r="V101" s="64" t="s">
        <v>1565</v>
      </c>
    </row>
    <row r="102">
      <c r="A102" s="1" t="s">
        <v>1565</v>
      </c>
      <c r="B102" s="3"/>
      <c r="C102" s="3">
        <v>2012.0</v>
      </c>
      <c r="D102" s="3">
        <f>COUNTIF(Entries!$A$3:$A$433,A102)</f>
        <v>1</v>
      </c>
      <c r="E102" s="67">
        <f>COUNTIFS(Entries!$A$3:$A$433,A102,Entries!$BA$3:$BA$433,"*State perpetrator*")</f>
        <v>0</v>
      </c>
      <c r="F102" s="67">
        <f>COUNTIFS(Entries!$A$3:$A$433,$A102,Entries!$BA$3:$BA$433,"*State perpetrator*",Entries!$AX$3:$AX$433,"&lt;&gt;Coca",Entries!$AX$3:$AX$433,"&lt;&gt;Guerrilla")</f>
        <v>0</v>
      </c>
      <c r="G102" s="67">
        <f>COUNTIFS(Entries!$A$3:$A$433,$A102,Entries!$BA$3:$BA$433,"*State perpetrator*",Entries!$AX$3:$AX$433,"&lt;&gt;Coca",Entries!$AX$3:$AX$433,"&lt;&gt;Guerrilla",Entries!$AG$3:$AG$433,"Direct*")+COUNTIFS(Entries!$A$3:$A$433,$A102,Entries!$BA$3:$BA$433,"*State perpetrator*",Entries!$AX$3:$AX$433,"&lt;&gt;Coca",Entries!$AX$3:$AX$433,"&lt;&gt;Guerrilla",Entries!$AG$3:$AG$433,"Bystander*")</f>
        <v>0</v>
      </c>
      <c r="H102" s="67">
        <f>COUNTIFS(Entries!$A$3:$A$433,$A102,Entries!$BA$3:$BA$433,"*State victim*")</f>
        <v>0</v>
      </c>
      <c r="I102" t="s">
        <v>1431</v>
      </c>
      <c r="K102">
        <v>2008.0</v>
      </c>
      <c r="L102">
        <v>1.0</v>
      </c>
      <c r="M102">
        <v>0.0</v>
      </c>
      <c r="N102">
        <v>0.0</v>
      </c>
      <c r="O102">
        <v>0.0</v>
      </c>
      <c r="P102">
        <v>0.0</v>
      </c>
      <c r="Q102" s="71">
        <f t="shared" ref="Q102:R102" si="102">(SUM(L$2:L102)/SUM(L$2:L$122))</f>
        <v>0.9533799534</v>
      </c>
      <c r="R102" s="71">
        <f t="shared" si="102"/>
        <v>0.9914893617</v>
      </c>
      <c r="S102" s="72">
        <f t="shared" si="3"/>
        <v>1</v>
      </c>
      <c r="V102" s="64" t="s">
        <v>1433</v>
      </c>
    </row>
    <row r="103">
      <c r="A103" s="1" t="s">
        <v>1433</v>
      </c>
      <c r="B103" s="3"/>
      <c r="C103" s="3">
        <v>2012.0</v>
      </c>
      <c r="D103" s="3">
        <f>COUNTIF(Entries!$A$3:$A$433,A103)</f>
        <v>1</v>
      </c>
      <c r="E103" s="67">
        <f>COUNTIFS(Entries!$A$3:$A$433,A103,Entries!$BA$3:$BA$433,"*State perpetrator*")</f>
        <v>1</v>
      </c>
      <c r="F103" s="67">
        <f>COUNTIFS(Entries!$A$3:$A$433,$A103,Entries!$BA$3:$BA$433,"*State perpetrator*",Entries!$AX$3:$AX$433,"&lt;&gt;Coca",Entries!$AX$3:$AX$433,"&lt;&gt;Guerrilla")</f>
        <v>1</v>
      </c>
      <c r="G103" s="67">
        <f>COUNTIFS(Entries!$A$3:$A$433,$A103,Entries!$BA$3:$BA$433,"*State perpetrator*",Entries!$AX$3:$AX$433,"&lt;&gt;Coca",Entries!$AX$3:$AX$433,"&lt;&gt;Guerrilla",Entries!$AG$3:$AG$433,"Direct*")+COUNTIFS(Entries!$A$3:$A$433,$A103,Entries!$BA$3:$BA$433,"*State perpetrator*",Entries!$AX$3:$AX$433,"&lt;&gt;Coca",Entries!$AX$3:$AX$433,"&lt;&gt;Guerrilla",Entries!$AG$3:$AG$433,"Bystander*")</f>
        <v>1</v>
      </c>
      <c r="H103" s="67">
        <f>COUNTIFS(Entries!$A$3:$A$433,$A103,Entries!$BA$3:$BA$433,"*State victim*")</f>
        <v>0</v>
      </c>
      <c r="I103" t="s">
        <v>1334</v>
      </c>
      <c r="K103">
        <v>2008.0</v>
      </c>
      <c r="L103">
        <v>1.0</v>
      </c>
      <c r="M103">
        <v>0.0</v>
      </c>
      <c r="N103">
        <v>0.0</v>
      </c>
      <c r="O103">
        <v>0.0</v>
      </c>
      <c r="P103">
        <v>0.0</v>
      </c>
      <c r="Q103" s="71">
        <f t="shared" ref="Q103:R103" si="103">(SUM(L$2:L103)/SUM(L$2:L$122))</f>
        <v>0.9557109557</v>
      </c>
      <c r="R103" s="71">
        <f t="shared" si="103"/>
        <v>0.9914893617</v>
      </c>
      <c r="S103" s="72">
        <f t="shared" si="3"/>
        <v>1</v>
      </c>
      <c r="V103" s="64" t="s">
        <v>1448</v>
      </c>
    </row>
    <row r="104">
      <c r="A104" s="1" t="s">
        <v>1448</v>
      </c>
      <c r="B104" s="3"/>
      <c r="C104" s="3">
        <v>2012.0</v>
      </c>
      <c r="D104" s="3">
        <f>COUNTIF(Entries!$A$3:$A$433,A104)</f>
        <v>1</v>
      </c>
      <c r="E104" s="67">
        <f>COUNTIFS(Entries!$A$3:$A$433,A104,Entries!$BA$3:$BA$433,"*State perpetrator*")</f>
        <v>0</v>
      </c>
      <c r="F104" s="67">
        <f>COUNTIFS(Entries!$A$3:$A$433,$A104,Entries!$BA$3:$BA$433,"*State perpetrator*",Entries!$AX$3:$AX$433,"&lt;&gt;Coca",Entries!$AX$3:$AX$433,"&lt;&gt;Guerrilla")</f>
        <v>0</v>
      </c>
      <c r="G104" s="67">
        <f>COUNTIFS(Entries!$A$3:$A$433,$A104,Entries!$BA$3:$BA$433,"*State perpetrator*",Entries!$AX$3:$AX$433,"&lt;&gt;Coca",Entries!$AX$3:$AX$433,"&lt;&gt;Guerrilla",Entries!$AG$3:$AG$433,"Direct*")+COUNTIFS(Entries!$A$3:$A$433,$A104,Entries!$BA$3:$BA$433,"*State perpetrator*",Entries!$AX$3:$AX$433,"&lt;&gt;Coca",Entries!$AX$3:$AX$433,"&lt;&gt;Guerrilla",Entries!$AG$3:$AG$433,"Bystander*")</f>
        <v>0</v>
      </c>
      <c r="H104" s="67">
        <f>COUNTIFS(Entries!$A$3:$A$433,$A104,Entries!$BA$3:$BA$433,"*State victim*")</f>
        <v>0</v>
      </c>
      <c r="I104" t="s">
        <v>1351</v>
      </c>
      <c r="K104">
        <v>2010.0</v>
      </c>
      <c r="L104">
        <v>1.0</v>
      </c>
      <c r="M104">
        <v>0.0</v>
      </c>
      <c r="N104">
        <v>0.0</v>
      </c>
      <c r="O104">
        <v>0.0</v>
      </c>
      <c r="P104">
        <v>0.0</v>
      </c>
      <c r="Q104" s="71">
        <f t="shared" ref="Q104:R104" si="104">(SUM(L$2:L104)/SUM(L$2:L$122))</f>
        <v>0.958041958</v>
      </c>
      <c r="R104" s="71">
        <f t="shared" si="104"/>
        <v>0.9914893617</v>
      </c>
      <c r="S104" s="72">
        <f t="shared" si="3"/>
        <v>1</v>
      </c>
      <c r="V104" s="64" t="s">
        <v>1454</v>
      </c>
    </row>
    <row r="105">
      <c r="A105" s="1" t="s">
        <v>1454</v>
      </c>
      <c r="B105" s="3"/>
      <c r="C105" s="3">
        <v>2012.0</v>
      </c>
      <c r="D105" s="3">
        <f>COUNTIF(Entries!$A$3:$A$433,A105)</f>
        <v>1</v>
      </c>
      <c r="E105" s="67">
        <f>COUNTIFS(Entries!$A$3:$A$433,A105,Entries!$BA$3:$BA$433,"*State perpetrator*")</f>
        <v>1</v>
      </c>
      <c r="F105" s="67">
        <f>COUNTIFS(Entries!$A$3:$A$433,$A105,Entries!$BA$3:$BA$433,"*State perpetrator*",Entries!$AX$3:$AX$433,"&lt;&gt;Coca",Entries!$AX$3:$AX$433,"&lt;&gt;Guerrilla")</f>
        <v>1</v>
      </c>
      <c r="G105" s="67">
        <f>COUNTIFS(Entries!$A$3:$A$433,$A105,Entries!$BA$3:$BA$433,"*State perpetrator*",Entries!$AX$3:$AX$433,"&lt;&gt;Coca",Entries!$AX$3:$AX$433,"&lt;&gt;Guerrilla",Entries!$AG$3:$AG$433,"Direct*")+COUNTIFS(Entries!$A$3:$A$433,$A105,Entries!$BA$3:$BA$433,"*State perpetrator*",Entries!$AX$3:$AX$433,"&lt;&gt;Coca",Entries!$AX$3:$AX$433,"&lt;&gt;Guerrilla",Entries!$AG$3:$AG$433,"Bystander*")</f>
        <v>1</v>
      </c>
      <c r="H105" s="67">
        <f>COUNTIFS(Entries!$A$3:$A$433,$A105,Entries!$BA$3:$BA$433,"*State victim*")</f>
        <v>0</v>
      </c>
      <c r="I105" t="s">
        <v>1375</v>
      </c>
      <c r="K105">
        <v>2010.0</v>
      </c>
      <c r="L105">
        <v>1.0</v>
      </c>
      <c r="M105">
        <v>0.0</v>
      </c>
      <c r="N105">
        <v>0.0</v>
      </c>
      <c r="O105">
        <v>0.0</v>
      </c>
      <c r="P105">
        <v>0.0</v>
      </c>
      <c r="Q105" s="71">
        <f t="shared" ref="Q105:R105" si="105">(SUM(L$2:L105)/SUM(L$2:L$122))</f>
        <v>0.9603729604</v>
      </c>
      <c r="R105" s="71">
        <f t="shared" si="105"/>
        <v>0.9914893617</v>
      </c>
      <c r="S105" s="72">
        <f t="shared" si="3"/>
        <v>1</v>
      </c>
      <c r="V105" s="64" t="s">
        <v>1459</v>
      </c>
    </row>
    <row r="106">
      <c r="A106" s="1" t="s">
        <v>1459</v>
      </c>
      <c r="B106" s="3"/>
      <c r="C106" s="3">
        <v>2012.0</v>
      </c>
      <c r="D106" s="3">
        <f>COUNTIF(Entries!$A$3:$A$433,A106)</f>
        <v>1</v>
      </c>
      <c r="E106" s="67">
        <f>COUNTIFS(Entries!$A$3:$A$433,A106,Entries!$BA$3:$BA$433,"*State perpetrator*")</f>
        <v>0</v>
      </c>
      <c r="F106" s="67">
        <f>COUNTIFS(Entries!$A$3:$A$433,$A106,Entries!$BA$3:$BA$433,"*State perpetrator*",Entries!$AX$3:$AX$433,"&lt;&gt;Coca",Entries!$AX$3:$AX$433,"&lt;&gt;Guerrilla")</f>
        <v>0</v>
      </c>
      <c r="G106" s="67">
        <f>COUNTIFS(Entries!$A$3:$A$433,$A106,Entries!$BA$3:$BA$433,"*State perpetrator*",Entries!$AX$3:$AX$433,"&lt;&gt;Coca",Entries!$AX$3:$AX$433,"&lt;&gt;Guerrilla",Entries!$AG$3:$AG$433,"Direct*")+COUNTIFS(Entries!$A$3:$A$433,$A106,Entries!$BA$3:$BA$433,"*State perpetrator*",Entries!$AX$3:$AX$433,"&lt;&gt;Coca",Entries!$AX$3:$AX$433,"&lt;&gt;Guerrilla",Entries!$AG$3:$AG$433,"Bystander*")</f>
        <v>0</v>
      </c>
      <c r="H106" s="67">
        <f>COUNTIFS(Entries!$A$3:$A$433,$A106,Entries!$BA$3:$BA$433,"*State victim*")</f>
        <v>0</v>
      </c>
      <c r="I106" t="s">
        <v>1384</v>
      </c>
      <c r="K106">
        <v>2011.0</v>
      </c>
      <c r="L106">
        <v>1.0</v>
      </c>
      <c r="M106">
        <v>0.0</v>
      </c>
      <c r="N106">
        <v>0.0</v>
      </c>
      <c r="O106">
        <v>0.0</v>
      </c>
      <c r="P106">
        <v>0.0</v>
      </c>
      <c r="Q106" s="71">
        <f t="shared" ref="Q106:R106" si="106">(SUM(L$2:L106)/SUM(L$2:L$122))</f>
        <v>0.9627039627</v>
      </c>
      <c r="R106" s="71">
        <f t="shared" si="106"/>
        <v>0.9914893617</v>
      </c>
      <c r="S106" s="72">
        <f t="shared" si="3"/>
        <v>1</v>
      </c>
      <c r="V106" s="64" t="s">
        <v>1022</v>
      </c>
    </row>
    <row r="107">
      <c r="A107" s="1" t="s">
        <v>1022</v>
      </c>
      <c r="B107" s="3"/>
      <c r="C107" s="3">
        <v>2014.0</v>
      </c>
      <c r="D107" s="3">
        <f>COUNTIF(Entries!$A$3:$A$433,A107)</f>
        <v>2</v>
      </c>
      <c r="E107" s="67">
        <f>COUNTIFS(Entries!$A$3:$A$433,A107,Entries!$BA$3:$BA$433,"*State perpetrator*")</f>
        <v>0</v>
      </c>
      <c r="F107" s="67">
        <f>COUNTIFS(Entries!$A$3:$A$433,$A107,Entries!$BA$3:$BA$433,"*State perpetrator*",Entries!$AX$3:$AX$433,"&lt;&gt;Coca",Entries!$AX$3:$AX$433,"&lt;&gt;Guerrilla")</f>
        <v>0</v>
      </c>
      <c r="G107" s="67">
        <f>COUNTIFS(Entries!$A$3:$A$433,$A107,Entries!$BA$3:$BA$433,"*State perpetrator*",Entries!$AX$3:$AX$433,"&lt;&gt;Coca",Entries!$AX$3:$AX$433,"&lt;&gt;Guerrilla",Entries!$AG$3:$AG$433,"Direct*")+COUNTIFS(Entries!$A$3:$A$433,$A107,Entries!$BA$3:$BA$433,"*State perpetrator*",Entries!$AX$3:$AX$433,"&lt;&gt;Coca",Entries!$AX$3:$AX$433,"&lt;&gt;Guerrilla",Entries!$AG$3:$AG$433,"Bystander*")</f>
        <v>0</v>
      </c>
      <c r="H107" s="67">
        <f>COUNTIFS(Entries!$A$3:$A$433,$A107,Entries!$BA$3:$BA$433,"*State victim*")</f>
        <v>0</v>
      </c>
      <c r="I107" t="s">
        <v>1400</v>
      </c>
      <c r="K107">
        <v>2011.0</v>
      </c>
      <c r="L107">
        <v>1.0</v>
      </c>
      <c r="M107">
        <v>0.0</v>
      </c>
      <c r="N107">
        <v>0.0</v>
      </c>
      <c r="O107">
        <v>0.0</v>
      </c>
      <c r="P107">
        <v>0.0</v>
      </c>
      <c r="Q107" s="71">
        <f t="shared" ref="Q107:R107" si="107">(SUM(L$2:L107)/SUM(L$2:L$122))</f>
        <v>0.965034965</v>
      </c>
      <c r="R107" s="71">
        <f t="shared" si="107"/>
        <v>0.9914893617</v>
      </c>
      <c r="S107" s="72">
        <f t="shared" si="3"/>
        <v>1</v>
      </c>
      <c r="V107" s="64" t="s">
        <v>1468</v>
      </c>
    </row>
    <row r="108">
      <c r="A108" s="1" t="s">
        <v>1468</v>
      </c>
      <c r="B108" s="3"/>
      <c r="C108" s="3">
        <v>2014.0</v>
      </c>
      <c r="D108" s="3">
        <f>COUNTIF(Entries!$A$3:$A$433,A108)</f>
        <v>1</v>
      </c>
      <c r="E108" s="67">
        <f>COUNTIFS(Entries!$A$3:$A$433,A108,Entries!$BA$3:$BA$433,"*State perpetrator*")</f>
        <v>0</v>
      </c>
      <c r="F108" s="67">
        <f>COUNTIFS(Entries!$A$3:$A$433,$A108,Entries!$BA$3:$BA$433,"*State perpetrator*",Entries!$AX$3:$AX$433,"&lt;&gt;Coca",Entries!$AX$3:$AX$433,"&lt;&gt;Guerrilla")</f>
        <v>0</v>
      </c>
      <c r="G108" s="67">
        <f>COUNTIFS(Entries!$A$3:$A$433,$A108,Entries!$BA$3:$BA$433,"*State perpetrator*",Entries!$AX$3:$AX$433,"&lt;&gt;Coca",Entries!$AX$3:$AX$433,"&lt;&gt;Guerrilla",Entries!$AG$3:$AG$433,"Direct*")+COUNTIFS(Entries!$A$3:$A$433,$A108,Entries!$BA$3:$BA$433,"*State perpetrator*",Entries!$AX$3:$AX$433,"&lt;&gt;Coca",Entries!$AX$3:$AX$433,"&lt;&gt;Guerrilla",Entries!$AG$3:$AG$433,"Bystander*")</f>
        <v>0</v>
      </c>
      <c r="H108" s="67">
        <f>COUNTIFS(Entries!$A$3:$A$433,$A108,Entries!$BA$3:$BA$433,"*State victim*")</f>
        <v>0</v>
      </c>
      <c r="I108" t="s">
        <v>1550</v>
      </c>
      <c r="K108">
        <v>2012.0</v>
      </c>
      <c r="L108">
        <v>1.0</v>
      </c>
      <c r="M108">
        <v>0.0</v>
      </c>
      <c r="N108">
        <v>0.0</v>
      </c>
      <c r="O108">
        <v>0.0</v>
      </c>
      <c r="P108">
        <v>0.0</v>
      </c>
      <c r="Q108" s="71">
        <f t="shared" ref="Q108:R108" si="108">(SUM(L$2:L108)/SUM(L$2:L$122))</f>
        <v>0.9673659674</v>
      </c>
      <c r="R108" s="71">
        <f t="shared" si="108"/>
        <v>0.9914893617</v>
      </c>
      <c r="S108" s="72">
        <f t="shared" si="3"/>
        <v>1</v>
      </c>
      <c r="V108" s="64" t="s">
        <v>1040</v>
      </c>
    </row>
    <row r="109">
      <c r="A109" s="1" t="s">
        <v>1040</v>
      </c>
      <c r="B109" s="3"/>
      <c r="C109" s="3">
        <v>2014.0</v>
      </c>
      <c r="D109" s="3">
        <f>COUNTIF(Entries!$A$3:$A$433,A109)</f>
        <v>2</v>
      </c>
      <c r="E109" s="67">
        <f>COUNTIFS(Entries!$A$3:$A$433,A109,Entries!$BA$3:$BA$433,"*State perpetrator*")</f>
        <v>2</v>
      </c>
      <c r="F109" s="67">
        <f>COUNTIFS(Entries!$A$3:$A$433,$A109,Entries!$BA$3:$BA$433,"*State perpetrator*",Entries!$AX$3:$AX$433,"&lt;&gt;Coca",Entries!$AX$3:$AX$433,"&lt;&gt;Guerrilla")</f>
        <v>2</v>
      </c>
      <c r="G109" s="67">
        <f>COUNTIFS(Entries!$A$3:$A$433,$A109,Entries!$BA$3:$BA$433,"*State perpetrator*",Entries!$AX$3:$AX$433,"&lt;&gt;Coca",Entries!$AX$3:$AX$433,"&lt;&gt;Guerrilla",Entries!$AG$3:$AG$433,"Direct*")+COUNTIFS(Entries!$A$3:$A$433,$A109,Entries!$BA$3:$BA$433,"*State perpetrator*",Entries!$AX$3:$AX$433,"&lt;&gt;Coca",Entries!$AX$3:$AX$433,"&lt;&gt;Guerrilla",Entries!$AG$3:$AG$433,"Bystander*")</f>
        <v>2</v>
      </c>
      <c r="H109" s="67">
        <f>COUNTIFS(Entries!$A$3:$A$433,$A109,Entries!$BA$3:$BA$433,"*State victim*")</f>
        <v>0</v>
      </c>
      <c r="I109" t="s">
        <v>1565</v>
      </c>
      <c r="K109">
        <v>2012.0</v>
      </c>
      <c r="L109">
        <v>1.0</v>
      </c>
      <c r="M109">
        <v>0.0</v>
      </c>
      <c r="N109">
        <v>0.0</v>
      </c>
      <c r="O109">
        <v>0.0</v>
      </c>
      <c r="P109">
        <v>0.0</v>
      </c>
      <c r="Q109" s="71">
        <f t="shared" ref="Q109:R109" si="109">(SUM(L$2:L109)/SUM(L$2:L$122))</f>
        <v>0.9696969697</v>
      </c>
      <c r="R109" s="71">
        <f t="shared" si="109"/>
        <v>0.9914893617</v>
      </c>
      <c r="S109" s="72">
        <f t="shared" si="3"/>
        <v>1</v>
      </c>
      <c r="V109" s="64" t="s">
        <v>1654</v>
      </c>
    </row>
    <row r="110">
      <c r="A110" s="1" t="s">
        <v>1654</v>
      </c>
      <c r="B110" s="3"/>
      <c r="C110" s="3">
        <v>2014.0</v>
      </c>
      <c r="D110" s="3">
        <f>COUNTIF(Entries!$A$3:$A$433,A110)</f>
        <v>1</v>
      </c>
      <c r="E110" s="67">
        <f>COUNTIFS(Entries!$A$3:$A$433,A110,Entries!$BA$3:$BA$433,"*State perpetrator*")</f>
        <v>0</v>
      </c>
      <c r="F110" s="67">
        <f>COUNTIFS(Entries!$A$3:$A$433,$A110,Entries!$BA$3:$BA$433,"*State perpetrator*",Entries!$AX$3:$AX$433,"&lt;&gt;Coca",Entries!$AX$3:$AX$433,"&lt;&gt;Guerrilla")</f>
        <v>0</v>
      </c>
      <c r="G110" s="67">
        <f>COUNTIFS(Entries!$A$3:$A$433,$A110,Entries!$BA$3:$BA$433,"*State perpetrator*",Entries!$AX$3:$AX$433,"&lt;&gt;Coca",Entries!$AX$3:$AX$433,"&lt;&gt;Guerrilla",Entries!$AG$3:$AG$433,"Direct*")+COUNTIFS(Entries!$A$3:$A$433,$A110,Entries!$BA$3:$BA$433,"*State perpetrator*",Entries!$AX$3:$AX$433,"&lt;&gt;Coca",Entries!$AX$3:$AX$433,"&lt;&gt;Guerrilla",Entries!$AG$3:$AG$433,"Bystander*")</f>
        <v>0</v>
      </c>
      <c r="H110" s="67">
        <f>COUNTIFS(Entries!$A$3:$A$433,$A110,Entries!$BA$3:$BA$433,"*State victim*")</f>
        <v>0</v>
      </c>
      <c r="I110" t="s">
        <v>1433</v>
      </c>
      <c r="K110">
        <v>2012.0</v>
      </c>
      <c r="L110">
        <v>1.0</v>
      </c>
      <c r="M110">
        <v>1.0</v>
      </c>
      <c r="N110">
        <v>1.0</v>
      </c>
      <c r="O110">
        <v>1.0</v>
      </c>
      <c r="P110">
        <v>0.0</v>
      </c>
      <c r="Q110" s="71">
        <f t="shared" ref="Q110:R110" si="110">(SUM(L$2:L110)/SUM(L$2:L$122))</f>
        <v>0.972027972</v>
      </c>
      <c r="R110" s="71">
        <f t="shared" si="110"/>
        <v>0.9957446809</v>
      </c>
      <c r="S110" s="72">
        <f t="shared" si="3"/>
        <v>1</v>
      </c>
      <c r="V110" s="64" t="s">
        <v>1479</v>
      </c>
    </row>
    <row r="111">
      <c r="A111" s="1" t="s">
        <v>1479</v>
      </c>
      <c r="B111" s="3"/>
      <c r="C111" s="3">
        <v>2014.0</v>
      </c>
      <c r="D111" s="3">
        <f>COUNTIF(Entries!$A$3:$A$433,A111)</f>
        <v>1</v>
      </c>
      <c r="E111" s="67">
        <f>COUNTIFS(Entries!$A$3:$A$433,A111,Entries!$BA$3:$BA$433,"*State perpetrator*")</f>
        <v>0</v>
      </c>
      <c r="F111" s="67">
        <f>COUNTIFS(Entries!$A$3:$A$433,$A111,Entries!$BA$3:$BA$433,"*State perpetrator*",Entries!$AX$3:$AX$433,"&lt;&gt;Coca",Entries!$AX$3:$AX$433,"&lt;&gt;Guerrilla")</f>
        <v>0</v>
      </c>
      <c r="G111" s="67">
        <f>COUNTIFS(Entries!$A$3:$A$433,$A111,Entries!$BA$3:$BA$433,"*State perpetrator*",Entries!$AX$3:$AX$433,"&lt;&gt;Coca",Entries!$AX$3:$AX$433,"&lt;&gt;Guerrilla",Entries!$AG$3:$AG$433,"Direct*")+COUNTIFS(Entries!$A$3:$A$433,$A111,Entries!$BA$3:$BA$433,"*State perpetrator*",Entries!$AX$3:$AX$433,"&lt;&gt;Coca",Entries!$AX$3:$AX$433,"&lt;&gt;Guerrilla",Entries!$AG$3:$AG$433,"Bystander*")</f>
        <v>0</v>
      </c>
      <c r="H111" s="67">
        <f>COUNTIFS(Entries!$A$3:$A$433,$A111,Entries!$BA$3:$BA$433,"*State victim*")</f>
        <v>0</v>
      </c>
      <c r="I111" t="s">
        <v>1448</v>
      </c>
      <c r="K111">
        <v>2012.0</v>
      </c>
      <c r="L111">
        <v>1.0</v>
      </c>
      <c r="M111">
        <v>0.0</v>
      </c>
      <c r="N111">
        <v>0.0</v>
      </c>
      <c r="O111">
        <v>0.0</v>
      </c>
      <c r="P111">
        <v>0.0</v>
      </c>
      <c r="Q111" s="71">
        <f t="shared" ref="Q111:R111" si="111">(SUM(L$2:L111)/SUM(L$2:L$122))</f>
        <v>0.9743589744</v>
      </c>
      <c r="R111" s="71">
        <f t="shared" si="111"/>
        <v>0.9957446809</v>
      </c>
      <c r="S111" s="72">
        <f t="shared" si="3"/>
        <v>1</v>
      </c>
      <c r="V111" s="64" t="s">
        <v>1058</v>
      </c>
    </row>
    <row r="112">
      <c r="A112" s="1" t="s">
        <v>1058</v>
      </c>
      <c r="B112" s="3"/>
      <c r="C112" s="3">
        <v>2014.0</v>
      </c>
      <c r="D112" s="3">
        <f>COUNTIF(Entries!$A$3:$A$433,A112)</f>
        <v>2</v>
      </c>
      <c r="E112" s="67">
        <f>COUNTIFS(Entries!$A$3:$A$433,A112,Entries!$BA$3:$BA$433,"*State perpetrator*")</f>
        <v>0</v>
      </c>
      <c r="F112" s="67">
        <f>COUNTIFS(Entries!$A$3:$A$433,$A112,Entries!$BA$3:$BA$433,"*State perpetrator*",Entries!$AX$3:$AX$433,"&lt;&gt;Coca",Entries!$AX$3:$AX$433,"&lt;&gt;Guerrilla")</f>
        <v>0</v>
      </c>
      <c r="G112" s="67">
        <f>COUNTIFS(Entries!$A$3:$A$433,$A112,Entries!$BA$3:$BA$433,"*State perpetrator*",Entries!$AX$3:$AX$433,"&lt;&gt;Coca",Entries!$AX$3:$AX$433,"&lt;&gt;Guerrilla",Entries!$AG$3:$AG$433,"Direct*")+COUNTIFS(Entries!$A$3:$A$433,$A112,Entries!$BA$3:$BA$433,"*State perpetrator*",Entries!$AX$3:$AX$433,"&lt;&gt;Coca",Entries!$AX$3:$AX$433,"&lt;&gt;Guerrilla",Entries!$AG$3:$AG$433,"Bystander*")</f>
        <v>0</v>
      </c>
      <c r="H112" s="67">
        <f>COUNTIFS(Entries!$A$3:$A$433,$A112,Entries!$BA$3:$BA$433,"*State victim*")</f>
        <v>0</v>
      </c>
      <c r="I112" t="s">
        <v>1454</v>
      </c>
      <c r="K112">
        <v>2012.0</v>
      </c>
      <c r="L112">
        <v>1.0</v>
      </c>
      <c r="M112">
        <v>1.0</v>
      </c>
      <c r="N112">
        <v>1.0</v>
      </c>
      <c r="O112">
        <v>1.0</v>
      </c>
      <c r="P112">
        <v>0.0</v>
      </c>
      <c r="Q112" s="71">
        <f t="shared" ref="Q112:R112" si="112">(SUM(L$2:L112)/SUM(L$2:L$122))</f>
        <v>0.9766899767</v>
      </c>
      <c r="R112" s="71">
        <f t="shared" si="112"/>
        <v>1</v>
      </c>
      <c r="S112" s="72">
        <f t="shared" si="3"/>
        <v>1</v>
      </c>
      <c r="V112" s="64" t="s">
        <v>1503</v>
      </c>
    </row>
    <row r="113">
      <c r="A113" s="1" t="s">
        <v>1503</v>
      </c>
      <c r="B113" s="3"/>
      <c r="C113" s="3">
        <v>2014.0</v>
      </c>
      <c r="D113" s="3">
        <f>COUNTIF(Entries!$A$3:$A$433,A113)</f>
        <v>1</v>
      </c>
      <c r="E113" s="67">
        <f>COUNTIFS(Entries!$A$3:$A$433,A113,Entries!$BA$3:$BA$433,"*State perpetrator*")</f>
        <v>0</v>
      </c>
      <c r="F113" s="67">
        <f>COUNTIFS(Entries!$A$3:$A$433,$A113,Entries!$BA$3:$BA$433,"*State perpetrator*",Entries!$AX$3:$AX$433,"&lt;&gt;Coca",Entries!$AX$3:$AX$433,"&lt;&gt;Guerrilla")</f>
        <v>0</v>
      </c>
      <c r="G113" s="67">
        <f>COUNTIFS(Entries!$A$3:$A$433,$A113,Entries!$BA$3:$BA$433,"*State perpetrator*",Entries!$AX$3:$AX$433,"&lt;&gt;Coca",Entries!$AX$3:$AX$433,"&lt;&gt;Guerrilla",Entries!$AG$3:$AG$433,"Direct*")+COUNTIFS(Entries!$A$3:$A$433,$A113,Entries!$BA$3:$BA$433,"*State perpetrator*",Entries!$AX$3:$AX$433,"&lt;&gt;Coca",Entries!$AX$3:$AX$433,"&lt;&gt;Guerrilla",Entries!$AG$3:$AG$433,"Bystander*")</f>
        <v>0</v>
      </c>
      <c r="H113" s="67">
        <f>COUNTIFS(Entries!$A$3:$A$433,$A113,Entries!$BA$3:$BA$433,"*State victim*")</f>
        <v>0</v>
      </c>
      <c r="I113" t="s">
        <v>1459</v>
      </c>
      <c r="K113">
        <v>2012.0</v>
      </c>
      <c r="L113">
        <v>1.0</v>
      </c>
      <c r="M113">
        <v>0.0</v>
      </c>
      <c r="N113">
        <v>0.0</v>
      </c>
      <c r="O113">
        <v>0.0</v>
      </c>
      <c r="P113">
        <v>0.0</v>
      </c>
      <c r="Q113" s="71">
        <f t="shared" ref="Q113:R113" si="113">(SUM(L$2:L113)/SUM(L$2:L$122))</f>
        <v>0.979020979</v>
      </c>
      <c r="R113" s="71">
        <f t="shared" si="113"/>
        <v>1</v>
      </c>
      <c r="S113" s="72">
        <f t="shared" si="3"/>
        <v>1</v>
      </c>
      <c r="V113" s="64" t="s">
        <v>1504</v>
      </c>
    </row>
    <row r="114">
      <c r="A114" s="1" t="s">
        <v>1504</v>
      </c>
      <c r="B114" s="3"/>
      <c r="C114" s="3">
        <v>2014.0</v>
      </c>
      <c r="D114" s="3">
        <f>COUNTIF(Entries!$A$3:$A$433,A114)</f>
        <v>1</v>
      </c>
      <c r="E114" s="67">
        <f>COUNTIFS(Entries!$A$3:$A$433,A114,Entries!$BA$3:$BA$433,"*State perpetrator*")</f>
        <v>0</v>
      </c>
      <c r="F114" s="67">
        <f>COUNTIFS(Entries!$A$3:$A$433,$A114,Entries!$BA$3:$BA$433,"*State perpetrator*",Entries!$AX$3:$AX$433,"&lt;&gt;Coca",Entries!$AX$3:$AX$433,"&lt;&gt;Guerrilla")</f>
        <v>0</v>
      </c>
      <c r="G114" s="67">
        <f>COUNTIFS(Entries!$A$3:$A$433,$A114,Entries!$BA$3:$BA$433,"*State perpetrator*",Entries!$AX$3:$AX$433,"&lt;&gt;Coca",Entries!$AX$3:$AX$433,"&lt;&gt;Guerrilla",Entries!$AG$3:$AG$433,"Direct*")+COUNTIFS(Entries!$A$3:$A$433,$A114,Entries!$BA$3:$BA$433,"*State perpetrator*",Entries!$AX$3:$AX$433,"&lt;&gt;Coca",Entries!$AX$3:$AX$433,"&lt;&gt;Guerrilla",Entries!$AG$3:$AG$433,"Bystander*")</f>
        <v>0</v>
      </c>
      <c r="H114" s="67">
        <f>COUNTIFS(Entries!$A$3:$A$433,$A114,Entries!$BA$3:$BA$433,"*State victim*")</f>
        <v>0</v>
      </c>
      <c r="I114" t="s">
        <v>1468</v>
      </c>
      <c r="K114">
        <v>2014.0</v>
      </c>
      <c r="L114">
        <v>1.0</v>
      </c>
      <c r="M114">
        <v>0.0</v>
      </c>
      <c r="N114">
        <v>0.0</v>
      </c>
      <c r="O114">
        <v>0.0</v>
      </c>
      <c r="P114">
        <v>0.0</v>
      </c>
      <c r="Q114" s="71">
        <f t="shared" ref="Q114:R114" si="114">(SUM(L$2:L114)/SUM(L$2:L$122))</f>
        <v>0.9813519814</v>
      </c>
      <c r="R114" s="71">
        <f t="shared" si="114"/>
        <v>1</v>
      </c>
      <c r="S114" s="72">
        <f t="shared" si="3"/>
        <v>1</v>
      </c>
      <c r="V114" s="64" t="s">
        <v>1522</v>
      </c>
    </row>
    <row r="115">
      <c r="A115" s="1" t="s">
        <v>1522</v>
      </c>
      <c r="B115" s="3"/>
      <c r="C115" s="3">
        <v>2015.0</v>
      </c>
      <c r="D115" s="3">
        <f>COUNTIF(Entries!$A$3:$A$433,A115)</f>
        <v>1</v>
      </c>
      <c r="E115" s="67">
        <f>COUNTIFS(Entries!$A$3:$A$433,A115,Entries!$BA$3:$BA$433,"*State perpetrator*")</f>
        <v>0</v>
      </c>
      <c r="F115" s="67">
        <f>COUNTIFS(Entries!$A$3:$A$433,$A115,Entries!$BA$3:$BA$433,"*State perpetrator*",Entries!$AX$3:$AX$433,"&lt;&gt;Coca",Entries!$AX$3:$AX$433,"&lt;&gt;Guerrilla")</f>
        <v>0</v>
      </c>
      <c r="G115" s="67">
        <f>COUNTIFS(Entries!$A$3:$A$433,$A115,Entries!$BA$3:$BA$433,"*State perpetrator*",Entries!$AX$3:$AX$433,"&lt;&gt;Coca",Entries!$AX$3:$AX$433,"&lt;&gt;Guerrilla",Entries!$AG$3:$AG$433,"Direct*")+COUNTIFS(Entries!$A$3:$A$433,$A115,Entries!$BA$3:$BA$433,"*State perpetrator*",Entries!$AX$3:$AX$433,"&lt;&gt;Coca",Entries!$AX$3:$AX$433,"&lt;&gt;Guerrilla",Entries!$AG$3:$AG$433,"Bystander*")</f>
        <v>0</v>
      </c>
      <c r="H115" s="67">
        <f>COUNTIFS(Entries!$A$3:$A$433,$A115,Entries!$BA$3:$BA$433,"*State victim*")</f>
        <v>0</v>
      </c>
      <c r="I115" t="s">
        <v>1654</v>
      </c>
      <c r="K115">
        <v>2014.0</v>
      </c>
      <c r="L115">
        <v>1.0</v>
      </c>
      <c r="M115">
        <v>0.0</v>
      </c>
      <c r="N115">
        <v>0.0</v>
      </c>
      <c r="O115">
        <v>0.0</v>
      </c>
      <c r="P115">
        <v>0.0</v>
      </c>
      <c r="Q115" s="71">
        <f t="shared" ref="Q115:R115" si="115">(SUM(L$2:L115)/SUM(L$2:L$122))</f>
        <v>0.9836829837</v>
      </c>
      <c r="R115" s="71">
        <f t="shared" si="115"/>
        <v>1</v>
      </c>
      <c r="S115" s="72">
        <f t="shared" si="3"/>
        <v>1</v>
      </c>
      <c r="V115" s="64" t="s">
        <v>1543</v>
      </c>
    </row>
    <row r="116">
      <c r="A116" s="1" t="s">
        <v>1543</v>
      </c>
      <c r="B116" s="3"/>
      <c r="C116" s="3">
        <v>2015.0</v>
      </c>
      <c r="D116" s="3">
        <f>COUNTIF(Entries!$A$3:$A$433,A116)</f>
        <v>1</v>
      </c>
      <c r="E116" s="67">
        <f>COUNTIFS(Entries!$A$3:$A$433,A116,Entries!$BA$3:$BA$433,"*State perpetrator*")</f>
        <v>0</v>
      </c>
      <c r="F116" s="67">
        <f>COUNTIFS(Entries!$A$3:$A$433,$A116,Entries!$BA$3:$BA$433,"*State perpetrator*",Entries!$AX$3:$AX$433,"&lt;&gt;Coca",Entries!$AX$3:$AX$433,"&lt;&gt;Guerrilla")</f>
        <v>0</v>
      </c>
      <c r="G116" s="67">
        <f>COUNTIFS(Entries!$A$3:$A$433,$A116,Entries!$BA$3:$BA$433,"*State perpetrator*",Entries!$AX$3:$AX$433,"&lt;&gt;Coca",Entries!$AX$3:$AX$433,"&lt;&gt;Guerrilla",Entries!$AG$3:$AG$433,"Direct*")+COUNTIFS(Entries!$A$3:$A$433,$A116,Entries!$BA$3:$BA$433,"*State perpetrator*",Entries!$AX$3:$AX$433,"&lt;&gt;Coca",Entries!$AX$3:$AX$433,"&lt;&gt;Guerrilla",Entries!$AG$3:$AG$433,"Bystander*")</f>
        <v>0</v>
      </c>
      <c r="H116" s="67">
        <f>COUNTIFS(Entries!$A$3:$A$433,$A116,Entries!$BA$3:$BA$433,"*State victim*")</f>
        <v>0</v>
      </c>
      <c r="I116" t="s">
        <v>1479</v>
      </c>
      <c r="K116">
        <v>2014.0</v>
      </c>
      <c r="L116">
        <v>1.0</v>
      </c>
      <c r="M116">
        <v>0.0</v>
      </c>
      <c r="N116">
        <v>0.0</v>
      </c>
      <c r="O116">
        <v>0.0</v>
      </c>
      <c r="P116">
        <v>0.0</v>
      </c>
      <c r="Q116" s="71">
        <f t="shared" ref="Q116:R116" si="116">(SUM(L$2:L116)/SUM(L$2:L$122))</f>
        <v>0.986013986</v>
      </c>
      <c r="R116" s="71">
        <f t="shared" si="116"/>
        <v>1</v>
      </c>
      <c r="S116" s="72">
        <f t="shared" si="3"/>
        <v>1</v>
      </c>
      <c r="V116" s="64" t="s">
        <v>1561</v>
      </c>
    </row>
    <row r="117">
      <c r="A117" s="1" t="s">
        <v>1561</v>
      </c>
      <c r="B117" s="3"/>
      <c r="C117" s="3">
        <v>2015.0</v>
      </c>
      <c r="D117" s="3">
        <f>COUNTIF(Entries!$A$3:$A$433,A117)</f>
        <v>1</v>
      </c>
      <c r="E117" s="67">
        <f>COUNTIFS(Entries!$A$3:$A$433,A117,Entries!$BA$3:$BA$433,"*State perpetrator*")</f>
        <v>0</v>
      </c>
      <c r="F117" s="67">
        <f>COUNTIFS(Entries!$A$3:$A$433,$A117,Entries!$BA$3:$BA$433,"*State perpetrator*",Entries!$AX$3:$AX$433,"&lt;&gt;Coca",Entries!$AX$3:$AX$433,"&lt;&gt;Guerrilla")</f>
        <v>0</v>
      </c>
      <c r="G117" s="67">
        <f>COUNTIFS(Entries!$A$3:$A$433,$A117,Entries!$BA$3:$BA$433,"*State perpetrator*",Entries!$AX$3:$AX$433,"&lt;&gt;Coca",Entries!$AX$3:$AX$433,"&lt;&gt;Guerrilla",Entries!$AG$3:$AG$433,"Direct*")+COUNTIFS(Entries!$A$3:$A$433,$A117,Entries!$BA$3:$BA$433,"*State perpetrator*",Entries!$AX$3:$AX$433,"&lt;&gt;Coca",Entries!$AX$3:$AX$433,"&lt;&gt;Guerrilla",Entries!$AG$3:$AG$433,"Bystander*")</f>
        <v>0</v>
      </c>
      <c r="H117" s="67">
        <f>COUNTIFS(Entries!$A$3:$A$433,$A117,Entries!$BA$3:$BA$433,"*State victim*")</f>
        <v>0</v>
      </c>
      <c r="I117" t="s">
        <v>1503</v>
      </c>
      <c r="K117">
        <v>2014.0</v>
      </c>
      <c r="L117">
        <v>1.0</v>
      </c>
      <c r="M117">
        <v>0.0</v>
      </c>
      <c r="N117">
        <v>0.0</v>
      </c>
      <c r="O117">
        <v>0.0</v>
      </c>
      <c r="P117">
        <v>0.0</v>
      </c>
      <c r="Q117" s="71">
        <f t="shared" ref="Q117:R117" si="117">(SUM(L$2:L117)/SUM(L$2:L$122))</f>
        <v>0.9883449883</v>
      </c>
      <c r="R117" s="71">
        <f t="shared" si="117"/>
        <v>1</v>
      </c>
      <c r="S117" s="72">
        <f t="shared" si="3"/>
        <v>1</v>
      </c>
      <c r="V117" s="64" t="s">
        <v>1575</v>
      </c>
    </row>
    <row r="118">
      <c r="A118" s="1" t="s">
        <v>1575</v>
      </c>
      <c r="B118" s="3"/>
      <c r="C118" s="3">
        <v>2015.0</v>
      </c>
      <c r="D118" s="3">
        <f>COUNTIF(Entries!$A$3:$A$433,A118)</f>
        <v>1</v>
      </c>
      <c r="E118" s="67">
        <f>COUNTIFS(Entries!$A$3:$A$433,A118,Entries!$BA$3:$BA$433,"*State perpetrator*")</f>
        <v>0</v>
      </c>
      <c r="F118" s="67">
        <f>COUNTIFS(Entries!$A$3:$A$433,$A118,Entries!$BA$3:$BA$433,"*State perpetrator*",Entries!$AX$3:$AX$433,"&lt;&gt;Coca",Entries!$AX$3:$AX$433,"&lt;&gt;Guerrilla")</f>
        <v>0</v>
      </c>
      <c r="G118" s="67">
        <f>COUNTIFS(Entries!$A$3:$A$433,$A118,Entries!$BA$3:$BA$433,"*State perpetrator*",Entries!$AX$3:$AX$433,"&lt;&gt;Coca",Entries!$AX$3:$AX$433,"&lt;&gt;Guerrilla",Entries!$AG$3:$AG$433,"Direct*")+COUNTIFS(Entries!$A$3:$A$433,$A118,Entries!$BA$3:$BA$433,"*State perpetrator*",Entries!$AX$3:$AX$433,"&lt;&gt;Coca",Entries!$AX$3:$AX$433,"&lt;&gt;Guerrilla",Entries!$AG$3:$AG$433,"Bystander*")</f>
        <v>0</v>
      </c>
      <c r="H118" s="67">
        <f>COUNTIFS(Entries!$A$3:$A$433,$A118,Entries!$BA$3:$BA$433,"*State victim*")</f>
        <v>1</v>
      </c>
      <c r="I118" t="s">
        <v>1504</v>
      </c>
      <c r="K118">
        <v>2014.0</v>
      </c>
      <c r="L118">
        <v>1.0</v>
      </c>
      <c r="M118">
        <v>0.0</v>
      </c>
      <c r="N118">
        <v>0.0</v>
      </c>
      <c r="O118">
        <v>0.0</v>
      </c>
      <c r="P118">
        <v>0.0</v>
      </c>
      <c r="Q118" s="71">
        <f t="shared" ref="Q118:R118" si="118">(SUM(L$2:L118)/SUM(L$2:L$122))</f>
        <v>0.9906759907</v>
      </c>
      <c r="R118" s="71">
        <f t="shared" si="118"/>
        <v>1</v>
      </c>
      <c r="S118" s="72">
        <f t="shared" si="3"/>
        <v>1</v>
      </c>
      <c r="V118" s="64" t="s">
        <v>821</v>
      </c>
    </row>
    <row r="119">
      <c r="A119" s="1" t="s">
        <v>821</v>
      </c>
      <c r="B119" s="3"/>
      <c r="C119" s="3">
        <v>2015.0</v>
      </c>
      <c r="D119" s="3">
        <f>COUNTIF(Entries!$A$3:$A$433,A119)</f>
        <v>3</v>
      </c>
      <c r="E119" s="67">
        <f>COUNTIFS(Entries!$A$3:$A$433,A119,Entries!$BA$3:$BA$433,"*State perpetrator*")</f>
        <v>0</v>
      </c>
      <c r="F119" s="67">
        <f>COUNTIFS(Entries!$A$3:$A$433,$A119,Entries!$BA$3:$BA$433,"*State perpetrator*",Entries!$AX$3:$AX$433,"&lt;&gt;Coca",Entries!$AX$3:$AX$433,"&lt;&gt;Guerrilla")</f>
        <v>0</v>
      </c>
      <c r="G119" s="67">
        <f>COUNTIFS(Entries!$A$3:$A$433,$A119,Entries!$BA$3:$BA$433,"*State perpetrator*",Entries!$AX$3:$AX$433,"&lt;&gt;Coca",Entries!$AX$3:$AX$433,"&lt;&gt;Guerrilla",Entries!$AG$3:$AG$433,"Direct*")+COUNTIFS(Entries!$A$3:$A$433,$A119,Entries!$BA$3:$BA$433,"*State perpetrator*",Entries!$AX$3:$AX$433,"&lt;&gt;Coca",Entries!$AX$3:$AX$433,"&lt;&gt;Guerrilla",Entries!$AG$3:$AG$433,"Bystander*")</f>
        <v>0</v>
      </c>
      <c r="H119" s="67">
        <f>COUNTIFS(Entries!$A$3:$A$433,$A119,Entries!$BA$3:$BA$433,"*State victim*")</f>
        <v>0</v>
      </c>
      <c r="I119" t="s">
        <v>1522</v>
      </c>
      <c r="K119">
        <v>2015.0</v>
      </c>
      <c r="L119">
        <v>1.0</v>
      </c>
      <c r="M119">
        <v>0.0</v>
      </c>
      <c r="N119">
        <v>0.0</v>
      </c>
      <c r="O119">
        <v>0.0</v>
      </c>
      <c r="P119">
        <v>0.0</v>
      </c>
      <c r="Q119" s="71">
        <f t="shared" ref="Q119:R119" si="119">(SUM(L$2:L119)/SUM(L$2:L$122))</f>
        <v>0.993006993</v>
      </c>
      <c r="R119" s="71">
        <f t="shared" si="119"/>
        <v>1</v>
      </c>
      <c r="S119" s="72">
        <f t="shared" si="3"/>
        <v>1</v>
      </c>
      <c r="V119" s="64" t="s">
        <v>1774</v>
      </c>
    </row>
    <row r="120">
      <c r="A120" s="1" t="s">
        <v>1774</v>
      </c>
      <c r="B120" s="3"/>
      <c r="C120" s="3">
        <v>2016.0</v>
      </c>
      <c r="D120" s="3">
        <f>COUNTIF(Entries!$A$3:$A$433,A120)</f>
        <v>1</v>
      </c>
      <c r="E120" s="67">
        <f>COUNTIFS(Entries!$A$3:$A$433,A120,Entries!$BA$3:$BA$433,"*State perpetrator*")</f>
        <v>0</v>
      </c>
      <c r="F120" s="67">
        <f>COUNTIFS(Entries!$A$3:$A$433,$A120,Entries!$BA$3:$BA$433,"*State perpetrator*",Entries!$AX$3:$AX$433,"&lt;&gt;Coca",Entries!$AX$3:$AX$433,"&lt;&gt;Guerrilla")</f>
        <v>0</v>
      </c>
      <c r="G120" s="67">
        <f>COUNTIFS(Entries!$A$3:$A$433,$A120,Entries!$BA$3:$BA$433,"*State perpetrator*",Entries!$AX$3:$AX$433,"&lt;&gt;Coca",Entries!$AX$3:$AX$433,"&lt;&gt;Guerrilla",Entries!$AG$3:$AG$433,"Direct*")+COUNTIFS(Entries!$A$3:$A$433,$A120,Entries!$BA$3:$BA$433,"*State perpetrator*",Entries!$AX$3:$AX$433,"&lt;&gt;Coca",Entries!$AX$3:$AX$433,"&lt;&gt;Guerrilla",Entries!$AG$3:$AG$433,"Bystander*")</f>
        <v>0</v>
      </c>
      <c r="H120" s="67">
        <f>COUNTIFS(Entries!$A$3:$A$433,$A120,Entries!$BA$3:$BA$433,"*State victim*")</f>
        <v>0</v>
      </c>
      <c r="I120" t="s">
        <v>1543</v>
      </c>
      <c r="K120">
        <v>2015.0</v>
      </c>
      <c r="L120">
        <v>1.0</v>
      </c>
      <c r="M120">
        <v>0.0</v>
      </c>
      <c r="N120">
        <v>0.0</v>
      </c>
      <c r="O120">
        <v>0.0</v>
      </c>
      <c r="P120">
        <v>0.0</v>
      </c>
      <c r="Q120" s="71">
        <f t="shared" ref="Q120:R120" si="120">(SUM(L$2:L120)/SUM(L$2:L$122))</f>
        <v>0.9953379953</v>
      </c>
      <c r="R120" s="71">
        <f t="shared" si="120"/>
        <v>1</v>
      </c>
      <c r="S120" s="72">
        <f t="shared" si="3"/>
        <v>1</v>
      </c>
      <c r="V120" s="64" t="s">
        <v>696</v>
      </c>
    </row>
    <row r="121">
      <c r="A121" s="1" t="s">
        <v>696</v>
      </c>
      <c r="B121" s="3"/>
      <c r="C121" s="3">
        <v>2016.0</v>
      </c>
      <c r="D121" s="3">
        <f>COUNTIF(Entries!$A$3:$A$433,A121)</f>
        <v>6</v>
      </c>
      <c r="E121" s="67">
        <f>COUNTIFS(Entries!$A$3:$A$433,A121,Entries!$BA$3:$BA$433,"*State perpetrator*")</f>
        <v>0</v>
      </c>
      <c r="F121" s="67">
        <f>COUNTIFS(Entries!$A$3:$A$433,$A121,Entries!$BA$3:$BA$433,"*State perpetrator*",Entries!$AX$3:$AX$433,"&lt;&gt;Coca",Entries!$AX$3:$AX$433,"&lt;&gt;Guerrilla")</f>
        <v>0</v>
      </c>
      <c r="G121" s="67">
        <f>COUNTIFS(Entries!$A$3:$A$433,$A121,Entries!$BA$3:$BA$433,"*State perpetrator*",Entries!$AX$3:$AX$433,"&lt;&gt;Coca",Entries!$AX$3:$AX$433,"&lt;&gt;Guerrilla",Entries!$AG$3:$AG$433,"Direct*")+COUNTIFS(Entries!$A$3:$A$433,$A121,Entries!$BA$3:$BA$433,"*State perpetrator*",Entries!$AX$3:$AX$433,"&lt;&gt;Coca",Entries!$AX$3:$AX$433,"&lt;&gt;Guerrilla",Entries!$AG$3:$AG$433,"Bystander*")</f>
        <v>0</v>
      </c>
      <c r="H121" s="67">
        <f>COUNTIFS(Entries!$A$3:$A$433,$A121,Entries!$BA$3:$BA$433,"*State victim*")</f>
        <v>0</v>
      </c>
      <c r="I121" t="s">
        <v>1561</v>
      </c>
      <c r="K121">
        <v>2015.0</v>
      </c>
      <c r="L121">
        <v>1.0</v>
      </c>
      <c r="M121">
        <v>0.0</v>
      </c>
      <c r="N121">
        <v>0.0</v>
      </c>
      <c r="O121">
        <v>0.0</v>
      </c>
      <c r="P121">
        <v>0.0</v>
      </c>
      <c r="Q121" s="71">
        <f t="shared" ref="Q121:R121" si="121">(SUM(L$2:L121)/SUM(L$2:L$122))</f>
        <v>0.9976689977</v>
      </c>
      <c r="R121" s="71">
        <f t="shared" si="121"/>
        <v>1</v>
      </c>
      <c r="S121" s="72">
        <f t="shared" si="3"/>
        <v>1</v>
      </c>
      <c r="V121" s="64" t="s">
        <v>1796</v>
      </c>
    </row>
    <row r="122">
      <c r="A122" s="1" t="s">
        <v>1796</v>
      </c>
      <c r="B122" s="3"/>
      <c r="C122" s="3">
        <v>2016.0</v>
      </c>
      <c r="D122" s="3">
        <f>COUNTIF(Entries!$A$3:$A$433,A122)</f>
        <v>1</v>
      </c>
      <c r="E122" s="67">
        <f>COUNTIFS(Entries!$A$3:$A$433,A122,Entries!$BA$3:$BA$433,"*State perpetrator*")</f>
        <v>0</v>
      </c>
      <c r="F122" s="67">
        <f>COUNTIFS(Entries!$A$3:$A$433,$A122,Entries!$BA$3:$BA$433,"*State perpetrator*",Entries!$AX$3:$AX$433,"&lt;&gt;Coca",Entries!$AX$3:$AX$433,"&lt;&gt;Guerrilla")</f>
        <v>0</v>
      </c>
      <c r="G122" s="67">
        <f>COUNTIFS(Entries!$A$3:$A$433,$A122,Entries!$BA$3:$BA$433,"*State perpetrator*",Entries!$AX$3:$AX$433,"&lt;&gt;Coca",Entries!$AX$3:$AX$433,"&lt;&gt;Guerrilla",Entries!$AG$3:$AG$433,"Direct*")+COUNTIFS(Entries!$A$3:$A$433,$A122,Entries!$BA$3:$BA$433,"*State perpetrator*",Entries!$AX$3:$AX$433,"&lt;&gt;Coca",Entries!$AX$3:$AX$433,"&lt;&gt;Guerrilla",Entries!$AG$3:$AG$433,"Bystander*")</f>
        <v>0</v>
      </c>
      <c r="H122" s="67">
        <f>COUNTIFS(Entries!$A$3:$A$433,$A122,Entries!$BA$3:$BA$433,"*State victim*")</f>
        <v>0</v>
      </c>
      <c r="I122" t="s">
        <v>1575</v>
      </c>
      <c r="K122">
        <v>2015.0</v>
      </c>
      <c r="L122">
        <v>1.0</v>
      </c>
      <c r="M122">
        <v>0.0</v>
      </c>
      <c r="N122">
        <v>0.0</v>
      </c>
      <c r="O122">
        <v>0.0</v>
      </c>
      <c r="P122">
        <v>1.0</v>
      </c>
      <c r="Q122" s="71">
        <f t="shared" ref="Q122:R122" si="122">(SUM(L$2:L122)/SUM(L$2:L$122))</f>
        <v>1</v>
      </c>
      <c r="R122" s="71">
        <f t="shared" si="122"/>
        <v>1</v>
      </c>
      <c r="S122" s="72">
        <f t="shared" si="3"/>
        <v>1.018518519</v>
      </c>
      <c r="V122" s="64" t="s">
        <v>1146</v>
      </c>
    </row>
    <row r="123">
      <c r="A123" t="s">
        <v>1146</v>
      </c>
      <c r="C123">
        <v>2016.0</v>
      </c>
      <c r="D123" s="3">
        <f>COUNTIF(Entries!$A$3:$A$433,A123)</f>
        <v>2</v>
      </c>
      <c r="E123" s="67">
        <f>COUNTIFS(Entries!$A$3:$A$433,A123,Entries!$BA$3:$BA$433,"*State perpetrator*")</f>
        <v>0</v>
      </c>
      <c r="F123" s="67">
        <f>COUNTIFS(Entries!$A$3:$A$433,$A123,Entries!$BA$3:$BA$433,"*State perpetrator*",Entries!$AX$3:$AX$433,"&lt;&gt;Coca",Entries!$AX$3:$AX$433,"&lt;&gt;Guerrilla")</f>
        <v>0</v>
      </c>
      <c r="G123" s="67">
        <f>COUNTIFS(Entries!$A$3:$A$433,$A123,Entries!$BA$3:$BA$433,"*State perpetrator*",Entries!$AX$3:$AX$433,"&lt;&gt;Coca",Entries!$AX$3:$AX$433,"&lt;&gt;Guerrilla",Entries!$AG$3:$AG$433,"Direct*")+COUNTIFS(Entries!$A$3:$A$433,$A123,Entries!$BA$3:$BA$433,"*State perpetrator*",Entries!$AX$3:$AX$433,"&lt;&gt;Coca",Entries!$AX$3:$AX$433,"&lt;&gt;Guerrilla",Entries!$AG$3:$AG$433,"Bystander*")</f>
        <v>0</v>
      </c>
      <c r="H123" s="67">
        <f>COUNTIFS(Entries!$A$3:$A$433,$A123,Entries!$BA$3:$BA$433,"*State victim*")</f>
        <v>0</v>
      </c>
      <c r="I123" t="s">
        <v>1774</v>
      </c>
      <c r="K123">
        <v>2016.0</v>
      </c>
      <c r="L123">
        <v>1.0</v>
      </c>
      <c r="M123">
        <v>0.0</v>
      </c>
      <c r="N123">
        <v>0.0</v>
      </c>
      <c r="O123">
        <v>0.0</v>
      </c>
      <c r="P123">
        <v>0.0</v>
      </c>
      <c r="V123" s="64" t="s">
        <v>565</v>
      </c>
    </row>
    <row r="124">
      <c r="A124" t="s">
        <v>565</v>
      </c>
      <c r="C124">
        <v>2016.0</v>
      </c>
      <c r="D124" s="3">
        <f>COUNTIF(Entries!$A$3:$A$433,A124)</f>
        <v>6</v>
      </c>
      <c r="E124" s="67">
        <f>COUNTIFS(Entries!$A$3:$A$433,A124,Entries!$BA$3:$BA$433,"*State perpetrator*")</f>
        <v>4</v>
      </c>
      <c r="F124" s="67">
        <f>COUNTIFS(Entries!$A$3:$A$433,$A124,Entries!$BA$3:$BA$433,"*State perpetrator*",Entries!$AX$3:$AX$433,"&lt;&gt;Coca",Entries!$AX$3:$AX$433,"&lt;&gt;Guerrilla")</f>
        <v>4</v>
      </c>
      <c r="G124" s="67">
        <f>COUNTIFS(Entries!$A$3:$A$433,$A124,Entries!$BA$3:$BA$433,"*State perpetrator*",Entries!$AX$3:$AX$433,"&lt;&gt;Coca",Entries!$AX$3:$AX$433,"&lt;&gt;Guerrilla",Entries!$AG$3:$AG$433,"Direct*")+COUNTIFS(Entries!$A$3:$A$433,$A124,Entries!$BA$3:$BA$433,"*State perpetrator*",Entries!$AX$3:$AX$433,"&lt;&gt;Coca",Entries!$AX$3:$AX$433,"&lt;&gt;Guerrilla",Entries!$AG$3:$AG$433,"Bystander*")</f>
        <v>4</v>
      </c>
      <c r="H124" s="67">
        <f>COUNTIFS(Entries!$A$3:$A$433,$A124,Entries!$BA$3:$BA$433,"*State victim*")</f>
        <v>1</v>
      </c>
      <c r="I124" t="s">
        <v>1796</v>
      </c>
      <c r="K124">
        <v>2016.0</v>
      </c>
      <c r="L124">
        <v>1.0</v>
      </c>
      <c r="M124">
        <v>0.0</v>
      </c>
      <c r="N124">
        <v>0.0</v>
      </c>
      <c r="O124">
        <v>0.0</v>
      </c>
      <c r="P124">
        <v>0.0</v>
      </c>
      <c r="V124" s="64" t="s">
        <v>1806</v>
      </c>
    </row>
    <row r="125">
      <c r="A125" t="s">
        <v>1806</v>
      </c>
      <c r="C125">
        <v>2017.0</v>
      </c>
      <c r="D125" s="3">
        <f>COUNTIF(Entries!$A$3:$A$433,A125)</f>
        <v>1</v>
      </c>
      <c r="E125" s="67">
        <f>COUNTIFS(Entries!$A$3:$A$433,A125,Entries!$BA$3:$BA$433,"*State perpetrator*")</f>
        <v>0</v>
      </c>
      <c r="F125" s="67">
        <f>COUNTIFS(Entries!$A$3:$A$433,$A125,Entries!$BA$3:$BA$433,"*State perpetrator*",Entries!$AX$3:$AX$433,"&lt;&gt;Coca",Entries!$AX$3:$AX$433,"&lt;&gt;Guerrilla")</f>
        <v>0</v>
      </c>
      <c r="G125" s="67">
        <f>COUNTIFS(Entries!$A$3:$A$433,$A125,Entries!$BA$3:$BA$433,"*State perpetrator*",Entries!$AX$3:$AX$433,"&lt;&gt;Coca",Entries!$AX$3:$AX$433,"&lt;&gt;Guerrilla",Entries!$AG$3:$AG$433,"Direct*")+COUNTIFS(Entries!$A$3:$A$433,$A125,Entries!$BA$3:$BA$433,"*State perpetrator*",Entries!$AX$3:$AX$433,"&lt;&gt;Coca",Entries!$AX$3:$AX$433,"&lt;&gt;Guerrilla",Entries!$AG$3:$AG$433,"Bystander*")</f>
        <v>0</v>
      </c>
      <c r="H125" s="67">
        <f>COUNTIFS(Entries!$A$3:$A$433,$A125,Entries!$BA$3:$BA$433,"*State victim*")</f>
        <v>0</v>
      </c>
      <c r="I125" t="s">
        <v>1806</v>
      </c>
      <c r="K125">
        <v>2017.0</v>
      </c>
      <c r="L125">
        <v>1.0</v>
      </c>
      <c r="M125">
        <v>0.0</v>
      </c>
      <c r="N125">
        <v>0.0</v>
      </c>
      <c r="O125">
        <v>0.0</v>
      </c>
      <c r="P125">
        <v>0.0</v>
      </c>
      <c r="V125" s="64" t="s">
        <v>1620</v>
      </c>
    </row>
    <row r="126">
      <c r="A126" s="1" t="s">
        <v>1620</v>
      </c>
      <c r="B126" s="3"/>
      <c r="C126" s="3">
        <v>2017.0</v>
      </c>
      <c r="D126" s="3">
        <f>COUNTIF(Entries!$A$3:$A$433,A126)</f>
        <v>1</v>
      </c>
      <c r="E126" s="67">
        <f>COUNTIFS(Entries!$A$3:$A$433,A126,Entries!$BA$3:$BA$433,"*State perpetrator*")</f>
        <v>1</v>
      </c>
      <c r="F126" s="67">
        <f>COUNTIFS(Entries!$A$3:$A$433,$A126,Entries!$BA$3:$BA$433,"*State perpetrator*",Entries!$AX$3:$AX$433,"&lt;&gt;Coca",Entries!$AX$3:$AX$433,"&lt;&gt;Guerrilla")</f>
        <v>0</v>
      </c>
      <c r="G126" s="67">
        <f>COUNTIFS(Entries!$A$3:$A$433,$A126,Entries!$BA$3:$BA$433,"*State perpetrator*",Entries!$AX$3:$AX$433,"&lt;&gt;Coca",Entries!$AX$3:$AX$433,"&lt;&gt;Guerrilla",Entries!$AG$3:$AG$433,"Direct*")+COUNTIFS(Entries!$A$3:$A$433,$A126,Entries!$BA$3:$BA$433,"*State perpetrator*",Entries!$AX$3:$AX$433,"&lt;&gt;Coca",Entries!$AX$3:$AX$433,"&lt;&gt;Guerrilla",Entries!$AG$3:$AG$433,"Bystander*")</f>
        <v>0</v>
      </c>
      <c r="H126" s="67">
        <f>COUNTIFS(Entries!$A$3:$A$433,$A126,Entries!$BA$3:$BA$433,"*State victim*")</f>
        <v>0</v>
      </c>
      <c r="I126" t="s">
        <v>1620</v>
      </c>
      <c r="K126">
        <v>2017.0</v>
      </c>
      <c r="L126">
        <v>1.0</v>
      </c>
      <c r="M126">
        <v>1.0</v>
      </c>
      <c r="N126">
        <v>0.0</v>
      </c>
      <c r="O126">
        <v>0.0</v>
      </c>
      <c r="P126">
        <v>0.0</v>
      </c>
      <c r="V126" s="64"/>
    </row>
    <row r="127">
      <c r="A127" s="1"/>
      <c r="B127" s="3"/>
      <c r="C127" s="3"/>
      <c r="D127" s="3"/>
      <c r="E127" s="67"/>
      <c r="F127" s="67"/>
      <c r="G127" s="67"/>
      <c r="H127" s="67"/>
      <c r="V127" s="64"/>
    </row>
    <row r="128">
      <c r="A128" s="1"/>
      <c r="B128" s="3"/>
      <c r="C128" s="3"/>
      <c r="D128" s="3"/>
      <c r="E128" s="67"/>
      <c r="F128" s="67"/>
      <c r="G128" s="67"/>
      <c r="H128" s="67"/>
      <c r="V128" s="64"/>
    </row>
    <row r="129">
      <c r="A129" s="1"/>
      <c r="B129" s="3"/>
      <c r="C129" s="3"/>
      <c r="D129" s="3"/>
      <c r="E129" s="67"/>
      <c r="F129" s="67"/>
      <c r="G129" s="67"/>
      <c r="H129" s="67"/>
      <c r="V129" s="64"/>
    </row>
    <row r="130">
      <c r="A130" s="168" t="s">
        <v>1632</v>
      </c>
      <c r="B130" s="169"/>
      <c r="C130" s="169"/>
      <c r="D130" s="169">
        <f t="shared" ref="D130:H130" si="123">SUM(D$2:D122)</f>
        <v>423</v>
      </c>
      <c r="E130" s="169">
        <f t="shared" si="123"/>
        <v>231</v>
      </c>
      <c r="F130" s="169">
        <f t="shared" si="123"/>
        <v>151</v>
      </c>
      <c r="G130" s="169">
        <f t="shared" si="123"/>
        <v>127</v>
      </c>
      <c r="H130" s="169">
        <f t="shared" si="123"/>
        <v>54</v>
      </c>
      <c r="V130" s="64"/>
    </row>
    <row r="131">
      <c r="A131" s="1"/>
      <c r="B131" s="3"/>
      <c r="C131" s="3"/>
      <c r="D131" s="3"/>
      <c r="E131" s="67"/>
      <c r="F131" s="67"/>
      <c r="G131" s="67"/>
      <c r="H131" s="67"/>
      <c r="V131" s="64"/>
    </row>
    <row r="132">
      <c r="A132" s="1"/>
      <c r="B132" s="3"/>
      <c r="C132" s="3"/>
      <c r="D132" s="3"/>
      <c r="E132" s="67"/>
      <c r="F132" s="67"/>
      <c r="G132" s="67"/>
      <c r="H132" s="67"/>
      <c r="V132" s="64"/>
    </row>
    <row r="136">
      <c r="V136" s="64"/>
    </row>
    <row r="137">
      <c r="V137" s="64"/>
    </row>
    <row r="138">
      <c r="V138" s="64"/>
    </row>
    <row r="139">
      <c r="V139" s="64"/>
    </row>
    <row r="140">
      <c r="V140" s="64"/>
    </row>
    <row r="141">
      <c r="V141" s="64"/>
    </row>
    <row r="142">
      <c r="V142" s="64"/>
    </row>
    <row r="143">
      <c r="V143" s="64"/>
    </row>
    <row r="144">
      <c r="V144" s="64"/>
    </row>
    <row r="145">
      <c r="V145" s="64"/>
    </row>
    <row r="146">
      <c r="V146" s="64"/>
    </row>
    <row r="147">
      <c r="V147" s="64"/>
    </row>
    <row r="148">
      <c r="V148" s="64"/>
    </row>
    <row r="149">
      <c r="V149" s="64"/>
    </row>
    <row r="150">
      <c r="V150" s="64"/>
    </row>
    <row r="151">
      <c r="V151" s="64"/>
    </row>
    <row r="152">
      <c r="V152" s="64"/>
    </row>
    <row r="153">
      <c r="V153" s="64"/>
    </row>
    <row r="154">
      <c r="V154" s="64"/>
    </row>
    <row r="155">
      <c r="V155" s="64"/>
    </row>
    <row r="156">
      <c r="V156" s="64"/>
    </row>
    <row r="157">
      <c r="V157" s="64"/>
    </row>
    <row r="158">
      <c r="V158" s="64"/>
    </row>
    <row r="159">
      <c r="V159" s="64"/>
    </row>
    <row r="160">
      <c r="V160" s="64"/>
    </row>
    <row r="161">
      <c r="V161" s="64"/>
    </row>
    <row r="162">
      <c r="V162" s="64"/>
    </row>
    <row r="163">
      <c r="V163" s="64"/>
    </row>
    <row r="164">
      <c r="V164" s="64"/>
    </row>
    <row r="165">
      <c r="V165" s="64"/>
    </row>
    <row r="166">
      <c r="V166" s="64"/>
    </row>
    <row r="167">
      <c r="V167" s="64"/>
    </row>
    <row r="168">
      <c r="V168" s="64"/>
    </row>
    <row r="169">
      <c r="V169" s="64"/>
    </row>
    <row r="170">
      <c r="V170" s="64"/>
    </row>
    <row r="171">
      <c r="V171" s="64"/>
    </row>
    <row r="172">
      <c r="V172" s="64"/>
    </row>
    <row r="173">
      <c r="V173" s="64"/>
    </row>
    <row r="174">
      <c r="V174" s="64"/>
    </row>
    <row r="175">
      <c r="V175" s="64"/>
    </row>
    <row r="176">
      <c r="V176" s="64"/>
    </row>
    <row r="177">
      <c r="V177" s="64"/>
    </row>
    <row r="178">
      <c r="V178" s="64"/>
    </row>
    <row r="179">
      <c r="V179" s="64"/>
    </row>
    <row r="180">
      <c r="V180" s="64"/>
    </row>
    <row r="181">
      <c r="V181" s="64"/>
    </row>
    <row r="182">
      <c r="V182" s="64"/>
    </row>
    <row r="183">
      <c r="V183" s="64"/>
    </row>
    <row r="184">
      <c r="V184" s="64"/>
    </row>
    <row r="185">
      <c r="V185" s="64"/>
    </row>
    <row r="186">
      <c r="V186" s="64"/>
    </row>
    <row r="187">
      <c r="V187" s="64"/>
    </row>
    <row r="188">
      <c r="V188" s="64"/>
    </row>
    <row r="189">
      <c r="V189" s="64"/>
    </row>
    <row r="190">
      <c r="V190" s="64"/>
    </row>
    <row r="191">
      <c r="V191" s="64"/>
    </row>
    <row r="192">
      <c r="V192" s="64"/>
    </row>
    <row r="193">
      <c r="V193" s="64"/>
    </row>
    <row r="194">
      <c r="V194" s="64"/>
    </row>
    <row r="195">
      <c r="V195" s="64"/>
    </row>
    <row r="196">
      <c r="V196" s="64"/>
    </row>
    <row r="197">
      <c r="V197" s="64"/>
    </row>
    <row r="198">
      <c r="V198" s="64"/>
    </row>
    <row r="199">
      <c r="V199" s="64"/>
    </row>
    <row r="200">
      <c r="V200" s="64"/>
    </row>
    <row r="201">
      <c r="V201" s="64"/>
    </row>
    <row r="202">
      <c r="V202" s="64"/>
    </row>
    <row r="203">
      <c r="V203" s="64"/>
    </row>
    <row r="204">
      <c r="V204" s="64"/>
    </row>
    <row r="205">
      <c r="V205" s="64"/>
    </row>
    <row r="206">
      <c r="V206" s="64"/>
    </row>
    <row r="207">
      <c r="V207" s="64"/>
    </row>
    <row r="208">
      <c r="V208" s="64"/>
    </row>
    <row r="209">
      <c r="V209" s="64"/>
    </row>
    <row r="210">
      <c r="V210" s="64"/>
    </row>
    <row r="211">
      <c r="V211" s="64"/>
    </row>
    <row r="212">
      <c r="V212" s="64"/>
    </row>
    <row r="213">
      <c r="V213" s="64"/>
    </row>
    <row r="214">
      <c r="V214" s="64"/>
    </row>
    <row r="215">
      <c r="V215" s="64"/>
    </row>
    <row r="216">
      <c r="V216" s="64"/>
    </row>
    <row r="217">
      <c r="V217" s="64"/>
    </row>
    <row r="218">
      <c r="V218" s="64"/>
    </row>
    <row r="219">
      <c r="V219" s="64"/>
    </row>
    <row r="220">
      <c r="V220" s="64"/>
    </row>
    <row r="221">
      <c r="V221" s="64"/>
    </row>
    <row r="222">
      <c r="V222" s="64"/>
    </row>
    <row r="223">
      <c r="V223" s="64"/>
    </row>
    <row r="224">
      <c r="V224" s="64"/>
    </row>
    <row r="225">
      <c r="V225" s="64"/>
    </row>
    <row r="226">
      <c r="V226" s="64"/>
    </row>
    <row r="227">
      <c r="V227" s="64"/>
    </row>
    <row r="228">
      <c r="V228" s="64"/>
    </row>
    <row r="229">
      <c r="V229" s="64"/>
    </row>
    <row r="230">
      <c r="V230" s="64"/>
    </row>
    <row r="231">
      <c r="V231" s="64"/>
    </row>
    <row r="232">
      <c r="V232" s="64"/>
    </row>
    <row r="233">
      <c r="V233" s="64"/>
    </row>
    <row r="234">
      <c r="V234" s="64"/>
    </row>
    <row r="235">
      <c r="V235" s="64"/>
    </row>
    <row r="236">
      <c r="V236" s="64"/>
    </row>
    <row r="237">
      <c r="V237" s="64"/>
    </row>
    <row r="238">
      <c r="V238" s="64"/>
    </row>
    <row r="239">
      <c r="V239" s="64"/>
    </row>
    <row r="240">
      <c r="V240" s="64"/>
    </row>
    <row r="241">
      <c r="V241" s="64"/>
    </row>
    <row r="242">
      <c r="V242" s="64"/>
    </row>
    <row r="243">
      <c r="V243" s="64"/>
    </row>
    <row r="244">
      <c r="V244" s="64"/>
    </row>
    <row r="245">
      <c r="V245" s="64"/>
    </row>
    <row r="246">
      <c r="V246" s="64"/>
    </row>
    <row r="247">
      <c r="V247" s="64"/>
    </row>
    <row r="248">
      <c r="V248" s="64"/>
    </row>
    <row r="249">
      <c r="V249" s="64"/>
    </row>
    <row r="250">
      <c r="V250" s="64"/>
    </row>
    <row r="251">
      <c r="V251" s="64"/>
    </row>
    <row r="252">
      <c r="V252" s="64"/>
    </row>
    <row r="253">
      <c r="V253" s="64"/>
    </row>
    <row r="254">
      <c r="V254" s="64"/>
    </row>
    <row r="255">
      <c r="V255" s="64"/>
    </row>
    <row r="256">
      <c r="V256" s="64"/>
    </row>
    <row r="257">
      <c r="V257" s="64"/>
    </row>
    <row r="258">
      <c r="V258" s="64"/>
    </row>
    <row r="259">
      <c r="V259" s="64"/>
    </row>
    <row r="260">
      <c r="V260" s="64"/>
    </row>
    <row r="261">
      <c r="V261" s="64"/>
    </row>
    <row r="262">
      <c r="V262" s="64"/>
    </row>
    <row r="263">
      <c r="V263" s="64"/>
    </row>
    <row r="264">
      <c r="V264" s="64"/>
    </row>
    <row r="265">
      <c r="V265" s="64"/>
    </row>
    <row r="266">
      <c r="V266" s="64"/>
    </row>
    <row r="267">
      <c r="V267" s="64"/>
    </row>
    <row r="268">
      <c r="V268" s="64"/>
    </row>
    <row r="269">
      <c r="V269" s="64"/>
    </row>
    <row r="270">
      <c r="V270" s="64"/>
    </row>
    <row r="271">
      <c r="V271" s="64"/>
    </row>
    <row r="272">
      <c r="V272" s="64"/>
    </row>
    <row r="273">
      <c r="V273" s="64"/>
    </row>
    <row r="274">
      <c r="V274" s="64"/>
    </row>
    <row r="275">
      <c r="V275" s="64"/>
    </row>
    <row r="276">
      <c r="V276" s="64"/>
    </row>
    <row r="277">
      <c r="V277" s="64"/>
    </row>
    <row r="278">
      <c r="V278" s="64"/>
    </row>
    <row r="279">
      <c r="V279" s="64"/>
    </row>
    <row r="280">
      <c r="V280" s="64"/>
    </row>
    <row r="281">
      <c r="V281" s="64"/>
    </row>
    <row r="282">
      <c r="V282" s="64"/>
    </row>
    <row r="283">
      <c r="V283" s="64"/>
    </row>
    <row r="284">
      <c r="V284" s="64"/>
    </row>
    <row r="285">
      <c r="V285" s="64"/>
    </row>
    <row r="286">
      <c r="V286" s="64"/>
    </row>
    <row r="287">
      <c r="V287" s="64"/>
    </row>
    <row r="288">
      <c r="V288" s="64"/>
    </row>
    <row r="289">
      <c r="V289" s="64"/>
    </row>
    <row r="290">
      <c r="V290" s="64"/>
    </row>
    <row r="291">
      <c r="V291" s="64"/>
    </row>
    <row r="292">
      <c r="V292" s="64"/>
    </row>
    <row r="293">
      <c r="V293" s="64"/>
    </row>
    <row r="294">
      <c r="V294" s="64"/>
    </row>
    <row r="295">
      <c r="V295" s="64"/>
    </row>
    <row r="296">
      <c r="V296" s="64"/>
    </row>
    <row r="297">
      <c r="V297" s="64"/>
    </row>
    <row r="298">
      <c r="V298" s="64"/>
    </row>
    <row r="299">
      <c r="V299" s="64"/>
    </row>
    <row r="300">
      <c r="V300" s="64"/>
    </row>
    <row r="301">
      <c r="V301" s="64"/>
    </row>
    <row r="302">
      <c r="V302" s="64"/>
    </row>
    <row r="303">
      <c r="V303" s="64"/>
    </row>
    <row r="304">
      <c r="V304" s="64"/>
    </row>
    <row r="305">
      <c r="V305" s="64"/>
    </row>
    <row r="306">
      <c r="V306" s="64"/>
    </row>
    <row r="307">
      <c r="V307" s="64"/>
    </row>
    <row r="308">
      <c r="V308" s="64"/>
    </row>
    <row r="309">
      <c r="V309" s="64"/>
    </row>
    <row r="310">
      <c r="V310" s="64"/>
    </row>
    <row r="311">
      <c r="V311" s="64"/>
    </row>
    <row r="312">
      <c r="V312" s="64"/>
    </row>
    <row r="313">
      <c r="V313" s="64"/>
    </row>
    <row r="314">
      <c r="V314" s="64"/>
    </row>
    <row r="315">
      <c r="V315" s="64"/>
    </row>
    <row r="316">
      <c r="V316" s="64"/>
    </row>
    <row r="317">
      <c r="V317" s="64"/>
    </row>
    <row r="318">
      <c r="V318" s="64"/>
    </row>
    <row r="319">
      <c r="V319" s="64"/>
    </row>
    <row r="320">
      <c r="V320" s="64"/>
    </row>
    <row r="321">
      <c r="V321" s="64"/>
    </row>
    <row r="322">
      <c r="V322" s="64"/>
    </row>
    <row r="323">
      <c r="V323" s="64"/>
    </row>
    <row r="324">
      <c r="V324" s="64"/>
    </row>
    <row r="325">
      <c r="V325" s="64"/>
    </row>
    <row r="326">
      <c r="V326" s="64"/>
    </row>
    <row r="327">
      <c r="V327" s="64"/>
    </row>
    <row r="328">
      <c r="V328" s="64"/>
    </row>
    <row r="329">
      <c r="V329" s="64"/>
    </row>
    <row r="330">
      <c r="V330" s="64"/>
    </row>
    <row r="331">
      <c r="V331" s="64"/>
    </row>
    <row r="332">
      <c r="V332" s="64"/>
    </row>
    <row r="333">
      <c r="V333" s="64"/>
    </row>
    <row r="334">
      <c r="V334" s="64"/>
    </row>
    <row r="335">
      <c r="V335" s="64"/>
    </row>
    <row r="336">
      <c r="V336" s="64"/>
    </row>
    <row r="337">
      <c r="V337" s="64"/>
    </row>
    <row r="338">
      <c r="V338" s="64"/>
    </row>
    <row r="339">
      <c r="V339" s="64"/>
    </row>
    <row r="340">
      <c r="V340" s="64"/>
    </row>
    <row r="341">
      <c r="V341" s="64"/>
    </row>
    <row r="342">
      <c r="V342" s="64"/>
    </row>
    <row r="343">
      <c r="V343" s="64"/>
    </row>
    <row r="344">
      <c r="V344" s="64"/>
    </row>
    <row r="345">
      <c r="V345" s="64"/>
    </row>
    <row r="346">
      <c r="V346" s="64"/>
    </row>
    <row r="347">
      <c r="V347" s="64"/>
    </row>
    <row r="348">
      <c r="V348" s="64"/>
    </row>
    <row r="349">
      <c r="V349" s="64"/>
    </row>
    <row r="350">
      <c r="V350" s="64"/>
    </row>
    <row r="351">
      <c r="V351" s="64"/>
    </row>
    <row r="352">
      <c r="V352" s="64"/>
    </row>
    <row r="353">
      <c r="V353" s="64"/>
    </row>
    <row r="354">
      <c r="V354" s="64"/>
    </row>
    <row r="355">
      <c r="V355" s="64"/>
    </row>
    <row r="356">
      <c r="V356" s="64"/>
    </row>
    <row r="357">
      <c r="V357" s="64"/>
    </row>
    <row r="358">
      <c r="V358" s="64"/>
    </row>
    <row r="359">
      <c r="V359" s="64"/>
    </row>
    <row r="360">
      <c r="V360" s="64"/>
    </row>
    <row r="361">
      <c r="V361" s="64"/>
    </row>
    <row r="362">
      <c r="V362" s="64"/>
    </row>
    <row r="363">
      <c r="V363" s="64"/>
    </row>
    <row r="364">
      <c r="V364" s="64"/>
    </row>
    <row r="365">
      <c r="V365" s="64"/>
    </row>
    <row r="366">
      <c r="V366" s="64"/>
    </row>
    <row r="367">
      <c r="V367" s="64"/>
    </row>
    <row r="368">
      <c r="V368" s="64"/>
    </row>
    <row r="369">
      <c r="V369" s="64"/>
    </row>
    <row r="370">
      <c r="V370" s="64"/>
    </row>
    <row r="371">
      <c r="V371" s="64"/>
    </row>
    <row r="372">
      <c r="V372" s="64"/>
    </row>
    <row r="373">
      <c r="V373" s="64"/>
    </row>
    <row r="374">
      <c r="V374" s="64"/>
    </row>
    <row r="375">
      <c r="V375" s="64"/>
    </row>
    <row r="376">
      <c r="V376" s="64"/>
    </row>
    <row r="377">
      <c r="V377" s="64"/>
    </row>
    <row r="378">
      <c r="V378" s="64"/>
    </row>
    <row r="379">
      <c r="V379" s="64"/>
    </row>
    <row r="380">
      <c r="V380" s="64"/>
    </row>
    <row r="381">
      <c r="V381" s="64"/>
    </row>
    <row r="382">
      <c r="V382" s="64"/>
    </row>
    <row r="383">
      <c r="V383" s="64"/>
    </row>
    <row r="384">
      <c r="V384" s="64"/>
    </row>
    <row r="385">
      <c r="V385" s="64"/>
    </row>
    <row r="386">
      <c r="V386" s="64"/>
    </row>
    <row r="387">
      <c r="V387" s="64"/>
    </row>
    <row r="388">
      <c r="V388" s="64"/>
    </row>
    <row r="389">
      <c r="V389" s="64"/>
    </row>
    <row r="390">
      <c r="V390" s="64"/>
    </row>
    <row r="391">
      <c r="V391" s="64"/>
    </row>
    <row r="392">
      <c r="V392" s="64"/>
    </row>
    <row r="393">
      <c r="V393" s="64"/>
    </row>
    <row r="394">
      <c r="V394" s="64"/>
    </row>
    <row r="395">
      <c r="V395" s="64"/>
    </row>
    <row r="396">
      <c r="V396" s="64"/>
    </row>
    <row r="397">
      <c r="V397" s="64"/>
    </row>
    <row r="398">
      <c r="V398" s="64"/>
    </row>
    <row r="399">
      <c r="V399" s="64"/>
    </row>
    <row r="400">
      <c r="V400" s="64"/>
    </row>
    <row r="401">
      <c r="V401" s="64"/>
    </row>
    <row r="402">
      <c r="V402" s="64"/>
    </row>
    <row r="403">
      <c r="V403" s="64"/>
    </row>
    <row r="404">
      <c r="V404" s="64"/>
    </row>
    <row r="405">
      <c r="V405" s="64"/>
    </row>
    <row r="406">
      <c r="V406" s="64"/>
    </row>
    <row r="407">
      <c r="V407" s="64"/>
    </row>
    <row r="408">
      <c r="V408" s="64"/>
    </row>
    <row r="409">
      <c r="V409" s="64"/>
    </row>
    <row r="410">
      <c r="V410" s="64"/>
    </row>
    <row r="411">
      <c r="V411" s="64"/>
    </row>
    <row r="412">
      <c r="V412" s="64"/>
    </row>
    <row r="413">
      <c r="V413" s="64"/>
    </row>
    <row r="414">
      <c r="V414" s="64"/>
    </row>
    <row r="415">
      <c r="V415" s="64"/>
    </row>
    <row r="416">
      <c r="V416" s="64"/>
    </row>
    <row r="417">
      <c r="V417" s="64"/>
    </row>
    <row r="418">
      <c r="V418" s="64"/>
    </row>
    <row r="419">
      <c r="V419" s="64"/>
    </row>
    <row r="420">
      <c r="V420" s="64"/>
    </row>
    <row r="421">
      <c r="V421" s="64"/>
    </row>
    <row r="422">
      <c r="V422" s="64"/>
    </row>
    <row r="423">
      <c r="V423" s="64"/>
    </row>
    <row r="424">
      <c r="V424" s="64"/>
    </row>
    <row r="425">
      <c r="V425" s="64"/>
    </row>
    <row r="426">
      <c r="V426" s="64"/>
    </row>
    <row r="427">
      <c r="V427" s="64"/>
    </row>
    <row r="428">
      <c r="V428" s="64"/>
    </row>
    <row r="429">
      <c r="V429" s="64"/>
    </row>
    <row r="430">
      <c r="V430" s="64"/>
    </row>
    <row r="431">
      <c r="V431" s="64"/>
    </row>
    <row r="432">
      <c r="V432" s="64"/>
    </row>
    <row r="433">
      <c r="V433" s="64"/>
    </row>
    <row r="434">
      <c r="V434" s="64"/>
    </row>
    <row r="435">
      <c r="V435" s="64"/>
    </row>
    <row r="436">
      <c r="V436" s="64"/>
    </row>
    <row r="437">
      <c r="V437" s="64"/>
    </row>
    <row r="438">
      <c r="V438" s="64"/>
    </row>
    <row r="439">
      <c r="V439" s="64"/>
    </row>
    <row r="440">
      <c r="V440" s="64"/>
    </row>
    <row r="441">
      <c r="V441" s="64"/>
    </row>
    <row r="442">
      <c r="V442" s="64"/>
    </row>
    <row r="443">
      <c r="V443" s="64"/>
    </row>
    <row r="444">
      <c r="V444" s="64"/>
    </row>
    <row r="445">
      <c r="V445" s="64"/>
    </row>
    <row r="446">
      <c r="V446" s="64"/>
    </row>
    <row r="447">
      <c r="V447" s="64"/>
    </row>
    <row r="448">
      <c r="V448" s="64"/>
    </row>
    <row r="449">
      <c r="V449" s="64"/>
    </row>
    <row r="450">
      <c r="V450" s="64"/>
    </row>
    <row r="451">
      <c r="V451" s="64"/>
    </row>
    <row r="452">
      <c r="V452" s="64"/>
    </row>
    <row r="453">
      <c r="V453" s="64"/>
    </row>
    <row r="454">
      <c r="V454" s="64"/>
    </row>
    <row r="455">
      <c r="V455" s="64"/>
    </row>
    <row r="456">
      <c r="V456" s="64"/>
    </row>
    <row r="457">
      <c r="V457" s="64"/>
    </row>
    <row r="458">
      <c r="V458" s="64"/>
    </row>
    <row r="459">
      <c r="V459" s="64"/>
    </row>
    <row r="460">
      <c r="V460" s="64"/>
    </row>
    <row r="461">
      <c r="V461" s="64"/>
    </row>
    <row r="462">
      <c r="V462" s="64"/>
    </row>
    <row r="463">
      <c r="V463" s="64"/>
    </row>
    <row r="464">
      <c r="V464" s="64"/>
    </row>
    <row r="465">
      <c r="V465" s="64"/>
    </row>
    <row r="466">
      <c r="V466" s="64"/>
    </row>
    <row r="467">
      <c r="V467" s="64"/>
    </row>
    <row r="468">
      <c r="V468" s="64"/>
    </row>
    <row r="469">
      <c r="V469" s="64"/>
    </row>
    <row r="470">
      <c r="V470" s="64"/>
    </row>
    <row r="471">
      <c r="V471" s="64"/>
    </row>
    <row r="472">
      <c r="V472" s="64"/>
    </row>
    <row r="473">
      <c r="V473" s="64"/>
    </row>
    <row r="474">
      <c r="V474" s="64"/>
    </row>
    <row r="475">
      <c r="V475" s="64"/>
    </row>
    <row r="476">
      <c r="V476" s="64"/>
    </row>
    <row r="477">
      <c r="V477" s="64"/>
    </row>
    <row r="478">
      <c r="V478" s="64"/>
    </row>
    <row r="479">
      <c r="V479" s="64"/>
    </row>
    <row r="480">
      <c r="V480" s="64"/>
    </row>
    <row r="481">
      <c r="V481" s="64"/>
    </row>
    <row r="482">
      <c r="V482" s="64"/>
    </row>
    <row r="483">
      <c r="V483" s="64"/>
    </row>
    <row r="484">
      <c r="V484" s="64"/>
    </row>
    <row r="485">
      <c r="V485" s="64"/>
    </row>
    <row r="486">
      <c r="V486" s="64"/>
    </row>
    <row r="487">
      <c r="V487" s="64"/>
    </row>
    <row r="488">
      <c r="V488" s="64"/>
    </row>
    <row r="489">
      <c r="V489" s="64"/>
    </row>
    <row r="490">
      <c r="V490" s="64"/>
    </row>
    <row r="491">
      <c r="V491" s="64"/>
    </row>
    <row r="492">
      <c r="V492" s="64"/>
    </row>
    <row r="493">
      <c r="V493" s="64"/>
    </row>
    <row r="494">
      <c r="V494" s="64"/>
    </row>
    <row r="495">
      <c r="V495" s="64"/>
    </row>
    <row r="496">
      <c r="V496" s="64"/>
    </row>
    <row r="497">
      <c r="V497" s="64"/>
    </row>
    <row r="498">
      <c r="V498" s="64"/>
    </row>
    <row r="499">
      <c r="V499" s="64"/>
    </row>
    <row r="500">
      <c r="V500" s="64"/>
    </row>
    <row r="501">
      <c r="V501" s="64"/>
    </row>
    <row r="502">
      <c r="V502" s="64"/>
    </row>
    <row r="503">
      <c r="V503" s="64"/>
    </row>
    <row r="504">
      <c r="V504" s="64"/>
    </row>
    <row r="505">
      <c r="V505" s="64"/>
    </row>
    <row r="506">
      <c r="V506" s="64"/>
    </row>
    <row r="507">
      <c r="V507" s="64"/>
    </row>
    <row r="508">
      <c r="V508" s="64"/>
    </row>
    <row r="509">
      <c r="V509" s="64"/>
    </row>
    <row r="510">
      <c r="V510" s="64"/>
    </row>
    <row r="511">
      <c r="V511" s="64"/>
    </row>
    <row r="512">
      <c r="V512" s="64"/>
    </row>
    <row r="513">
      <c r="V513" s="64"/>
    </row>
    <row r="514">
      <c r="V514" s="64"/>
    </row>
    <row r="515">
      <c r="V515" s="64"/>
    </row>
    <row r="516">
      <c r="V516" s="64"/>
    </row>
    <row r="517">
      <c r="V517" s="64"/>
    </row>
    <row r="518">
      <c r="V518" s="64"/>
    </row>
    <row r="519">
      <c r="V519" s="64"/>
    </row>
    <row r="520">
      <c r="V520" s="64"/>
    </row>
    <row r="521">
      <c r="V521" s="64"/>
    </row>
    <row r="522">
      <c r="V522" s="64"/>
    </row>
    <row r="523">
      <c r="V523" s="64"/>
    </row>
    <row r="524">
      <c r="V524" s="64"/>
    </row>
    <row r="525">
      <c r="V525" s="64"/>
    </row>
    <row r="526">
      <c r="V526" s="64"/>
    </row>
    <row r="527">
      <c r="V527" s="64"/>
    </row>
    <row r="528">
      <c r="V528" s="64"/>
    </row>
    <row r="529">
      <c r="V529" s="64"/>
    </row>
    <row r="530">
      <c r="V530" s="64"/>
    </row>
    <row r="531">
      <c r="V531" s="64"/>
    </row>
    <row r="532">
      <c r="V532" s="64"/>
    </row>
    <row r="533">
      <c r="V533" s="64"/>
    </row>
    <row r="534">
      <c r="V534" s="64"/>
    </row>
    <row r="535">
      <c r="V535" s="64"/>
    </row>
    <row r="536">
      <c r="V536" s="64"/>
    </row>
    <row r="537">
      <c r="V537" s="64"/>
    </row>
    <row r="538">
      <c r="V538" s="64"/>
    </row>
    <row r="539">
      <c r="V539" s="64"/>
    </row>
    <row r="540">
      <c r="V540" s="64"/>
    </row>
    <row r="541">
      <c r="V541" s="64"/>
    </row>
    <row r="542">
      <c r="V542" s="64"/>
    </row>
    <row r="543">
      <c r="V543" s="64"/>
    </row>
    <row r="544">
      <c r="V544" s="64"/>
    </row>
    <row r="545">
      <c r="V545" s="64"/>
    </row>
    <row r="546">
      <c r="V546" s="64"/>
    </row>
    <row r="547">
      <c r="V547" s="64"/>
    </row>
    <row r="548">
      <c r="V548" s="64"/>
    </row>
    <row r="549">
      <c r="V549" s="64"/>
    </row>
    <row r="550">
      <c r="V550" s="64"/>
    </row>
    <row r="551">
      <c r="V551" s="64"/>
    </row>
    <row r="552">
      <c r="V552" s="64"/>
    </row>
    <row r="553">
      <c r="V553" s="64"/>
    </row>
    <row r="554">
      <c r="V554" s="64"/>
    </row>
    <row r="555">
      <c r="V555" s="64"/>
    </row>
    <row r="556">
      <c r="V556" s="64"/>
    </row>
    <row r="557">
      <c r="V557" s="64"/>
    </row>
    <row r="558">
      <c r="V558" s="64"/>
    </row>
    <row r="559">
      <c r="V559" s="64"/>
    </row>
    <row r="560">
      <c r="V560" s="64"/>
    </row>
    <row r="561">
      <c r="V561" s="64"/>
    </row>
    <row r="562">
      <c r="V562" s="64"/>
    </row>
    <row r="563">
      <c r="V563" s="64"/>
    </row>
    <row r="564">
      <c r="V564" s="64"/>
    </row>
    <row r="565">
      <c r="V565" s="64"/>
    </row>
    <row r="566">
      <c r="V566" s="64"/>
    </row>
    <row r="567">
      <c r="V567" s="64"/>
    </row>
    <row r="568">
      <c r="V568" s="64"/>
    </row>
    <row r="569">
      <c r="V569" s="64"/>
    </row>
    <row r="570">
      <c r="V570" s="64"/>
    </row>
    <row r="571">
      <c r="V571" s="64"/>
    </row>
    <row r="572">
      <c r="V572" s="64"/>
    </row>
    <row r="573">
      <c r="V573" s="64"/>
    </row>
    <row r="574">
      <c r="V574" s="64"/>
    </row>
    <row r="575">
      <c r="V575" s="64"/>
    </row>
    <row r="576">
      <c r="V576" s="64"/>
    </row>
    <row r="577">
      <c r="V577" s="64"/>
    </row>
    <row r="578">
      <c r="V578" s="64"/>
    </row>
    <row r="579">
      <c r="V579" s="64"/>
    </row>
    <row r="580">
      <c r="V580" s="64"/>
    </row>
    <row r="581">
      <c r="V581" s="64"/>
    </row>
    <row r="582">
      <c r="V582" s="64"/>
    </row>
    <row r="583">
      <c r="V583" s="64"/>
    </row>
    <row r="584">
      <c r="V584" s="64"/>
    </row>
    <row r="585">
      <c r="V585" s="64"/>
    </row>
    <row r="586">
      <c r="V586" s="64"/>
    </row>
    <row r="587">
      <c r="V587" s="64"/>
    </row>
    <row r="588">
      <c r="V588" s="64"/>
    </row>
    <row r="589">
      <c r="V589" s="64"/>
    </row>
    <row r="590">
      <c r="V590" s="64"/>
    </row>
    <row r="591">
      <c r="V591" s="64"/>
    </row>
    <row r="592">
      <c r="V592" s="64"/>
    </row>
    <row r="593">
      <c r="V593" s="64"/>
    </row>
    <row r="594">
      <c r="V594" s="64"/>
    </row>
    <row r="595">
      <c r="V595" s="64"/>
    </row>
    <row r="596">
      <c r="V596" s="64"/>
    </row>
    <row r="597">
      <c r="V597" s="64"/>
    </row>
    <row r="598">
      <c r="V598" s="64"/>
    </row>
    <row r="599">
      <c r="V599" s="64"/>
    </row>
    <row r="600">
      <c r="V600" s="64"/>
    </row>
    <row r="601">
      <c r="V601" s="64"/>
    </row>
    <row r="602">
      <c r="V602" s="64"/>
    </row>
    <row r="603">
      <c r="V603" s="64"/>
    </row>
    <row r="604">
      <c r="V604" s="64"/>
    </row>
    <row r="605">
      <c r="V605" s="64"/>
    </row>
    <row r="606">
      <c r="V606" s="64"/>
    </row>
    <row r="607">
      <c r="V607" s="64"/>
    </row>
    <row r="608">
      <c r="V608" s="64"/>
    </row>
    <row r="609">
      <c r="V609" s="64"/>
    </row>
    <row r="610">
      <c r="V610" s="64"/>
    </row>
    <row r="611">
      <c r="V611" s="64"/>
    </row>
    <row r="612">
      <c r="V612" s="64"/>
    </row>
    <row r="613">
      <c r="V613" s="64"/>
    </row>
    <row r="614">
      <c r="V614" s="64"/>
    </row>
    <row r="615">
      <c r="V615" s="64"/>
    </row>
    <row r="616">
      <c r="V616" s="64"/>
    </row>
    <row r="617">
      <c r="V617" s="64"/>
    </row>
    <row r="618">
      <c r="V618" s="64"/>
    </row>
    <row r="619">
      <c r="V619" s="64"/>
    </row>
    <row r="620">
      <c r="V620" s="64"/>
    </row>
    <row r="621">
      <c r="V621" s="64"/>
    </row>
    <row r="622">
      <c r="V622" s="64"/>
    </row>
    <row r="623">
      <c r="V623" s="64"/>
    </row>
    <row r="624">
      <c r="V624" s="64"/>
    </row>
    <row r="625">
      <c r="V625" s="64"/>
    </row>
    <row r="626">
      <c r="V626" s="64"/>
    </row>
    <row r="627">
      <c r="V627" s="64"/>
    </row>
    <row r="628">
      <c r="V628" s="64"/>
    </row>
    <row r="629">
      <c r="V629" s="64"/>
    </row>
    <row r="630">
      <c r="V630" s="64"/>
    </row>
    <row r="631">
      <c r="V631" s="64"/>
    </row>
    <row r="632">
      <c r="V632" s="64"/>
    </row>
    <row r="633">
      <c r="V633" s="64"/>
    </row>
    <row r="634">
      <c r="V634" s="64"/>
    </row>
    <row r="635">
      <c r="V635" s="64"/>
    </row>
    <row r="636">
      <c r="V636" s="64"/>
    </row>
    <row r="637">
      <c r="V637" s="64"/>
    </row>
    <row r="638">
      <c r="V638" s="64"/>
    </row>
    <row r="639">
      <c r="V639" s="64"/>
    </row>
    <row r="640">
      <c r="V640" s="64"/>
    </row>
    <row r="641">
      <c r="V641" s="64"/>
    </row>
    <row r="642">
      <c r="V642" s="64"/>
    </row>
    <row r="643">
      <c r="V643" s="64"/>
    </row>
    <row r="644">
      <c r="V644" s="64"/>
    </row>
    <row r="645">
      <c r="V645" s="64"/>
    </row>
    <row r="646">
      <c r="V646" s="64"/>
    </row>
    <row r="647">
      <c r="V647" s="64"/>
    </row>
    <row r="648">
      <c r="V648" s="64"/>
    </row>
    <row r="649">
      <c r="V649" s="64"/>
    </row>
    <row r="650">
      <c r="V650" s="64"/>
    </row>
    <row r="651">
      <c r="V651" s="64"/>
    </row>
    <row r="652">
      <c r="V652" s="64"/>
    </row>
    <row r="653">
      <c r="V653" s="64"/>
    </row>
    <row r="654">
      <c r="V654" s="64"/>
    </row>
    <row r="655">
      <c r="V655" s="64"/>
    </row>
    <row r="656">
      <c r="V656" s="64"/>
    </row>
    <row r="657">
      <c r="V657" s="64"/>
    </row>
    <row r="658">
      <c r="V658" s="64"/>
    </row>
    <row r="659">
      <c r="V659" s="64"/>
    </row>
    <row r="660">
      <c r="V660" s="64"/>
    </row>
    <row r="661">
      <c r="V661" s="64"/>
    </row>
    <row r="662">
      <c r="V662" s="64"/>
    </row>
    <row r="663">
      <c r="V663" s="64"/>
    </row>
    <row r="664">
      <c r="V664" s="64"/>
    </row>
    <row r="665">
      <c r="V665" s="64"/>
    </row>
    <row r="666">
      <c r="V666" s="64"/>
    </row>
    <row r="667">
      <c r="V667" s="64"/>
    </row>
    <row r="668">
      <c r="V668" s="64"/>
    </row>
    <row r="669">
      <c r="V669" s="64"/>
    </row>
    <row r="670">
      <c r="V670" s="64"/>
    </row>
    <row r="671">
      <c r="V671" s="64"/>
    </row>
    <row r="672">
      <c r="V672" s="64"/>
    </row>
    <row r="673">
      <c r="V673" s="64"/>
    </row>
    <row r="674">
      <c r="V674" s="64"/>
    </row>
    <row r="675">
      <c r="V675" s="64"/>
    </row>
    <row r="676">
      <c r="V676" s="64"/>
    </row>
    <row r="677">
      <c r="V677" s="64"/>
    </row>
    <row r="678">
      <c r="V678" s="64"/>
    </row>
    <row r="679">
      <c r="V679" s="64"/>
    </row>
    <row r="680">
      <c r="V680" s="64"/>
    </row>
    <row r="681">
      <c r="V681" s="64"/>
    </row>
    <row r="682">
      <c r="V682" s="64"/>
    </row>
    <row r="683">
      <c r="V683" s="64"/>
    </row>
    <row r="684">
      <c r="V684" s="64"/>
    </row>
    <row r="685">
      <c r="V685" s="64"/>
    </row>
    <row r="686">
      <c r="V686" s="64"/>
    </row>
    <row r="687">
      <c r="V687" s="64"/>
    </row>
    <row r="688">
      <c r="V688" s="64"/>
    </row>
    <row r="689">
      <c r="V689" s="64"/>
    </row>
    <row r="690">
      <c r="V690" s="64"/>
    </row>
    <row r="691">
      <c r="V691" s="64"/>
    </row>
    <row r="692">
      <c r="V692" s="64"/>
    </row>
    <row r="693">
      <c r="V693" s="64"/>
    </row>
    <row r="694">
      <c r="V694" s="64"/>
    </row>
    <row r="695">
      <c r="V695" s="64"/>
    </row>
    <row r="696">
      <c r="V696" s="64"/>
    </row>
    <row r="697">
      <c r="V697" s="64"/>
    </row>
    <row r="698">
      <c r="V698" s="64"/>
    </row>
    <row r="699">
      <c r="V699" s="64"/>
    </row>
    <row r="700">
      <c r="V700" s="64"/>
    </row>
    <row r="701">
      <c r="V701" s="64"/>
    </row>
    <row r="702">
      <c r="V702" s="64"/>
    </row>
    <row r="703">
      <c r="V703" s="64"/>
    </row>
    <row r="704">
      <c r="V704" s="64"/>
    </row>
    <row r="705">
      <c r="V705" s="64"/>
    </row>
    <row r="706">
      <c r="V706" s="64"/>
    </row>
    <row r="707">
      <c r="V707" s="64"/>
    </row>
    <row r="708">
      <c r="V708" s="64"/>
    </row>
    <row r="709">
      <c r="V709" s="64"/>
    </row>
    <row r="710">
      <c r="V710" s="64"/>
    </row>
    <row r="711">
      <c r="V711" s="64"/>
    </row>
    <row r="712">
      <c r="V712" s="64"/>
    </row>
    <row r="713">
      <c r="V713" s="64"/>
    </row>
    <row r="714">
      <c r="V714" s="64"/>
    </row>
    <row r="715">
      <c r="V715" s="64"/>
    </row>
    <row r="716">
      <c r="V716" s="64"/>
    </row>
    <row r="717">
      <c r="V717" s="64"/>
    </row>
    <row r="718">
      <c r="V718" s="64"/>
    </row>
    <row r="719">
      <c r="V719" s="64"/>
    </row>
    <row r="720">
      <c r="V720" s="64"/>
    </row>
    <row r="721">
      <c r="V721" s="64"/>
    </row>
    <row r="722">
      <c r="V722" s="64"/>
    </row>
    <row r="723">
      <c r="V723" s="64"/>
    </row>
    <row r="724">
      <c r="V724" s="64"/>
    </row>
    <row r="725">
      <c r="V725" s="64"/>
    </row>
    <row r="726">
      <c r="V726" s="64"/>
    </row>
    <row r="727">
      <c r="V727" s="64"/>
    </row>
    <row r="728">
      <c r="V728" s="64"/>
    </row>
    <row r="729">
      <c r="V729" s="64"/>
    </row>
    <row r="730">
      <c r="V730" s="64"/>
    </row>
    <row r="731">
      <c r="V731" s="64"/>
    </row>
    <row r="732">
      <c r="V732" s="64"/>
    </row>
    <row r="733">
      <c r="V733" s="64"/>
    </row>
    <row r="734">
      <c r="V734" s="64"/>
    </row>
    <row r="735">
      <c r="V735" s="64"/>
    </row>
    <row r="736">
      <c r="V736" s="64"/>
    </row>
    <row r="737">
      <c r="V737" s="64"/>
    </row>
    <row r="738">
      <c r="V738" s="64"/>
    </row>
    <row r="739">
      <c r="V739" s="64"/>
    </row>
    <row r="740">
      <c r="V740" s="64"/>
    </row>
    <row r="741">
      <c r="V741" s="64"/>
    </row>
    <row r="742">
      <c r="V742" s="64"/>
    </row>
    <row r="743">
      <c r="V743" s="64"/>
    </row>
    <row r="744">
      <c r="V744" s="64"/>
    </row>
    <row r="745">
      <c r="V745" s="64"/>
    </row>
    <row r="746">
      <c r="V746" s="64"/>
    </row>
    <row r="747">
      <c r="V747" s="64"/>
    </row>
    <row r="748">
      <c r="V748" s="64"/>
    </row>
    <row r="749">
      <c r="V749" s="64"/>
    </row>
    <row r="750">
      <c r="V750" s="64"/>
    </row>
    <row r="751">
      <c r="V751" s="64"/>
    </row>
    <row r="752">
      <c r="V752" s="64"/>
    </row>
    <row r="753">
      <c r="V753" s="64"/>
    </row>
    <row r="754">
      <c r="V754" s="64"/>
    </row>
    <row r="755">
      <c r="V755" s="64"/>
    </row>
    <row r="756">
      <c r="V756" s="64"/>
    </row>
    <row r="757">
      <c r="V757" s="64"/>
    </row>
    <row r="758">
      <c r="V758" s="64"/>
    </row>
    <row r="759">
      <c r="V759" s="64"/>
    </row>
    <row r="760">
      <c r="V760" s="64"/>
    </row>
    <row r="761">
      <c r="V761" s="64"/>
    </row>
    <row r="762">
      <c r="V762" s="64"/>
    </row>
    <row r="763">
      <c r="V763" s="64"/>
    </row>
    <row r="764">
      <c r="V764" s="64"/>
    </row>
    <row r="765">
      <c r="V765" s="64"/>
    </row>
    <row r="766">
      <c r="V766" s="64"/>
    </row>
    <row r="767">
      <c r="V767" s="64"/>
    </row>
    <row r="768">
      <c r="V768" s="64"/>
    </row>
    <row r="769">
      <c r="V769" s="64"/>
    </row>
    <row r="770">
      <c r="V770" s="64"/>
    </row>
    <row r="771">
      <c r="V771" s="64"/>
    </row>
    <row r="772">
      <c r="V772" s="64"/>
    </row>
    <row r="773">
      <c r="V773" s="64"/>
    </row>
    <row r="774">
      <c r="V774" s="64"/>
    </row>
    <row r="775">
      <c r="V775" s="64"/>
    </row>
    <row r="776">
      <c r="V776" s="64"/>
    </row>
    <row r="777">
      <c r="V777" s="64"/>
    </row>
    <row r="778">
      <c r="V778" s="64"/>
    </row>
    <row r="779">
      <c r="V779" s="64"/>
    </row>
    <row r="780">
      <c r="V780" s="64"/>
    </row>
    <row r="781">
      <c r="V781" s="64"/>
    </row>
    <row r="782">
      <c r="V782" s="64"/>
    </row>
    <row r="783">
      <c r="V783" s="64"/>
    </row>
    <row r="784">
      <c r="V784" s="64"/>
    </row>
    <row r="785">
      <c r="V785" s="64"/>
    </row>
    <row r="786">
      <c r="V786" s="64"/>
    </row>
    <row r="787">
      <c r="V787" s="64"/>
    </row>
    <row r="788">
      <c r="V788" s="64"/>
    </row>
    <row r="789">
      <c r="V789" s="64"/>
    </row>
    <row r="790">
      <c r="V790" s="64"/>
    </row>
    <row r="791">
      <c r="V791" s="64"/>
    </row>
    <row r="792">
      <c r="V792" s="64"/>
    </row>
    <row r="793">
      <c r="V793" s="64"/>
    </row>
    <row r="794">
      <c r="V794" s="64"/>
    </row>
    <row r="795">
      <c r="V795" s="64"/>
    </row>
    <row r="796">
      <c r="V796" s="64"/>
    </row>
    <row r="797">
      <c r="V797" s="64"/>
    </row>
    <row r="798">
      <c r="V798" s="64"/>
    </row>
    <row r="799">
      <c r="V799" s="64"/>
    </row>
    <row r="800">
      <c r="V800" s="64"/>
    </row>
    <row r="801">
      <c r="V801" s="64"/>
    </row>
    <row r="802">
      <c r="V802" s="64"/>
    </row>
    <row r="803">
      <c r="V803" s="64"/>
    </row>
    <row r="804">
      <c r="V804" s="64"/>
    </row>
    <row r="805">
      <c r="V805" s="64"/>
    </row>
    <row r="806">
      <c r="V806" s="64"/>
    </row>
    <row r="807">
      <c r="V807" s="64"/>
    </row>
    <row r="808">
      <c r="V808" s="64"/>
    </row>
    <row r="809">
      <c r="V809" s="64"/>
    </row>
    <row r="810">
      <c r="V810" s="64"/>
    </row>
    <row r="811">
      <c r="V811" s="64"/>
    </row>
    <row r="812">
      <c r="V812" s="64"/>
    </row>
    <row r="813">
      <c r="V813" s="64"/>
    </row>
    <row r="814">
      <c r="V814" s="64"/>
    </row>
    <row r="815">
      <c r="V815" s="64"/>
    </row>
    <row r="816">
      <c r="V816" s="64"/>
    </row>
    <row r="817">
      <c r="V817" s="64"/>
    </row>
    <row r="818">
      <c r="V818" s="64"/>
    </row>
    <row r="819">
      <c r="V819" s="64"/>
    </row>
    <row r="820">
      <c r="V820" s="64"/>
    </row>
    <row r="821">
      <c r="V821" s="64"/>
    </row>
    <row r="822">
      <c r="V822" s="64"/>
    </row>
    <row r="823">
      <c r="V823" s="64"/>
    </row>
    <row r="824">
      <c r="V824" s="64"/>
    </row>
    <row r="825">
      <c r="V825" s="64"/>
    </row>
    <row r="826">
      <c r="V826" s="64"/>
    </row>
    <row r="827">
      <c r="V827" s="64"/>
    </row>
    <row r="828">
      <c r="V828" s="64"/>
    </row>
    <row r="829">
      <c r="V829" s="64"/>
    </row>
    <row r="830">
      <c r="V830" s="64"/>
    </row>
    <row r="831">
      <c r="V831" s="64"/>
    </row>
    <row r="832">
      <c r="V832" s="64"/>
    </row>
    <row r="833">
      <c r="V833" s="64"/>
    </row>
    <row r="834">
      <c r="V834" s="64"/>
    </row>
    <row r="835">
      <c r="V835" s="64"/>
    </row>
    <row r="836">
      <c r="V836" s="64"/>
    </row>
    <row r="837">
      <c r="V837" s="64"/>
    </row>
    <row r="838">
      <c r="V838" s="64"/>
    </row>
    <row r="839">
      <c r="V839" s="64"/>
    </row>
    <row r="840">
      <c r="V840" s="64"/>
    </row>
    <row r="841">
      <c r="V841" s="64"/>
    </row>
    <row r="842">
      <c r="V842" s="64"/>
    </row>
    <row r="843">
      <c r="V843" s="64"/>
    </row>
    <row r="844">
      <c r="V844" s="64"/>
    </row>
    <row r="845">
      <c r="V845" s="64"/>
    </row>
    <row r="846">
      <c r="V846" s="64"/>
    </row>
    <row r="847">
      <c r="V847" s="64"/>
    </row>
    <row r="848">
      <c r="V848" s="64"/>
    </row>
    <row r="849">
      <c r="V849" s="64"/>
    </row>
    <row r="850">
      <c r="V850" s="64"/>
    </row>
    <row r="851">
      <c r="V851" s="64"/>
    </row>
    <row r="852">
      <c r="V852" s="64"/>
    </row>
    <row r="853">
      <c r="V853" s="64"/>
    </row>
    <row r="854">
      <c r="V854" s="64"/>
    </row>
    <row r="855">
      <c r="V855" s="64"/>
    </row>
    <row r="856">
      <c r="V856" s="64"/>
    </row>
    <row r="857">
      <c r="V857" s="64"/>
    </row>
    <row r="858">
      <c r="V858" s="64"/>
    </row>
    <row r="859">
      <c r="V859" s="64"/>
    </row>
    <row r="860">
      <c r="V860" s="64"/>
    </row>
    <row r="861">
      <c r="V861" s="64"/>
    </row>
    <row r="862">
      <c r="V862" s="64"/>
    </row>
    <row r="863">
      <c r="V863" s="64"/>
    </row>
    <row r="864">
      <c r="V864" s="64"/>
    </row>
    <row r="865">
      <c r="V865" s="64"/>
    </row>
    <row r="866">
      <c r="V866" s="64"/>
    </row>
    <row r="867">
      <c r="V867" s="64"/>
    </row>
    <row r="868">
      <c r="V868" s="64"/>
    </row>
    <row r="869">
      <c r="V869" s="64"/>
    </row>
    <row r="870">
      <c r="V870" s="64"/>
    </row>
    <row r="871">
      <c r="V871" s="64"/>
    </row>
    <row r="872">
      <c r="V872" s="64"/>
    </row>
    <row r="873">
      <c r="V873" s="64"/>
    </row>
    <row r="874">
      <c r="V874" s="64"/>
    </row>
    <row r="875">
      <c r="V875" s="64"/>
    </row>
    <row r="876">
      <c r="V876" s="64"/>
    </row>
    <row r="877">
      <c r="V877" s="64"/>
    </row>
    <row r="878">
      <c r="V878" s="64"/>
    </row>
    <row r="879">
      <c r="V879" s="64"/>
    </row>
    <row r="880">
      <c r="V880" s="64"/>
    </row>
    <row r="881">
      <c r="V881" s="64"/>
    </row>
    <row r="882">
      <c r="V882" s="64"/>
    </row>
    <row r="883">
      <c r="V883" s="64"/>
    </row>
    <row r="884">
      <c r="V884" s="64"/>
    </row>
    <row r="885">
      <c r="V885" s="64"/>
    </row>
    <row r="886">
      <c r="V886" s="64"/>
    </row>
    <row r="887">
      <c r="V887" s="64"/>
    </row>
    <row r="888">
      <c r="V888" s="64"/>
    </row>
    <row r="889">
      <c r="V889" s="64"/>
    </row>
    <row r="890">
      <c r="V890" s="64"/>
    </row>
    <row r="891">
      <c r="V891" s="64"/>
    </row>
    <row r="892">
      <c r="V892" s="64"/>
    </row>
    <row r="893">
      <c r="V893" s="64"/>
    </row>
    <row r="894">
      <c r="V894" s="64"/>
    </row>
    <row r="895">
      <c r="V895" s="64"/>
    </row>
    <row r="896">
      <c r="V896" s="64"/>
    </row>
    <row r="897">
      <c r="V897" s="64"/>
    </row>
    <row r="898">
      <c r="V898" s="64"/>
    </row>
    <row r="899">
      <c r="V899" s="64"/>
    </row>
    <row r="900">
      <c r="V900" s="64"/>
    </row>
    <row r="901">
      <c r="V901" s="64"/>
    </row>
    <row r="902">
      <c r="V902" s="64"/>
    </row>
    <row r="903">
      <c r="V903" s="64"/>
    </row>
    <row r="904">
      <c r="V904" s="64"/>
    </row>
    <row r="905">
      <c r="V905" s="64"/>
    </row>
    <row r="906">
      <c r="V906" s="64"/>
    </row>
    <row r="907">
      <c r="V907" s="64"/>
    </row>
    <row r="908">
      <c r="V908" s="64"/>
    </row>
    <row r="909">
      <c r="V909" s="64"/>
    </row>
    <row r="910">
      <c r="V910" s="64"/>
    </row>
    <row r="911">
      <c r="V911" s="64"/>
    </row>
    <row r="912">
      <c r="V912" s="64"/>
    </row>
    <row r="913">
      <c r="V913" s="64"/>
    </row>
    <row r="914">
      <c r="V914" s="64"/>
    </row>
    <row r="915">
      <c r="V915" s="64"/>
    </row>
    <row r="916">
      <c r="V916" s="64"/>
    </row>
    <row r="917">
      <c r="V917" s="64"/>
    </row>
    <row r="918">
      <c r="V918" s="64"/>
    </row>
    <row r="919">
      <c r="V919" s="64"/>
    </row>
    <row r="920">
      <c r="V920" s="64"/>
    </row>
    <row r="921">
      <c r="V921" s="64"/>
    </row>
    <row r="922">
      <c r="V922" s="64"/>
    </row>
    <row r="923">
      <c r="V923" s="64"/>
    </row>
    <row r="924">
      <c r="V924" s="64"/>
    </row>
    <row r="925">
      <c r="V925" s="64"/>
    </row>
    <row r="926">
      <c r="V926" s="64"/>
    </row>
    <row r="927">
      <c r="V927" s="64"/>
    </row>
    <row r="928">
      <c r="V928" s="64"/>
    </row>
    <row r="929">
      <c r="V929" s="64"/>
    </row>
    <row r="930">
      <c r="V930" s="64"/>
    </row>
    <row r="931">
      <c r="V931" s="64"/>
    </row>
    <row r="932">
      <c r="V932" s="64"/>
    </row>
    <row r="933">
      <c r="V933" s="64"/>
    </row>
    <row r="934">
      <c r="V934" s="64"/>
    </row>
    <row r="935">
      <c r="V935" s="64"/>
    </row>
    <row r="936">
      <c r="V936" s="64"/>
    </row>
    <row r="937">
      <c r="V937" s="64"/>
    </row>
    <row r="938">
      <c r="V938" s="64"/>
    </row>
    <row r="939">
      <c r="V939" s="64"/>
    </row>
    <row r="940">
      <c r="V940" s="64"/>
    </row>
    <row r="941">
      <c r="V941" s="64"/>
    </row>
    <row r="942">
      <c r="V942" s="64"/>
    </row>
    <row r="943">
      <c r="V943" s="64"/>
    </row>
    <row r="944">
      <c r="V944" s="64"/>
    </row>
    <row r="945">
      <c r="V945" s="64"/>
    </row>
    <row r="946">
      <c r="V946" s="64"/>
    </row>
    <row r="947">
      <c r="V947" s="64"/>
    </row>
    <row r="948">
      <c r="V948" s="64"/>
    </row>
    <row r="949">
      <c r="V949" s="64"/>
    </row>
    <row r="950">
      <c r="V950" s="64"/>
    </row>
    <row r="951">
      <c r="V951" s="64"/>
    </row>
    <row r="952">
      <c r="V952" s="64"/>
    </row>
    <row r="953">
      <c r="V953" s="64"/>
    </row>
    <row r="954">
      <c r="V954" s="64"/>
    </row>
    <row r="955">
      <c r="V955" s="64"/>
    </row>
    <row r="956">
      <c r="V956" s="64"/>
    </row>
    <row r="957">
      <c r="V957" s="64"/>
    </row>
    <row r="958">
      <c r="V958" s="64"/>
    </row>
    <row r="959">
      <c r="V959" s="64"/>
    </row>
    <row r="960">
      <c r="V960" s="64"/>
    </row>
    <row r="961">
      <c r="V961" s="64"/>
    </row>
    <row r="962">
      <c r="V962" s="64"/>
    </row>
    <row r="963">
      <c r="V963" s="64"/>
    </row>
    <row r="964">
      <c r="V964" s="64"/>
    </row>
    <row r="965">
      <c r="V965" s="64"/>
    </row>
    <row r="966">
      <c r="V966" s="64"/>
    </row>
    <row r="967">
      <c r="V967" s="64"/>
    </row>
    <row r="968">
      <c r="V968" s="64"/>
    </row>
    <row r="969">
      <c r="V969" s="64"/>
    </row>
    <row r="970">
      <c r="V970" s="64"/>
    </row>
    <row r="971">
      <c r="V971" s="64"/>
    </row>
    <row r="972">
      <c r="V972" s="64"/>
    </row>
    <row r="973">
      <c r="V973" s="64"/>
    </row>
    <row r="974">
      <c r="V974" s="64"/>
    </row>
    <row r="975">
      <c r="V975" s="64"/>
    </row>
    <row r="976">
      <c r="V976" s="64"/>
    </row>
    <row r="977">
      <c r="V977" s="64"/>
    </row>
    <row r="978">
      <c r="V978" s="64"/>
    </row>
    <row r="979">
      <c r="V979" s="64"/>
    </row>
    <row r="980">
      <c r="V980" s="64"/>
    </row>
    <row r="981">
      <c r="V981" s="64"/>
    </row>
    <row r="982">
      <c r="V982" s="64"/>
    </row>
    <row r="983">
      <c r="V983" s="64"/>
    </row>
    <row r="984">
      <c r="V984" s="64"/>
    </row>
    <row r="985">
      <c r="V985" s="64"/>
    </row>
    <row r="986">
      <c r="V986" s="64"/>
    </row>
    <row r="987">
      <c r="V987" s="64"/>
    </row>
    <row r="988">
      <c r="V988" s="64"/>
    </row>
    <row r="989">
      <c r="V989" s="64"/>
    </row>
    <row r="990">
      <c r="V990" s="64"/>
    </row>
    <row r="991">
      <c r="V991" s="64"/>
    </row>
    <row r="992">
      <c r="V992" s="64"/>
    </row>
    <row r="993">
      <c r="V993" s="64"/>
    </row>
    <row r="994">
      <c r="V994" s="64"/>
    </row>
    <row r="995">
      <c r="V995" s="64"/>
    </row>
    <row r="996">
      <c r="V996" s="64"/>
    </row>
    <row r="997">
      <c r="V997" s="64"/>
    </row>
    <row r="998">
      <c r="V998" s="64"/>
    </row>
    <row r="999">
      <c r="V999" s="64"/>
    </row>
    <row r="1000">
      <c r="V1000" s="64"/>
    </row>
    <row r="1001">
      <c r="V1001" s="64"/>
    </row>
    <row r="1002">
      <c r="V1002" s="64"/>
    </row>
    <row r="1003">
      <c r="V1003" s="64"/>
    </row>
    <row r="1004">
      <c r="V1004" s="64"/>
    </row>
    <row r="1005">
      <c r="V1005" s="64"/>
    </row>
    <row r="1006">
      <c r="V1006" s="64"/>
    </row>
    <row r="1007">
      <c r="V1007" s="64"/>
    </row>
    <row r="1008">
      <c r="V1008" s="64"/>
    </row>
    <row r="1009">
      <c r="V1009" s="64"/>
    </row>
    <row r="1010">
      <c r="V1010" s="64"/>
    </row>
    <row r="1011">
      <c r="V1011" s="64"/>
    </row>
    <row r="1012">
      <c r="V1012" s="64"/>
    </row>
    <row r="1013">
      <c r="V1013" s="64"/>
    </row>
    <row r="1014">
      <c r="V1014" s="64"/>
    </row>
    <row r="1015">
      <c r="V1015" s="64"/>
    </row>
    <row r="1016">
      <c r="V1016" s="64"/>
    </row>
    <row r="1017">
      <c r="V1017" s="64"/>
    </row>
    <row r="1018">
      <c r="V1018" s="64"/>
    </row>
    <row r="1019">
      <c r="V1019" s="64"/>
    </row>
    <row r="1020">
      <c r="V1020" s="64"/>
    </row>
    <row r="1021">
      <c r="V1021" s="64"/>
    </row>
    <row r="1022">
      <c r="V1022" s="64"/>
    </row>
    <row r="1023">
      <c r="V1023" s="64"/>
    </row>
    <row r="1024">
      <c r="V1024" s="64"/>
    </row>
    <row r="1025">
      <c r="V1025" s="64"/>
    </row>
    <row r="1026">
      <c r="V1026" s="64"/>
    </row>
    <row r="1027">
      <c r="V1027" s="64"/>
    </row>
  </sheetData>
  <conditionalFormatting sqref="I30">
    <cfRule type="expression" dxfId="0" priority="1">
      <formula>IF(</formula>
    </cfRule>
  </conditionalFormatting>
  <conditionalFormatting sqref="M2:M47 N2:P47 M49:M50 N49:P50">
    <cfRule type="colorScale" priority="2">
      <colorScale>
        <cfvo type="min"/>
        <cfvo type="max"/>
        <color rgb="FFFFFFFF"/>
        <color rgb="FFE67C73"/>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36.14"/>
    <col customWidth="1" min="2" max="3" width="6.71"/>
    <col customWidth="1" min="4" max="5" width="4.29"/>
    <col customWidth="1" min="6" max="6" width="6.43"/>
    <col customWidth="1" min="7" max="7" width="4.57"/>
    <col customWidth="1" min="8" max="8" width="4.43"/>
    <col customWidth="1" min="11" max="11" width="8.29"/>
    <col customWidth="1" min="12" max="12" width="5.57"/>
  </cols>
  <sheetData>
    <row r="1">
      <c r="A1" s="181" t="s">
        <v>7</v>
      </c>
      <c r="B1" s="182"/>
      <c r="C1" s="182" t="s">
        <v>8</v>
      </c>
      <c r="D1" s="183"/>
      <c r="E1" s="183"/>
      <c r="F1" s="182" t="s">
        <v>9</v>
      </c>
      <c r="H1" s="183"/>
      <c r="I1" s="182" t="s">
        <v>10</v>
      </c>
      <c r="J1" s="183"/>
      <c r="K1" s="183"/>
      <c r="L1" s="183"/>
      <c r="M1" s="183"/>
      <c r="N1" s="183"/>
      <c r="O1" s="183"/>
      <c r="P1" s="183"/>
      <c r="Q1" s="183"/>
      <c r="R1" s="183"/>
      <c r="S1" s="182" t="s">
        <v>11</v>
      </c>
      <c r="T1" s="183"/>
      <c r="U1" s="183"/>
      <c r="V1" s="183"/>
      <c r="W1" s="182" t="s">
        <v>12</v>
      </c>
      <c r="X1" s="183"/>
      <c r="Y1" s="183"/>
      <c r="Z1" s="183"/>
      <c r="AA1" s="182" t="s">
        <v>13</v>
      </c>
      <c r="AB1" s="182"/>
      <c r="AC1" s="183"/>
      <c r="AD1" s="183"/>
      <c r="AE1" s="182" t="s">
        <v>14</v>
      </c>
      <c r="AF1" s="182" t="s">
        <v>15</v>
      </c>
      <c r="AG1" s="183"/>
      <c r="AH1" s="183"/>
      <c r="AI1" s="183"/>
      <c r="AJ1" s="183"/>
      <c r="AK1" s="182" t="s">
        <v>16</v>
      </c>
      <c r="AL1" s="182" t="s">
        <v>17</v>
      </c>
      <c r="AN1" s="183"/>
      <c r="AO1" s="182" t="s">
        <v>18</v>
      </c>
      <c r="AQ1" s="183"/>
      <c r="AR1" s="183"/>
      <c r="AS1" s="182" t="s">
        <v>19</v>
      </c>
      <c r="AT1" s="183"/>
      <c r="AU1" s="183"/>
      <c r="AV1" s="183"/>
      <c r="AW1" s="183"/>
      <c r="AX1" s="182"/>
      <c r="AY1" s="182"/>
      <c r="AZ1" s="182" t="s">
        <v>20</v>
      </c>
      <c r="BA1" s="183"/>
      <c r="BB1" s="183"/>
      <c r="BC1" s="183"/>
      <c r="BD1" s="183"/>
      <c r="BE1" s="183"/>
      <c r="BF1" s="183"/>
      <c r="BG1" s="183"/>
      <c r="BH1" s="183"/>
      <c r="BI1" s="183"/>
      <c r="BJ1" s="183"/>
      <c r="BK1" s="183"/>
      <c r="BL1" s="183"/>
      <c r="BM1" s="183"/>
      <c r="BN1" s="183"/>
    </row>
    <row r="2">
      <c r="A2" s="181" t="s">
        <v>21</v>
      </c>
      <c r="B2" s="182" t="s">
        <v>22</v>
      </c>
      <c r="C2" s="182" t="s">
        <v>0</v>
      </c>
      <c r="D2" s="182" t="s">
        <v>23</v>
      </c>
      <c r="E2" s="182" t="s">
        <v>24</v>
      </c>
      <c r="F2" s="182" t="s">
        <v>0</v>
      </c>
      <c r="G2" s="182" t="s">
        <v>23</v>
      </c>
      <c r="H2" s="182" t="s">
        <v>24</v>
      </c>
      <c r="I2" s="182" t="s">
        <v>25</v>
      </c>
      <c r="J2" s="182" t="s">
        <v>26</v>
      </c>
      <c r="K2" s="182" t="s">
        <v>27</v>
      </c>
      <c r="L2" s="182" t="s">
        <v>29</v>
      </c>
      <c r="M2" s="182" t="s">
        <v>30</v>
      </c>
      <c r="N2" s="182" t="s">
        <v>31</v>
      </c>
      <c r="O2" s="182" t="s">
        <v>32</v>
      </c>
      <c r="P2" s="182" t="s">
        <v>33</v>
      </c>
      <c r="Q2" s="182" t="s">
        <v>34</v>
      </c>
      <c r="R2" s="182" t="s">
        <v>35</v>
      </c>
      <c r="S2" s="182" t="s">
        <v>36</v>
      </c>
      <c r="T2" s="182" t="s">
        <v>37</v>
      </c>
      <c r="U2" s="182" t="s">
        <v>38</v>
      </c>
      <c r="V2" s="182" t="s">
        <v>39</v>
      </c>
      <c r="W2" s="182" t="s">
        <v>40</v>
      </c>
      <c r="X2" s="182" t="s">
        <v>41</v>
      </c>
      <c r="Y2" s="182" t="s">
        <v>42</v>
      </c>
      <c r="Z2" s="182" t="s">
        <v>43</v>
      </c>
      <c r="AA2" s="182" t="s">
        <v>44</v>
      </c>
      <c r="AB2" s="182" t="s">
        <v>45</v>
      </c>
      <c r="AC2" s="182" t="s">
        <v>46</v>
      </c>
      <c r="AD2" s="182" t="s">
        <v>47</v>
      </c>
      <c r="AE2" s="182" t="s">
        <v>14</v>
      </c>
      <c r="AF2" s="182" t="s">
        <v>48</v>
      </c>
      <c r="AG2" s="182" t="s">
        <v>49</v>
      </c>
      <c r="AH2" s="182" t="s">
        <v>50</v>
      </c>
      <c r="AI2" s="182" t="s">
        <v>51</v>
      </c>
      <c r="AJ2" s="182" t="s">
        <v>52</v>
      </c>
      <c r="AK2" s="183"/>
      <c r="AL2" s="182" t="s">
        <v>54</v>
      </c>
      <c r="AM2" s="182" t="s">
        <v>55</v>
      </c>
      <c r="AN2" s="182" t="s">
        <v>56</v>
      </c>
      <c r="AO2" s="182" t="s">
        <v>57</v>
      </c>
      <c r="AP2" s="182" t="s">
        <v>58</v>
      </c>
      <c r="AQ2" s="182" t="s">
        <v>59</v>
      </c>
      <c r="AR2" s="182" t="s">
        <v>60</v>
      </c>
      <c r="AS2" s="182" t="s">
        <v>61</v>
      </c>
      <c r="AT2" s="182" t="s">
        <v>62</v>
      </c>
      <c r="AU2" s="182" t="s">
        <v>63</v>
      </c>
      <c r="AV2" s="182" t="s">
        <v>65</v>
      </c>
      <c r="AW2" s="182" t="s">
        <v>66</v>
      </c>
      <c r="AX2" s="182" t="s">
        <v>67</v>
      </c>
      <c r="AY2" s="182"/>
      <c r="AZ2" s="182" t="s">
        <v>68</v>
      </c>
      <c r="BA2" s="182" t="s">
        <v>69</v>
      </c>
      <c r="BB2" s="182" t="s">
        <v>70</v>
      </c>
      <c r="BC2" s="182" t="s">
        <v>71</v>
      </c>
      <c r="BD2" s="182"/>
      <c r="BE2" s="182"/>
      <c r="BF2" s="182"/>
      <c r="BG2" s="182"/>
      <c r="BH2" s="182"/>
      <c r="BI2" s="182"/>
      <c r="BJ2" s="182"/>
      <c r="BK2" s="182"/>
      <c r="BL2" s="182"/>
      <c r="BM2" s="182"/>
      <c r="BN2" s="182"/>
    </row>
    <row r="3">
      <c r="A3" s="184" t="s">
        <v>2195</v>
      </c>
      <c r="B3" s="185"/>
      <c r="C3" s="185"/>
      <c r="D3" s="185"/>
      <c r="E3" s="185"/>
      <c r="F3" s="186"/>
      <c r="G3" s="186"/>
      <c r="H3" s="186"/>
      <c r="I3" s="187"/>
      <c r="J3" s="188"/>
      <c r="K3" s="185"/>
      <c r="L3" s="185"/>
      <c r="M3" s="186"/>
      <c r="N3" s="186"/>
      <c r="O3" s="185"/>
      <c r="P3" s="185"/>
      <c r="Q3" s="186"/>
      <c r="R3" s="186"/>
      <c r="S3" s="185"/>
      <c r="T3" s="185"/>
      <c r="U3" s="185"/>
      <c r="V3" s="185"/>
      <c r="W3" s="185"/>
      <c r="X3" s="185"/>
      <c r="Y3" s="185"/>
      <c r="Z3" s="187"/>
      <c r="AA3" s="185"/>
      <c r="AB3" s="185"/>
      <c r="AC3" s="185"/>
      <c r="AD3" s="185"/>
      <c r="AE3" s="185"/>
      <c r="AF3" s="187"/>
      <c r="AG3" s="186"/>
      <c r="AH3" s="185"/>
      <c r="AI3" s="185"/>
      <c r="AJ3" s="185"/>
      <c r="AK3" s="186"/>
      <c r="AL3" s="185"/>
      <c r="AM3" s="185"/>
      <c r="AN3" s="185"/>
      <c r="AO3" s="186"/>
      <c r="AP3" s="186"/>
      <c r="AQ3" s="186"/>
      <c r="AR3" s="186"/>
      <c r="AS3" s="185"/>
      <c r="AT3" s="185"/>
      <c r="AU3" s="185"/>
      <c r="AV3" s="185"/>
      <c r="AW3" s="185"/>
      <c r="AX3" s="186"/>
      <c r="AY3" s="186"/>
      <c r="AZ3" s="186"/>
      <c r="BA3" s="185"/>
      <c r="BB3" s="186"/>
      <c r="BC3" s="186"/>
      <c r="BD3" s="186"/>
      <c r="BE3" s="186"/>
      <c r="BF3" s="186"/>
      <c r="BG3" s="186"/>
      <c r="BH3" s="186"/>
      <c r="BI3" s="186"/>
      <c r="BJ3" s="186"/>
      <c r="BK3" s="186"/>
      <c r="BL3" s="186"/>
      <c r="BM3" s="186"/>
      <c r="BN3" s="186"/>
    </row>
    <row r="4">
      <c r="A4" s="7" t="s">
        <v>292</v>
      </c>
      <c r="B4" s="8"/>
      <c r="C4" s="8">
        <v>1980.0</v>
      </c>
      <c r="D4" s="8">
        <v>7.0</v>
      </c>
      <c r="E4" s="8">
        <v>17.0</v>
      </c>
      <c r="F4" s="9"/>
      <c r="G4" s="9"/>
      <c r="H4" s="9"/>
      <c r="I4" s="12" t="s">
        <v>980</v>
      </c>
      <c r="J4" s="12" t="s">
        <v>2196</v>
      </c>
      <c r="K4" s="12">
        <v>49.0</v>
      </c>
      <c r="L4" s="12"/>
      <c r="M4" s="12" t="s">
        <v>76</v>
      </c>
      <c r="N4" s="12"/>
      <c r="O4" s="12"/>
      <c r="P4" s="12" t="s">
        <v>77</v>
      </c>
      <c r="Q4" s="12" t="s">
        <v>2197</v>
      </c>
      <c r="S4" s="189"/>
      <c r="T4" s="12"/>
      <c r="U4" s="12"/>
      <c r="V4" s="29"/>
      <c r="W4" s="12"/>
      <c r="X4" s="12" t="s">
        <v>122</v>
      </c>
      <c r="Y4" s="12" t="s">
        <v>2200</v>
      </c>
      <c r="Z4" s="12"/>
      <c r="AA4" s="12"/>
      <c r="AB4" s="9"/>
      <c r="AC4" s="9"/>
      <c r="AD4" s="12"/>
      <c r="AF4" s="12" t="s">
        <v>88</v>
      </c>
      <c r="AG4" s="12" t="s">
        <v>2204</v>
      </c>
      <c r="AH4" s="12"/>
      <c r="AI4" s="12" t="s">
        <v>92</v>
      </c>
      <c r="AJ4" s="12" t="s">
        <v>227</v>
      </c>
      <c r="AK4" s="12" t="s">
        <v>92</v>
      </c>
      <c r="AL4" s="13" t="str">
        <f t="shared" ref="AL4:AL14" si="1">CONCATENATE(AH4," ",AI4," ",AJ4," ",AK4," ","Bolivia")</f>
        <v> La Paz Murillo La Paz Bolivia</v>
      </c>
      <c r="AM4" s="12" t="s">
        <v>2209</v>
      </c>
      <c r="AN4" s="12"/>
      <c r="AO4" s="12"/>
      <c r="AP4" s="12"/>
      <c r="AQ4" s="12"/>
      <c r="AR4" s="12"/>
      <c r="AS4" s="12"/>
      <c r="AT4" s="12"/>
      <c r="AU4" s="12" t="s">
        <v>2210</v>
      </c>
      <c r="AV4" s="12" t="s">
        <v>2211</v>
      </c>
      <c r="AW4" s="12" t="s">
        <v>2212</v>
      </c>
      <c r="AX4" s="12" t="s">
        <v>82</v>
      </c>
      <c r="AY4" s="12" t="s">
        <v>223</v>
      </c>
      <c r="AZ4" s="9"/>
      <c r="BA4" s="9"/>
      <c r="BB4" s="9"/>
      <c r="BC4" s="12"/>
      <c r="BD4" s="1"/>
      <c r="BE4" s="12"/>
      <c r="BF4" s="12"/>
      <c r="BG4" s="12"/>
      <c r="BH4" s="12"/>
      <c r="BI4" s="12"/>
      <c r="BJ4" s="12"/>
      <c r="BK4" s="12"/>
      <c r="BL4" s="12"/>
      <c r="BM4" s="12"/>
      <c r="BN4" s="12"/>
    </row>
    <row r="5">
      <c r="A5" s="7" t="s">
        <v>2213</v>
      </c>
      <c r="B5" s="8"/>
      <c r="C5" s="8">
        <v>1980.0</v>
      </c>
      <c r="D5" s="8">
        <v>7.0</v>
      </c>
      <c r="E5" s="8">
        <v>17.0</v>
      </c>
      <c r="F5" s="9"/>
      <c r="G5" s="9"/>
      <c r="H5" s="9"/>
      <c r="I5" s="12" t="s">
        <v>663</v>
      </c>
      <c r="J5" s="12" t="s">
        <v>2214</v>
      </c>
      <c r="K5" s="12"/>
      <c r="L5" s="12"/>
      <c r="M5" s="12" t="s">
        <v>76</v>
      </c>
      <c r="N5" s="12"/>
      <c r="O5" s="12"/>
      <c r="P5" s="12" t="s">
        <v>77</v>
      </c>
      <c r="Q5" s="12"/>
      <c r="S5" s="189"/>
      <c r="T5" s="12"/>
      <c r="U5" s="12"/>
      <c r="V5" s="29"/>
      <c r="W5" s="12"/>
      <c r="X5" s="12" t="s">
        <v>122</v>
      </c>
      <c r="Y5" s="12" t="s">
        <v>2200</v>
      </c>
      <c r="Z5" s="12"/>
      <c r="AA5" s="12"/>
      <c r="AB5" s="9"/>
      <c r="AC5" s="9"/>
      <c r="AD5" s="12"/>
      <c r="AF5" s="12" t="s">
        <v>88</v>
      </c>
      <c r="AG5" s="12" t="s">
        <v>2204</v>
      </c>
      <c r="AH5" s="12"/>
      <c r="AI5" s="12" t="s">
        <v>92</v>
      </c>
      <c r="AJ5" s="12" t="s">
        <v>227</v>
      </c>
      <c r="AK5" s="12" t="s">
        <v>92</v>
      </c>
      <c r="AL5" s="13" t="str">
        <f t="shared" si="1"/>
        <v> La Paz Murillo La Paz Bolivia</v>
      </c>
      <c r="AM5" s="9"/>
      <c r="AN5" s="12"/>
      <c r="AO5" s="12"/>
      <c r="AP5" s="12"/>
      <c r="AQ5" s="12"/>
      <c r="AR5" s="12"/>
      <c r="AS5" s="12"/>
      <c r="AT5" s="12"/>
      <c r="AU5" s="12" t="s">
        <v>2210</v>
      </c>
      <c r="AV5" s="12" t="s">
        <v>2211</v>
      </c>
      <c r="AW5" s="12" t="s">
        <v>2212</v>
      </c>
      <c r="AX5" s="12" t="s">
        <v>82</v>
      </c>
      <c r="AY5" s="12" t="s">
        <v>223</v>
      </c>
      <c r="AZ5" s="9"/>
      <c r="BA5" s="9"/>
      <c r="BB5" s="9"/>
      <c r="BC5" s="12"/>
      <c r="BD5" s="1"/>
      <c r="BE5" s="12"/>
      <c r="BF5" s="12"/>
      <c r="BG5" s="12"/>
      <c r="BH5" s="12"/>
      <c r="BI5" s="12"/>
      <c r="BJ5" s="12"/>
      <c r="BK5" s="12"/>
      <c r="BL5" s="12"/>
      <c r="BM5" s="12"/>
      <c r="BN5" s="12"/>
    </row>
    <row r="6">
      <c r="A6" s="7" t="s">
        <v>2213</v>
      </c>
      <c r="B6" s="8"/>
      <c r="C6" s="8">
        <v>1980.0</v>
      </c>
      <c r="D6" s="8">
        <v>7.0</v>
      </c>
      <c r="E6" s="8">
        <v>17.0</v>
      </c>
      <c r="F6" s="9"/>
      <c r="G6" s="9"/>
      <c r="H6" s="9"/>
      <c r="I6" s="12" t="s">
        <v>2216</v>
      </c>
      <c r="J6" s="12" t="s">
        <v>2217</v>
      </c>
      <c r="K6" s="12"/>
      <c r="L6" s="12"/>
      <c r="M6" s="12" t="s">
        <v>76</v>
      </c>
      <c r="N6" s="12"/>
      <c r="O6" s="12"/>
      <c r="P6" s="12" t="s">
        <v>77</v>
      </c>
      <c r="Q6" s="12" t="s">
        <v>2218</v>
      </c>
      <c r="S6" s="189"/>
      <c r="T6" s="12"/>
      <c r="U6" s="12"/>
      <c r="V6" s="29"/>
      <c r="W6" s="12"/>
      <c r="X6" s="12" t="s">
        <v>122</v>
      </c>
      <c r="Y6" s="12" t="s">
        <v>2200</v>
      </c>
      <c r="Z6" s="12"/>
      <c r="AA6" s="12"/>
      <c r="AB6" s="9"/>
      <c r="AC6" s="9"/>
      <c r="AD6" s="12"/>
      <c r="AF6" s="12" t="s">
        <v>88</v>
      </c>
      <c r="AG6" s="12" t="s">
        <v>2204</v>
      </c>
      <c r="AH6" s="12"/>
      <c r="AI6" s="12" t="s">
        <v>92</v>
      </c>
      <c r="AJ6" s="12" t="s">
        <v>227</v>
      </c>
      <c r="AK6" s="12" t="s">
        <v>92</v>
      </c>
      <c r="AL6" s="13" t="str">
        <f t="shared" si="1"/>
        <v> La Paz Murillo La Paz Bolivia</v>
      </c>
      <c r="AM6" s="9"/>
      <c r="AN6" s="12"/>
      <c r="AO6" s="12"/>
      <c r="AP6" s="12"/>
      <c r="AQ6" s="12"/>
      <c r="AR6" s="12"/>
      <c r="AS6" s="12"/>
      <c r="AT6" s="12"/>
      <c r="AU6" s="12" t="s">
        <v>2210</v>
      </c>
      <c r="AV6" s="12" t="s">
        <v>2211</v>
      </c>
      <c r="AW6" s="12" t="s">
        <v>2212</v>
      </c>
      <c r="AX6" s="12" t="s">
        <v>82</v>
      </c>
      <c r="AY6" s="12" t="s">
        <v>223</v>
      </c>
      <c r="AZ6" s="9"/>
      <c r="BA6" s="9"/>
      <c r="BB6" s="9"/>
      <c r="BC6" s="12"/>
      <c r="BD6" s="1"/>
      <c r="BE6" s="12"/>
      <c r="BF6" s="12"/>
      <c r="BG6" s="12"/>
      <c r="BH6" s="12"/>
      <c r="BI6" s="12"/>
      <c r="BJ6" s="12"/>
      <c r="BK6" s="12"/>
      <c r="BL6" s="12"/>
      <c r="BM6" s="12"/>
      <c r="BN6" s="12"/>
    </row>
    <row r="7">
      <c r="A7" s="7" t="s">
        <v>2221</v>
      </c>
      <c r="B7" s="8"/>
      <c r="C7" s="8">
        <v>1981.0</v>
      </c>
      <c r="D7" s="8">
        <v>1.0</v>
      </c>
      <c r="E7" s="8">
        <v>15.0</v>
      </c>
      <c r="F7" s="9"/>
      <c r="G7" s="9"/>
      <c r="H7" s="9"/>
      <c r="I7" s="12" t="s">
        <v>367</v>
      </c>
      <c r="J7" s="12" t="s">
        <v>2223</v>
      </c>
      <c r="K7" s="12"/>
      <c r="L7" s="12"/>
      <c r="M7" s="12" t="s">
        <v>76</v>
      </c>
      <c r="N7" s="12"/>
      <c r="O7" s="12"/>
      <c r="P7" s="12" t="s">
        <v>77</v>
      </c>
      <c r="Q7" s="12" t="s">
        <v>2224</v>
      </c>
      <c r="S7" s="189" t="s">
        <v>2225</v>
      </c>
      <c r="T7" s="12"/>
      <c r="U7" s="12" t="s">
        <v>82</v>
      </c>
      <c r="V7" s="29" t="s">
        <v>83</v>
      </c>
      <c r="W7" s="12" t="s">
        <v>94</v>
      </c>
      <c r="X7" s="12"/>
      <c r="Y7" s="12"/>
      <c r="Z7" s="12"/>
      <c r="AA7" s="12"/>
      <c r="AB7" s="9"/>
      <c r="AC7" s="9"/>
      <c r="AD7" s="12"/>
      <c r="AF7" s="12" t="s">
        <v>88</v>
      </c>
      <c r="AG7" s="12" t="s">
        <v>2227</v>
      </c>
      <c r="AH7" s="12" t="s">
        <v>2228</v>
      </c>
      <c r="AI7" s="12" t="s">
        <v>92</v>
      </c>
      <c r="AJ7" s="12" t="s">
        <v>227</v>
      </c>
      <c r="AK7" s="12" t="s">
        <v>92</v>
      </c>
      <c r="AL7" s="13" t="str">
        <f t="shared" si="1"/>
        <v>Sopocachi La Paz Murillo La Paz Bolivia</v>
      </c>
      <c r="AM7" s="9"/>
      <c r="AN7" s="12"/>
      <c r="AO7" s="12"/>
      <c r="AP7" s="12"/>
      <c r="AQ7" s="12"/>
      <c r="AR7" s="12" t="s">
        <v>2230</v>
      </c>
      <c r="AS7" s="12"/>
      <c r="AT7" s="12"/>
      <c r="AU7" s="12" t="s">
        <v>2210</v>
      </c>
      <c r="AV7" s="12" t="s">
        <v>2232</v>
      </c>
      <c r="AW7" s="12" t="s">
        <v>2212</v>
      </c>
      <c r="AX7" s="12" t="s">
        <v>82</v>
      </c>
      <c r="AY7" s="12" t="s">
        <v>223</v>
      </c>
      <c r="AZ7" s="9"/>
      <c r="BA7" s="9"/>
      <c r="BB7" s="9"/>
      <c r="BC7" s="12"/>
      <c r="BD7" s="1"/>
      <c r="BE7" s="12"/>
      <c r="BF7" s="12"/>
      <c r="BG7" s="12"/>
      <c r="BH7" s="12"/>
      <c r="BI7" s="12"/>
      <c r="BJ7" s="12"/>
      <c r="BK7" s="12"/>
      <c r="BL7" s="12"/>
      <c r="BM7" s="12"/>
      <c r="BN7" s="12"/>
    </row>
    <row r="8">
      <c r="A8" s="7" t="s">
        <v>2221</v>
      </c>
      <c r="B8" s="8"/>
      <c r="C8" s="8">
        <v>1981.0</v>
      </c>
      <c r="D8" s="8">
        <v>1.0</v>
      </c>
      <c r="E8" s="8">
        <v>15.0</v>
      </c>
      <c r="F8" s="9"/>
      <c r="G8" s="9"/>
      <c r="H8" s="9"/>
      <c r="I8" s="12" t="s">
        <v>1041</v>
      </c>
      <c r="J8" s="12" t="s">
        <v>2234</v>
      </c>
      <c r="K8" s="12"/>
      <c r="L8" s="12"/>
      <c r="M8" s="12" t="s">
        <v>76</v>
      </c>
      <c r="N8" s="12"/>
      <c r="O8" s="12"/>
      <c r="P8" s="12" t="s">
        <v>77</v>
      </c>
      <c r="Q8" s="12" t="s">
        <v>2224</v>
      </c>
      <c r="S8" s="189" t="s">
        <v>2225</v>
      </c>
      <c r="T8" s="12"/>
      <c r="U8" s="12" t="s">
        <v>82</v>
      </c>
      <c r="V8" s="29" t="s">
        <v>83</v>
      </c>
      <c r="W8" s="12" t="s">
        <v>94</v>
      </c>
      <c r="X8" s="12"/>
      <c r="Y8" s="12"/>
      <c r="Z8" s="12"/>
      <c r="AA8" s="12"/>
      <c r="AB8" s="9"/>
      <c r="AC8" s="9"/>
      <c r="AD8" s="12"/>
      <c r="AE8" s="12"/>
      <c r="AF8" s="12" t="s">
        <v>88</v>
      </c>
      <c r="AG8" s="12" t="s">
        <v>2227</v>
      </c>
      <c r="AH8" s="12" t="s">
        <v>2228</v>
      </c>
      <c r="AI8" s="12" t="s">
        <v>92</v>
      </c>
      <c r="AJ8" s="12" t="s">
        <v>227</v>
      </c>
      <c r="AK8" s="12" t="s">
        <v>92</v>
      </c>
      <c r="AL8" s="13" t="str">
        <f t="shared" si="1"/>
        <v>Sopocachi La Paz Murillo La Paz Bolivia</v>
      </c>
      <c r="AM8" s="9"/>
      <c r="AN8" s="12"/>
      <c r="AO8" s="12"/>
      <c r="AP8" s="12"/>
      <c r="AQ8" s="12"/>
      <c r="AR8" s="12" t="s">
        <v>2230</v>
      </c>
      <c r="AS8" s="12"/>
      <c r="AT8" s="12"/>
      <c r="AU8" s="12" t="s">
        <v>2210</v>
      </c>
      <c r="AV8" s="12" t="s">
        <v>2232</v>
      </c>
      <c r="AW8" s="12" t="s">
        <v>2212</v>
      </c>
      <c r="AX8" s="12" t="s">
        <v>82</v>
      </c>
      <c r="AY8" s="12" t="s">
        <v>223</v>
      </c>
      <c r="AZ8" s="9"/>
      <c r="BA8" s="9"/>
      <c r="BB8" s="9"/>
      <c r="BC8" s="12"/>
      <c r="BD8" s="1"/>
      <c r="BE8" s="12"/>
      <c r="BF8" s="12"/>
      <c r="BG8" s="12"/>
      <c r="BH8" s="12"/>
      <c r="BI8" s="12"/>
      <c r="BJ8" s="12"/>
      <c r="BK8" s="12"/>
      <c r="BL8" s="12"/>
      <c r="BM8" s="12"/>
      <c r="BN8" s="12"/>
    </row>
    <row r="9">
      <c r="A9" s="7" t="s">
        <v>2221</v>
      </c>
      <c r="B9" s="8"/>
      <c r="C9" s="8">
        <v>1981.0</v>
      </c>
      <c r="D9" s="8">
        <v>1.0</v>
      </c>
      <c r="E9" s="8">
        <v>15.0</v>
      </c>
      <c r="F9" s="9"/>
      <c r="G9" s="9"/>
      <c r="H9" s="9"/>
      <c r="I9" s="12" t="s">
        <v>538</v>
      </c>
      <c r="J9" s="12" t="s">
        <v>2237</v>
      </c>
      <c r="K9" s="12"/>
      <c r="L9" s="12"/>
      <c r="M9" s="12" t="s">
        <v>76</v>
      </c>
      <c r="N9" s="12"/>
      <c r="O9" s="12"/>
      <c r="P9" s="12" t="s">
        <v>77</v>
      </c>
      <c r="Q9" s="12" t="s">
        <v>2224</v>
      </c>
      <c r="S9" s="189" t="s">
        <v>2225</v>
      </c>
      <c r="T9" s="12"/>
      <c r="U9" s="12" t="s">
        <v>82</v>
      </c>
      <c r="V9" s="29" t="s">
        <v>83</v>
      </c>
      <c r="W9" s="12" t="s">
        <v>94</v>
      </c>
      <c r="X9" s="12"/>
      <c r="Y9" s="12"/>
      <c r="Z9" s="12"/>
      <c r="AA9" s="12"/>
      <c r="AB9" s="9"/>
      <c r="AC9" s="9"/>
      <c r="AD9" s="12"/>
      <c r="AE9" s="12"/>
      <c r="AF9" s="12" t="s">
        <v>88</v>
      </c>
      <c r="AG9" s="12" t="s">
        <v>2227</v>
      </c>
      <c r="AH9" s="12" t="s">
        <v>2228</v>
      </c>
      <c r="AI9" s="12" t="s">
        <v>92</v>
      </c>
      <c r="AJ9" s="12" t="s">
        <v>227</v>
      </c>
      <c r="AK9" s="12" t="s">
        <v>92</v>
      </c>
      <c r="AL9" s="13" t="str">
        <f t="shared" si="1"/>
        <v>Sopocachi La Paz Murillo La Paz Bolivia</v>
      </c>
      <c r="AM9" s="9"/>
      <c r="AN9" s="12"/>
      <c r="AO9" s="12"/>
      <c r="AP9" s="12"/>
      <c r="AQ9" s="12"/>
      <c r="AR9" s="12" t="s">
        <v>2230</v>
      </c>
      <c r="AS9" s="12"/>
      <c r="AT9" s="12"/>
      <c r="AU9" s="12" t="s">
        <v>2210</v>
      </c>
      <c r="AV9" s="12" t="s">
        <v>2232</v>
      </c>
      <c r="AW9" s="12" t="s">
        <v>2212</v>
      </c>
      <c r="AX9" s="12" t="s">
        <v>82</v>
      </c>
      <c r="AY9" s="12" t="s">
        <v>223</v>
      </c>
      <c r="AZ9" s="9"/>
      <c r="BA9" s="9"/>
      <c r="BB9" s="9"/>
      <c r="BC9" s="12"/>
      <c r="BD9" s="1"/>
      <c r="BE9" s="12"/>
      <c r="BF9" s="12"/>
      <c r="BG9" s="12"/>
      <c r="BH9" s="12"/>
      <c r="BI9" s="12"/>
      <c r="BJ9" s="12"/>
      <c r="BK9" s="12"/>
      <c r="BL9" s="12"/>
      <c r="BM9" s="12"/>
      <c r="BN9" s="12"/>
    </row>
    <row r="10">
      <c r="A10" s="7" t="s">
        <v>2221</v>
      </c>
      <c r="B10" s="8"/>
      <c r="C10" s="8">
        <v>1981.0</v>
      </c>
      <c r="D10" s="8">
        <v>1.0</v>
      </c>
      <c r="E10" s="8">
        <v>15.0</v>
      </c>
      <c r="F10" s="9"/>
      <c r="G10" s="9"/>
      <c r="H10" s="9"/>
      <c r="I10" s="12" t="s">
        <v>333</v>
      </c>
      <c r="J10" s="12" t="s">
        <v>2239</v>
      </c>
      <c r="K10" s="12"/>
      <c r="L10" s="12"/>
      <c r="M10" s="12" t="s">
        <v>76</v>
      </c>
      <c r="N10" s="12"/>
      <c r="O10" s="12"/>
      <c r="P10" s="12" t="s">
        <v>77</v>
      </c>
      <c r="Q10" s="12" t="s">
        <v>2224</v>
      </c>
      <c r="S10" s="189" t="s">
        <v>2225</v>
      </c>
      <c r="T10" s="12"/>
      <c r="U10" s="12" t="s">
        <v>82</v>
      </c>
      <c r="V10" s="29" t="s">
        <v>83</v>
      </c>
      <c r="W10" s="12" t="s">
        <v>94</v>
      </c>
      <c r="X10" s="12"/>
      <c r="Y10" s="12"/>
      <c r="Z10" s="12"/>
      <c r="AA10" s="12"/>
      <c r="AB10" s="9"/>
      <c r="AC10" s="9"/>
      <c r="AD10" s="12"/>
      <c r="AE10" s="12"/>
      <c r="AF10" s="12" t="s">
        <v>88</v>
      </c>
      <c r="AG10" s="12" t="s">
        <v>2227</v>
      </c>
      <c r="AH10" s="12" t="s">
        <v>2228</v>
      </c>
      <c r="AI10" s="12" t="s">
        <v>92</v>
      </c>
      <c r="AJ10" s="12" t="s">
        <v>227</v>
      </c>
      <c r="AK10" s="12" t="s">
        <v>92</v>
      </c>
      <c r="AL10" s="13" t="str">
        <f t="shared" si="1"/>
        <v>Sopocachi La Paz Murillo La Paz Bolivia</v>
      </c>
      <c r="AM10" s="9"/>
      <c r="AN10" s="12"/>
      <c r="AO10" s="12"/>
      <c r="AP10" s="12"/>
      <c r="AQ10" s="12"/>
      <c r="AR10" s="12" t="s">
        <v>2230</v>
      </c>
      <c r="AS10" s="12"/>
      <c r="AT10" s="12"/>
      <c r="AU10" s="12" t="s">
        <v>2210</v>
      </c>
      <c r="AV10" s="12" t="s">
        <v>2232</v>
      </c>
      <c r="AW10" s="12" t="s">
        <v>2212</v>
      </c>
      <c r="AX10" s="12" t="s">
        <v>82</v>
      </c>
      <c r="AY10" s="12" t="s">
        <v>223</v>
      </c>
      <c r="AZ10" s="9"/>
      <c r="BA10" s="9"/>
      <c r="BB10" s="9"/>
      <c r="BC10" s="12"/>
      <c r="BD10" s="1"/>
      <c r="BE10" s="12"/>
      <c r="BF10" s="12"/>
      <c r="BG10" s="12"/>
      <c r="BH10" s="12"/>
      <c r="BI10" s="12"/>
      <c r="BJ10" s="12"/>
      <c r="BK10" s="12"/>
      <c r="BL10" s="12"/>
      <c r="BM10" s="12"/>
      <c r="BN10" s="12"/>
    </row>
    <row r="11">
      <c r="A11" s="7" t="s">
        <v>2221</v>
      </c>
      <c r="B11" s="8"/>
      <c r="C11" s="8">
        <v>1981.0</v>
      </c>
      <c r="D11" s="8">
        <v>1.0</v>
      </c>
      <c r="E11" s="8">
        <v>15.0</v>
      </c>
      <c r="F11" s="9"/>
      <c r="G11" s="9"/>
      <c r="H11" s="9"/>
      <c r="I11" s="12" t="s">
        <v>2240</v>
      </c>
      <c r="J11" s="12" t="s">
        <v>2241</v>
      </c>
      <c r="K11" s="12"/>
      <c r="L11" s="12"/>
      <c r="M11" s="12" t="s">
        <v>76</v>
      </c>
      <c r="N11" s="12"/>
      <c r="O11" s="12"/>
      <c r="P11" s="12" t="s">
        <v>77</v>
      </c>
      <c r="Q11" s="12" t="s">
        <v>2224</v>
      </c>
      <c r="S11" s="189" t="s">
        <v>2225</v>
      </c>
      <c r="T11" s="12"/>
      <c r="U11" s="12" t="s">
        <v>82</v>
      </c>
      <c r="V11" s="29" t="s">
        <v>83</v>
      </c>
      <c r="W11" s="12" t="s">
        <v>94</v>
      </c>
      <c r="X11" s="12"/>
      <c r="Y11" s="12"/>
      <c r="Z11" s="12"/>
      <c r="AA11" s="12"/>
      <c r="AB11" s="9"/>
      <c r="AC11" s="9"/>
      <c r="AD11" s="12"/>
      <c r="AE11" s="12"/>
      <c r="AF11" s="12" t="s">
        <v>88</v>
      </c>
      <c r="AG11" s="12" t="s">
        <v>2227</v>
      </c>
      <c r="AH11" s="12" t="s">
        <v>2228</v>
      </c>
      <c r="AI11" s="12" t="s">
        <v>92</v>
      </c>
      <c r="AJ11" s="12" t="s">
        <v>227</v>
      </c>
      <c r="AK11" s="12" t="s">
        <v>92</v>
      </c>
      <c r="AL11" s="13" t="str">
        <f t="shared" si="1"/>
        <v>Sopocachi La Paz Murillo La Paz Bolivia</v>
      </c>
      <c r="AM11" s="9"/>
      <c r="AN11" s="12"/>
      <c r="AO11" s="12"/>
      <c r="AP11" s="12"/>
      <c r="AQ11" s="12"/>
      <c r="AR11" s="12" t="s">
        <v>2230</v>
      </c>
      <c r="AS11" s="12"/>
      <c r="AT11" s="12"/>
      <c r="AU11" s="12" t="s">
        <v>2210</v>
      </c>
      <c r="AV11" s="12" t="s">
        <v>2232</v>
      </c>
      <c r="AW11" s="12" t="s">
        <v>2212</v>
      </c>
      <c r="AX11" s="12" t="s">
        <v>82</v>
      </c>
      <c r="AY11" s="12" t="s">
        <v>223</v>
      </c>
      <c r="AZ11" s="9"/>
      <c r="BA11" s="9"/>
      <c r="BB11" s="9"/>
      <c r="BC11" s="12"/>
      <c r="BD11" s="1"/>
      <c r="BE11" s="12"/>
      <c r="BF11" s="12"/>
      <c r="BG11" s="12"/>
      <c r="BH11" s="12"/>
      <c r="BI11" s="12"/>
      <c r="BJ11" s="12"/>
      <c r="BK11" s="12"/>
      <c r="BL11" s="12"/>
      <c r="BM11" s="12"/>
      <c r="BN11" s="12"/>
    </row>
    <row r="12">
      <c r="A12" s="7" t="s">
        <v>2221</v>
      </c>
      <c r="B12" s="8"/>
      <c r="C12" s="8">
        <v>1981.0</v>
      </c>
      <c r="D12" s="8">
        <v>1.0</v>
      </c>
      <c r="E12" s="8">
        <v>15.0</v>
      </c>
      <c r="F12" s="9"/>
      <c r="G12" s="9"/>
      <c r="H12" s="9"/>
      <c r="I12" s="12" t="s">
        <v>1341</v>
      </c>
      <c r="J12" s="12" t="s">
        <v>2244</v>
      </c>
      <c r="K12" s="12"/>
      <c r="L12" s="12"/>
      <c r="M12" s="12" t="s">
        <v>76</v>
      </c>
      <c r="N12" s="12"/>
      <c r="O12" s="12"/>
      <c r="P12" s="12" t="s">
        <v>77</v>
      </c>
      <c r="Q12" s="12" t="s">
        <v>2224</v>
      </c>
      <c r="S12" s="189" t="s">
        <v>2225</v>
      </c>
      <c r="T12" s="12"/>
      <c r="U12" s="12" t="s">
        <v>82</v>
      </c>
      <c r="V12" s="29" t="s">
        <v>83</v>
      </c>
      <c r="W12" s="12" t="s">
        <v>94</v>
      </c>
      <c r="X12" s="12"/>
      <c r="Y12" s="12"/>
      <c r="Z12" s="12"/>
      <c r="AA12" s="12"/>
      <c r="AB12" s="9"/>
      <c r="AC12" s="9"/>
      <c r="AD12" s="12"/>
      <c r="AE12" s="12"/>
      <c r="AF12" s="12" t="s">
        <v>88</v>
      </c>
      <c r="AG12" s="12" t="s">
        <v>2227</v>
      </c>
      <c r="AH12" s="12" t="s">
        <v>2228</v>
      </c>
      <c r="AI12" s="12" t="s">
        <v>92</v>
      </c>
      <c r="AJ12" s="12" t="s">
        <v>227</v>
      </c>
      <c r="AK12" s="12" t="s">
        <v>92</v>
      </c>
      <c r="AL12" s="13" t="str">
        <f t="shared" si="1"/>
        <v>Sopocachi La Paz Murillo La Paz Bolivia</v>
      </c>
      <c r="AM12" s="9"/>
      <c r="AN12" s="12"/>
      <c r="AO12" s="12"/>
      <c r="AP12" s="12"/>
      <c r="AQ12" s="12"/>
      <c r="AR12" s="12" t="s">
        <v>2230</v>
      </c>
      <c r="AS12" s="12"/>
      <c r="AT12" s="12"/>
      <c r="AU12" s="12" t="s">
        <v>2210</v>
      </c>
      <c r="AV12" s="12" t="s">
        <v>2232</v>
      </c>
      <c r="AW12" s="12" t="s">
        <v>2212</v>
      </c>
      <c r="AX12" s="12" t="s">
        <v>82</v>
      </c>
      <c r="AY12" s="12" t="s">
        <v>223</v>
      </c>
      <c r="AZ12" s="9"/>
      <c r="BA12" s="9"/>
      <c r="BB12" s="9"/>
      <c r="BC12" s="12"/>
      <c r="BD12" s="1"/>
      <c r="BE12" s="12"/>
      <c r="BF12" s="12"/>
      <c r="BG12" s="12"/>
      <c r="BH12" s="12"/>
      <c r="BI12" s="12"/>
      <c r="BJ12" s="12"/>
      <c r="BK12" s="12"/>
      <c r="BL12" s="12"/>
      <c r="BM12" s="12"/>
      <c r="BN12" s="12"/>
    </row>
    <row r="13">
      <c r="A13" s="7" t="s">
        <v>2221</v>
      </c>
      <c r="B13" s="8"/>
      <c r="C13" s="8">
        <v>1981.0</v>
      </c>
      <c r="D13" s="8">
        <v>1.0</v>
      </c>
      <c r="E13" s="8">
        <v>15.0</v>
      </c>
      <c r="F13" s="9"/>
      <c r="G13" s="9"/>
      <c r="H13" s="9"/>
      <c r="I13" s="12" t="s">
        <v>2246</v>
      </c>
      <c r="J13" s="12" t="s">
        <v>2247</v>
      </c>
      <c r="K13" s="12"/>
      <c r="L13" s="12"/>
      <c r="M13" s="12" t="s">
        <v>76</v>
      </c>
      <c r="N13" s="12"/>
      <c r="O13" s="12"/>
      <c r="P13" s="12" t="s">
        <v>77</v>
      </c>
      <c r="Q13" s="12" t="s">
        <v>2224</v>
      </c>
      <c r="S13" s="189" t="s">
        <v>2225</v>
      </c>
      <c r="T13" s="12"/>
      <c r="U13" s="12" t="s">
        <v>82</v>
      </c>
      <c r="V13" s="29" t="s">
        <v>83</v>
      </c>
      <c r="W13" s="12" t="s">
        <v>94</v>
      </c>
      <c r="X13" s="12"/>
      <c r="Y13" s="12"/>
      <c r="Z13" s="12"/>
      <c r="AA13" s="12"/>
      <c r="AB13" s="9"/>
      <c r="AC13" s="9"/>
      <c r="AD13" s="12"/>
      <c r="AE13" s="12"/>
      <c r="AF13" s="12" t="s">
        <v>88</v>
      </c>
      <c r="AG13" s="12" t="s">
        <v>2227</v>
      </c>
      <c r="AH13" s="12" t="s">
        <v>2228</v>
      </c>
      <c r="AI13" s="12" t="s">
        <v>92</v>
      </c>
      <c r="AJ13" s="12" t="s">
        <v>227</v>
      </c>
      <c r="AK13" s="12" t="s">
        <v>92</v>
      </c>
      <c r="AL13" s="13" t="str">
        <f t="shared" si="1"/>
        <v>Sopocachi La Paz Murillo La Paz Bolivia</v>
      </c>
      <c r="AM13" s="9"/>
      <c r="AN13" s="12"/>
      <c r="AO13" s="12"/>
      <c r="AP13" s="12"/>
      <c r="AQ13" s="12"/>
      <c r="AR13" s="12" t="s">
        <v>2230</v>
      </c>
      <c r="AS13" s="12"/>
      <c r="AT13" s="12"/>
      <c r="AU13" s="12" t="s">
        <v>2210</v>
      </c>
      <c r="AV13" s="12" t="s">
        <v>2232</v>
      </c>
      <c r="AW13" s="12" t="s">
        <v>2212</v>
      </c>
      <c r="AX13" s="12" t="s">
        <v>82</v>
      </c>
      <c r="AY13" s="12" t="s">
        <v>223</v>
      </c>
      <c r="AZ13" s="9"/>
      <c r="BA13" s="9"/>
      <c r="BB13" s="9"/>
      <c r="BC13" s="12"/>
      <c r="BD13" s="1"/>
      <c r="BE13" s="12"/>
      <c r="BF13" s="12"/>
      <c r="BG13" s="12"/>
      <c r="BH13" s="12"/>
      <c r="BI13" s="12"/>
      <c r="BJ13" s="12"/>
      <c r="BK13" s="12"/>
      <c r="BL13" s="12"/>
      <c r="BM13" s="12"/>
      <c r="BN13" s="12"/>
    </row>
    <row r="14">
      <c r="A14" s="7" t="s">
        <v>2221</v>
      </c>
      <c r="B14" s="8"/>
      <c r="C14" s="8">
        <v>1981.0</v>
      </c>
      <c r="D14" s="8">
        <v>1.0</v>
      </c>
      <c r="E14" s="8">
        <v>15.0</v>
      </c>
      <c r="F14" s="9"/>
      <c r="G14" s="9"/>
      <c r="H14" s="9"/>
      <c r="I14" s="12" t="s">
        <v>74</v>
      </c>
      <c r="J14" s="12" t="s">
        <v>2249</v>
      </c>
      <c r="K14" s="12"/>
      <c r="L14" s="12"/>
      <c r="M14" s="12" t="s">
        <v>76</v>
      </c>
      <c r="N14" s="12"/>
      <c r="O14" s="12"/>
      <c r="P14" s="12" t="s">
        <v>77</v>
      </c>
      <c r="Q14" s="12" t="s">
        <v>2224</v>
      </c>
      <c r="S14" s="189" t="s">
        <v>2225</v>
      </c>
      <c r="T14" s="12"/>
      <c r="U14" s="12" t="s">
        <v>82</v>
      </c>
      <c r="V14" s="29" t="s">
        <v>83</v>
      </c>
      <c r="W14" s="12" t="s">
        <v>94</v>
      </c>
      <c r="X14" s="12"/>
      <c r="Y14" s="12"/>
      <c r="Z14" s="12"/>
      <c r="AA14" s="12"/>
      <c r="AB14" s="9"/>
      <c r="AC14" s="9"/>
      <c r="AD14" s="12"/>
      <c r="AE14" s="12"/>
      <c r="AF14" s="12" t="s">
        <v>88</v>
      </c>
      <c r="AG14" s="12" t="s">
        <v>2227</v>
      </c>
      <c r="AH14" s="12" t="s">
        <v>2228</v>
      </c>
      <c r="AI14" s="12" t="s">
        <v>92</v>
      </c>
      <c r="AJ14" s="12" t="s">
        <v>227</v>
      </c>
      <c r="AK14" s="12" t="s">
        <v>92</v>
      </c>
      <c r="AL14" s="13" t="str">
        <f t="shared" si="1"/>
        <v>Sopocachi La Paz Murillo La Paz Bolivia</v>
      </c>
      <c r="AM14" s="9"/>
      <c r="AN14" s="12"/>
      <c r="AO14" s="12"/>
      <c r="AP14" s="12"/>
      <c r="AQ14" s="12"/>
      <c r="AR14" s="12" t="s">
        <v>2230</v>
      </c>
      <c r="AS14" s="12"/>
      <c r="AT14" s="12"/>
      <c r="AU14" s="12" t="s">
        <v>2210</v>
      </c>
      <c r="AV14" s="12" t="s">
        <v>2232</v>
      </c>
      <c r="AW14" s="12" t="s">
        <v>2212</v>
      </c>
      <c r="AX14" s="12" t="s">
        <v>82</v>
      </c>
      <c r="AY14" s="12" t="s">
        <v>223</v>
      </c>
      <c r="AZ14" s="9"/>
      <c r="BA14" s="9"/>
      <c r="BB14" s="9"/>
      <c r="BC14" s="12"/>
      <c r="BD14" s="1"/>
      <c r="BE14" s="12"/>
      <c r="BF14" s="12"/>
      <c r="BG14" s="12"/>
      <c r="BH14" s="12"/>
      <c r="BI14" s="12"/>
      <c r="BJ14" s="12"/>
      <c r="BK14" s="12"/>
      <c r="BL14" s="12"/>
      <c r="BM14" s="12"/>
      <c r="BN14" s="12"/>
    </row>
    <row r="15">
      <c r="A15" s="184" t="s">
        <v>2250</v>
      </c>
      <c r="B15" s="185"/>
      <c r="C15" s="185"/>
      <c r="D15" s="185"/>
      <c r="E15" s="185"/>
      <c r="F15" s="186"/>
      <c r="G15" s="186"/>
      <c r="H15" s="186"/>
      <c r="I15" s="187"/>
      <c r="J15" s="188"/>
      <c r="K15" s="185"/>
      <c r="L15" s="185"/>
      <c r="M15" s="186"/>
      <c r="N15" s="186"/>
      <c r="O15" s="185"/>
      <c r="P15" s="185"/>
      <c r="Q15" s="186"/>
      <c r="R15" s="186"/>
      <c r="S15" s="185"/>
      <c r="T15" s="185"/>
      <c r="U15" s="185"/>
      <c r="V15" s="185"/>
      <c r="W15" s="185"/>
      <c r="X15" s="185"/>
      <c r="Y15" s="185"/>
      <c r="Z15" s="187"/>
      <c r="AA15" s="185"/>
      <c r="AB15" s="185"/>
      <c r="AC15" s="185"/>
      <c r="AD15" s="185"/>
      <c r="AE15" s="185"/>
      <c r="AF15" s="187"/>
      <c r="AG15" s="186"/>
      <c r="AH15" s="185"/>
      <c r="AI15" s="185"/>
      <c r="AJ15" s="185"/>
      <c r="AK15" s="186"/>
      <c r="AL15" s="185"/>
      <c r="AM15" s="185"/>
      <c r="AN15" s="185"/>
      <c r="AO15" s="186"/>
      <c r="AP15" s="186"/>
      <c r="AQ15" s="186"/>
      <c r="AR15" s="186"/>
      <c r="AS15" s="185"/>
      <c r="AT15" s="185"/>
      <c r="AU15" s="185"/>
      <c r="AV15" s="185"/>
      <c r="AW15" s="185"/>
      <c r="AX15" s="186"/>
      <c r="AY15" s="186"/>
      <c r="AZ15" s="186"/>
      <c r="BA15" s="185"/>
      <c r="BB15" s="186"/>
      <c r="BC15" s="186"/>
      <c r="BD15" s="186"/>
      <c r="BE15" s="186"/>
      <c r="BF15" s="186"/>
      <c r="BG15" s="186"/>
      <c r="BH15" s="186"/>
      <c r="BI15" s="186"/>
      <c r="BJ15" s="186"/>
      <c r="BK15" s="186"/>
      <c r="BL15" s="186"/>
      <c r="BM15" s="186"/>
      <c r="BN15" s="186"/>
    </row>
    <row r="16">
      <c r="A16" s="206" t="s">
        <v>2251</v>
      </c>
      <c r="B16" s="34">
        <v>1.0</v>
      </c>
      <c r="C16" s="34">
        <v>1993.0</v>
      </c>
      <c r="D16" s="34">
        <v>6.0</v>
      </c>
      <c r="E16" s="34" t="s">
        <v>248</v>
      </c>
      <c r="F16" s="207">
        <v>1993.0</v>
      </c>
      <c r="G16" s="207">
        <v>6.0</v>
      </c>
      <c r="H16" s="207" t="s">
        <v>2252</v>
      </c>
      <c r="I16" s="1" t="s">
        <v>367</v>
      </c>
      <c r="J16" s="1" t="s">
        <v>2253</v>
      </c>
      <c r="K16" s="207">
        <v>16.0</v>
      </c>
      <c r="L16" s="33" t="s">
        <v>76</v>
      </c>
      <c r="M16" s="208"/>
      <c r="N16" s="208"/>
      <c r="O16" s="33" t="s">
        <v>77</v>
      </c>
      <c r="P16" s="33" t="s">
        <v>241</v>
      </c>
      <c r="Q16" s="208"/>
      <c r="R16" s="208"/>
      <c r="S16" s="33" t="s">
        <v>636</v>
      </c>
      <c r="T16" s="33" t="s">
        <v>94</v>
      </c>
      <c r="U16" s="207" t="s">
        <v>636</v>
      </c>
      <c r="V16" s="87"/>
      <c r="W16" s="33" t="s">
        <v>122</v>
      </c>
      <c r="X16" s="1" t="s">
        <v>2254</v>
      </c>
      <c r="Y16" s="87"/>
      <c r="Z16" s="87"/>
      <c r="AA16" s="208"/>
      <c r="AB16" s="208"/>
      <c r="AC16" s="87"/>
      <c r="AD16" s="1" t="s">
        <v>2254</v>
      </c>
      <c r="AE16" s="33" t="s">
        <v>2255</v>
      </c>
      <c r="AF16" s="87"/>
      <c r="AG16" s="1"/>
      <c r="AH16" s="12" t="s">
        <v>110</v>
      </c>
      <c r="AI16" s="12" t="s">
        <v>110</v>
      </c>
      <c r="AJ16" s="12" t="s">
        <v>111</v>
      </c>
      <c r="AK16" s="1" t="s">
        <v>2256</v>
      </c>
      <c r="AL16" s="33" t="s">
        <v>279</v>
      </c>
      <c r="AM16" s="87"/>
      <c r="AN16" s="208"/>
      <c r="AO16" s="208"/>
      <c r="AP16" s="207"/>
      <c r="AQ16" s="208"/>
      <c r="AR16" s="208"/>
      <c r="AS16" s="209" t="s">
        <v>302</v>
      </c>
      <c r="AT16" s="40"/>
      <c r="AU16" s="40"/>
      <c r="AV16" s="33" t="s">
        <v>82</v>
      </c>
      <c r="AW16" s="33" t="s">
        <v>223</v>
      </c>
      <c r="AX16" s="208"/>
      <c r="AY16" s="208"/>
      <c r="AZ16" s="208"/>
      <c r="BA16" s="33" t="s">
        <v>2257</v>
      </c>
      <c r="BB16" s="47" t="s">
        <v>391</v>
      </c>
      <c r="BC16" s="44"/>
      <c r="BD16" s="44"/>
      <c r="BE16" s="44"/>
      <c r="BF16" s="44"/>
      <c r="BG16" s="44"/>
      <c r="BH16" s="44"/>
      <c r="BI16" s="44"/>
      <c r="BJ16" s="44"/>
      <c r="BK16" s="44"/>
      <c r="BL16" s="44"/>
      <c r="BM16" s="44"/>
      <c r="BN16" s="44"/>
    </row>
    <row r="17">
      <c r="A17" s="206" t="s">
        <v>2258</v>
      </c>
      <c r="B17" s="34">
        <v>1.0</v>
      </c>
      <c r="C17" s="34">
        <v>1994.0</v>
      </c>
      <c r="D17" s="34">
        <v>2.0</v>
      </c>
      <c r="E17" s="34">
        <v>10.0</v>
      </c>
      <c r="F17" s="208"/>
      <c r="G17" s="208"/>
      <c r="H17" s="208"/>
      <c r="I17" s="1" t="s">
        <v>2259</v>
      </c>
      <c r="J17" s="210" t="s">
        <v>2260</v>
      </c>
      <c r="K17" s="87"/>
      <c r="L17" s="33" t="s">
        <v>76</v>
      </c>
      <c r="M17" s="208"/>
      <c r="N17" s="208"/>
      <c r="O17" s="33" t="s">
        <v>2261</v>
      </c>
      <c r="P17" s="40"/>
      <c r="Q17" s="208"/>
      <c r="R17" s="208"/>
      <c r="S17" s="33" t="s">
        <v>636</v>
      </c>
      <c r="T17" s="33" t="s">
        <v>94</v>
      </c>
      <c r="U17" s="207" t="s">
        <v>636</v>
      </c>
      <c r="V17" s="87"/>
      <c r="W17" s="33" t="s">
        <v>122</v>
      </c>
      <c r="X17" s="1" t="s">
        <v>2262</v>
      </c>
      <c r="Y17" s="87"/>
      <c r="Z17" s="87"/>
      <c r="AA17" s="208"/>
      <c r="AB17" s="208"/>
      <c r="AC17" s="87"/>
      <c r="AD17" s="1" t="s">
        <v>2262</v>
      </c>
      <c r="AE17" s="33" t="s">
        <v>88</v>
      </c>
      <c r="AF17" s="87"/>
      <c r="AG17" s="1" t="s">
        <v>2263</v>
      </c>
      <c r="AH17" s="33" t="s">
        <v>2263</v>
      </c>
      <c r="AI17" s="33" t="s">
        <v>2264</v>
      </c>
      <c r="AJ17" s="33" t="s">
        <v>113</v>
      </c>
      <c r="AK17" s="207" t="s">
        <v>387</v>
      </c>
      <c r="AL17" s="33" t="s">
        <v>2265</v>
      </c>
      <c r="AM17" s="87"/>
      <c r="AN17" s="208"/>
      <c r="AO17" s="208"/>
      <c r="AP17" s="207" t="s">
        <v>2266</v>
      </c>
      <c r="AQ17" s="208"/>
      <c r="AR17" s="208"/>
      <c r="AS17" s="33" t="s">
        <v>397</v>
      </c>
      <c r="AT17" s="40"/>
      <c r="AU17" s="40"/>
      <c r="AV17" s="33" t="s">
        <v>82</v>
      </c>
      <c r="AW17" s="33" t="s">
        <v>223</v>
      </c>
      <c r="AX17" s="208"/>
      <c r="AY17" s="208"/>
      <c r="AZ17" s="208"/>
      <c r="BA17" s="33" t="s">
        <v>2267</v>
      </c>
      <c r="BB17" s="33" t="s">
        <v>2268</v>
      </c>
      <c r="BC17" s="44"/>
      <c r="BD17" s="44"/>
      <c r="BE17" s="44"/>
      <c r="BF17" s="44"/>
      <c r="BG17" s="44"/>
      <c r="BH17" s="44"/>
      <c r="BI17" s="44"/>
      <c r="BJ17" s="44"/>
      <c r="BK17" s="44"/>
      <c r="BL17" s="44"/>
      <c r="BM17" s="44"/>
      <c r="BN17" s="44"/>
    </row>
    <row r="18">
      <c r="A18" s="206" t="s">
        <v>2269</v>
      </c>
      <c r="B18" s="34">
        <v>1.0</v>
      </c>
      <c r="C18" s="34">
        <v>1994.0</v>
      </c>
      <c r="D18" s="34">
        <v>7.0</v>
      </c>
      <c r="E18" s="34">
        <v>8.0</v>
      </c>
      <c r="F18" s="208"/>
      <c r="G18" s="208"/>
      <c r="H18" s="208"/>
      <c r="I18" s="40"/>
      <c r="J18" s="40"/>
      <c r="K18" s="87"/>
      <c r="L18" s="40"/>
      <c r="M18" s="208"/>
      <c r="N18" s="208"/>
      <c r="O18" s="33" t="s">
        <v>77</v>
      </c>
      <c r="P18" s="40"/>
      <c r="Q18" s="208"/>
      <c r="R18" s="208"/>
      <c r="S18" s="40"/>
      <c r="T18" s="40"/>
      <c r="U18" s="208"/>
      <c r="V18" s="87"/>
      <c r="W18" s="40"/>
      <c r="X18" s="40"/>
      <c r="Y18" s="87"/>
      <c r="Z18" s="87"/>
      <c r="AA18" s="208"/>
      <c r="AB18" s="208"/>
      <c r="AC18" s="87"/>
      <c r="AD18" s="40"/>
      <c r="AE18" s="40"/>
      <c r="AF18" s="87"/>
      <c r="AG18" s="33" t="s">
        <v>2272</v>
      </c>
      <c r="AH18" s="40"/>
      <c r="AI18" s="40"/>
      <c r="AJ18" s="40"/>
      <c r="AK18" s="208"/>
      <c r="AL18" s="40"/>
      <c r="AM18" s="87"/>
      <c r="AN18" s="208"/>
      <c r="AO18" s="208"/>
      <c r="AP18" s="87"/>
      <c r="AQ18" s="208"/>
      <c r="AR18" s="208"/>
      <c r="AS18" s="33" t="s">
        <v>397</v>
      </c>
      <c r="AT18" s="40"/>
      <c r="AU18" s="40"/>
      <c r="AV18" s="33" t="s">
        <v>82</v>
      </c>
      <c r="AW18" s="33" t="s">
        <v>223</v>
      </c>
      <c r="AX18" s="208"/>
      <c r="AY18" s="208"/>
      <c r="AZ18" s="208"/>
      <c r="BA18" s="33" t="s">
        <v>2273</v>
      </c>
      <c r="BB18" s="44"/>
      <c r="BC18" s="44"/>
      <c r="BD18" s="44"/>
      <c r="BE18" s="44"/>
      <c r="BF18" s="44"/>
      <c r="BG18" s="44"/>
      <c r="BH18" s="44"/>
      <c r="BI18" s="44"/>
      <c r="BJ18" s="44"/>
      <c r="BK18" s="44"/>
      <c r="BL18" s="44"/>
      <c r="BM18" s="44"/>
      <c r="BN18" s="44"/>
    </row>
    <row r="19">
      <c r="A19" s="206" t="s">
        <v>2269</v>
      </c>
      <c r="B19" s="34">
        <v>1.0</v>
      </c>
      <c r="C19" s="34">
        <v>1994.0</v>
      </c>
      <c r="D19" s="34">
        <v>7.0</v>
      </c>
      <c r="E19" s="34">
        <v>8.0</v>
      </c>
      <c r="F19" s="208"/>
      <c r="G19" s="208"/>
      <c r="H19" s="208"/>
      <c r="I19" s="40"/>
      <c r="J19" s="40"/>
      <c r="K19" s="87"/>
      <c r="L19" s="40"/>
      <c r="M19" s="208"/>
      <c r="N19" s="208"/>
      <c r="O19" s="33" t="s">
        <v>77</v>
      </c>
      <c r="P19" s="40"/>
      <c r="Q19" s="208"/>
      <c r="R19" s="208"/>
      <c r="S19" s="40"/>
      <c r="T19" s="40"/>
      <c r="U19" s="208"/>
      <c r="V19" s="87"/>
      <c r="W19" s="40"/>
      <c r="X19" s="40"/>
      <c r="Y19" s="87"/>
      <c r="Z19" s="87"/>
      <c r="AA19" s="208"/>
      <c r="AB19" s="208"/>
      <c r="AC19" s="87"/>
      <c r="AD19" s="40"/>
      <c r="AE19" s="40"/>
      <c r="AF19" s="87"/>
      <c r="AG19" s="33" t="s">
        <v>2272</v>
      </c>
      <c r="AH19" s="40"/>
      <c r="AI19" s="40"/>
      <c r="AJ19" s="40"/>
      <c r="AK19" s="208"/>
      <c r="AL19" s="40"/>
      <c r="AM19" s="87"/>
      <c r="AN19" s="208"/>
      <c r="AO19" s="208"/>
      <c r="AP19" s="87"/>
      <c r="AQ19" s="208"/>
      <c r="AR19" s="208"/>
      <c r="AS19" s="33" t="s">
        <v>397</v>
      </c>
      <c r="AT19" s="40"/>
      <c r="AU19" s="40"/>
      <c r="AV19" s="33" t="s">
        <v>82</v>
      </c>
      <c r="AW19" s="33" t="s">
        <v>223</v>
      </c>
      <c r="AX19" s="208"/>
      <c r="AY19" s="208"/>
      <c r="AZ19" s="208"/>
      <c r="BA19" s="33" t="s">
        <v>2273</v>
      </c>
      <c r="BB19" s="44"/>
      <c r="BC19" s="44"/>
      <c r="BD19" s="44"/>
      <c r="BE19" s="44"/>
      <c r="BF19" s="44"/>
      <c r="BG19" s="44"/>
      <c r="BH19" s="44"/>
      <c r="BI19" s="44"/>
      <c r="BJ19" s="44"/>
      <c r="BK19" s="44"/>
      <c r="BL19" s="44"/>
      <c r="BM19" s="44"/>
      <c r="BN19" s="44"/>
    </row>
    <row r="20">
      <c r="A20" s="212" t="s">
        <v>2274</v>
      </c>
      <c r="B20" s="34">
        <v>1.0</v>
      </c>
      <c r="C20" s="34">
        <v>1999.0</v>
      </c>
      <c r="D20" s="34">
        <v>5.0</v>
      </c>
      <c r="E20" s="34"/>
      <c r="F20" s="207">
        <v>1999.0</v>
      </c>
      <c r="G20" s="207">
        <v>6.0</v>
      </c>
      <c r="H20" s="208"/>
      <c r="I20" s="33" t="s">
        <v>2276</v>
      </c>
      <c r="J20" s="33" t="s">
        <v>2277</v>
      </c>
      <c r="K20" s="87"/>
      <c r="L20" s="33" t="s">
        <v>76</v>
      </c>
      <c r="M20" s="208"/>
      <c r="N20" s="208"/>
      <c r="O20" s="33" t="s">
        <v>346</v>
      </c>
      <c r="P20" s="1" t="s">
        <v>2278</v>
      </c>
      <c r="Q20" s="208"/>
      <c r="R20" s="208"/>
      <c r="S20" s="33" t="s">
        <v>1438</v>
      </c>
      <c r="T20" s="33" t="s">
        <v>405</v>
      </c>
      <c r="U20" s="207" t="s">
        <v>2279</v>
      </c>
      <c r="V20" s="207" t="s">
        <v>405</v>
      </c>
      <c r="W20" s="33" t="s">
        <v>122</v>
      </c>
      <c r="X20" s="33" t="s">
        <v>242</v>
      </c>
      <c r="Y20" s="207" t="s">
        <v>2280</v>
      </c>
      <c r="Z20" s="207" t="s">
        <v>2281</v>
      </c>
      <c r="AA20" s="208"/>
      <c r="AB20" s="208"/>
      <c r="AC20" s="87"/>
      <c r="AD20" s="40"/>
      <c r="AE20" s="33" t="s">
        <v>2282</v>
      </c>
      <c r="AF20" s="87"/>
      <c r="AG20" s="33"/>
      <c r="AH20" s="33"/>
      <c r="AI20" s="33"/>
      <c r="AJ20" s="33"/>
      <c r="AK20" s="208"/>
      <c r="AL20" s="33" t="s">
        <v>93</v>
      </c>
      <c r="AM20" s="87"/>
      <c r="AN20" s="208"/>
      <c r="AO20" s="207" t="s">
        <v>82</v>
      </c>
      <c r="AP20" s="207" t="s">
        <v>2283</v>
      </c>
      <c r="AQ20" s="208"/>
      <c r="AR20" s="208"/>
      <c r="AS20" s="12" t="s">
        <v>352</v>
      </c>
      <c r="AT20" s="40"/>
      <c r="AU20" s="40"/>
      <c r="AV20" s="33" t="s">
        <v>82</v>
      </c>
      <c r="AW20" s="33" t="s">
        <v>223</v>
      </c>
      <c r="AX20" s="208"/>
      <c r="AY20" s="208"/>
      <c r="AZ20" s="208"/>
      <c r="BA20" s="33" t="s">
        <v>2284</v>
      </c>
      <c r="BB20" s="213" t="s">
        <v>2285</v>
      </c>
      <c r="BC20" s="44"/>
      <c r="BD20" s="44"/>
      <c r="BE20" s="44"/>
      <c r="BF20" s="44"/>
      <c r="BG20" s="44"/>
      <c r="BH20" s="44"/>
      <c r="BI20" s="44"/>
      <c r="BJ20" s="44"/>
      <c r="BK20" s="44"/>
      <c r="BL20" s="44"/>
      <c r="BM20" s="44"/>
      <c r="BN20" s="44"/>
    </row>
    <row r="21">
      <c r="A21" s="212" t="s">
        <v>2286</v>
      </c>
      <c r="B21" s="34">
        <v>1.0</v>
      </c>
      <c r="C21" s="34">
        <v>1999.0</v>
      </c>
      <c r="D21" s="34">
        <v>11.0</v>
      </c>
      <c r="E21" s="34">
        <v>11.0</v>
      </c>
      <c r="F21" s="207">
        <v>1999.0</v>
      </c>
      <c r="G21" s="207">
        <v>11.0</v>
      </c>
      <c r="H21" s="207">
        <v>13.0</v>
      </c>
      <c r="I21" s="33" t="s">
        <v>2287</v>
      </c>
      <c r="J21" s="33" t="s">
        <v>2288</v>
      </c>
      <c r="K21" s="207">
        <v>17.0</v>
      </c>
      <c r="L21" s="33" t="s">
        <v>76</v>
      </c>
      <c r="M21" s="208"/>
      <c r="N21" s="208"/>
      <c r="O21" s="33" t="s">
        <v>77</v>
      </c>
      <c r="P21" s="1" t="s">
        <v>2289</v>
      </c>
      <c r="Q21" s="208"/>
      <c r="R21" s="208"/>
      <c r="S21" s="33" t="s">
        <v>1438</v>
      </c>
      <c r="T21" s="33" t="s">
        <v>405</v>
      </c>
      <c r="U21" s="207" t="s">
        <v>2279</v>
      </c>
      <c r="V21" s="207" t="s">
        <v>405</v>
      </c>
      <c r="W21" s="33" t="s">
        <v>122</v>
      </c>
      <c r="X21" s="33" t="s">
        <v>242</v>
      </c>
      <c r="Y21" s="87"/>
      <c r="Z21" s="87"/>
      <c r="AA21" s="208"/>
      <c r="AB21" s="208"/>
      <c r="AC21" s="87"/>
      <c r="AD21" s="33" t="s">
        <v>242</v>
      </c>
      <c r="AE21" s="33" t="s">
        <v>2282</v>
      </c>
      <c r="AF21" s="207" t="s">
        <v>2291</v>
      </c>
      <c r="AG21" s="33"/>
      <c r="AH21" s="33" t="s">
        <v>107</v>
      </c>
      <c r="AI21" s="33" t="s">
        <v>111</v>
      </c>
      <c r="AJ21" s="33" t="s">
        <v>107</v>
      </c>
      <c r="AK21" s="208"/>
      <c r="AL21" s="33" t="s">
        <v>2292</v>
      </c>
      <c r="AM21" s="87"/>
      <c r="AN21" s="208"/>
      <c r="AO21" s="208"/>
      <c r="AP21" s="87"/>
      <c r="AQ21" s="208"/>
      <c r="AR21" s="208"/>
      <c r="AS21" s="12" t="s">
        <v>352</v>
      </c>
      <c r="AT21" s="40"/>
      <c r="AU21" s="40"/>
      <c r="AV21" s="33" t="s">
        <v>82</v>
      </c>
      <c r="AW21" s="33" t="s">
        <v>223</v>
      </c>
      <c r="AX21" s="208"/>
      <c r="AY21" s="208"/>
      <c r="AZ21" s="208"/>
      <c r="BA21" s="33" t="s">
        <v>2293</v>
      </c>
      <c r="BB21" s="213" t="s">
        <v>2294</v>
      </c>
      <c r="BC21" s="44"/>
      <c r="BD21" s="44"/>
      <c r="BE21" s="44"/>
      <c r="BF21" s="44"/>
      <c r="BG21" s="44"/>
      <c r="BH21" s="44"/>
      <c r="BI21" s="44"/>
      <c r="BJ21" s="44"/>
      <c r="BK21" s="44"/>
      <c r="BL21" s="44"/>
      <c r="BM21" s="44"/>
      <c r="BN21" s="44"/>
    </row>
    <row r="22">
      <c r="A22" s="212" t="s">
        <v>2295</v>
      </c>
      <c r="B22" s="34">
        <v>1.0</v>
      </c>
      <c r="C22" s="34">
        <v>1999.0</v>
      </c>
      <c r="D22" s="34">
        <v>10.0</v>
      </c>
      <c r="E22" s="34">
        <v>23.0</v>
      </c>
      <c r="F22" s="207">
        <v>1999.0</v>
      </c>
      <c r="G22" s="207">
        <v>10.0</v>
      </c>
      <c r="H22" s="207">
        <v>24.0</v>
      </c>
      <c r="I22" s="33" t="s">
        <v>980</v>
      </c>
      <c r="J22" s="33" t="s">
        <v>2296</v>
      </c>
      <c r="K22" s="207">
        <v>18.0</v>
      </c>
      <c r="L22" s="33" t="s">
        <v>76</v>
      </c>
      <c r="M22" s="208"/>
      <c r="N22" s="208"/>
      <c r="O22" s="33" t="s">
        <v>77</v>
      </c>
      <c r="P22" s="1" t="s">
        <v>2289</v>
      </c>
      <c r="Q22" s="208"/>
      <c r="R22" s="208"/>
      <c r="S22" s="33" t="s">
        <v>636</v>
      </c>
      <c r="T22" s="33" t="s">
        <v>405</v>
      </c>
      <c r="U22" s="207" t="s">
        <v>506</v>
      </c>
      <c r="V22" s="207" t="s">
        <v>405</v>
      </c>
      <c r="W22" s="33" t="s">
        <v>122</v>
      </c>
      <c r="X22" s="33" t="s">
        <v>2297</v>
      </c>
      <c r="Y22" s="87"/>
      <c r="Z22" s="87"/>
      <c r="AA22" s="208"/>
      <c r="AB22" s="208"/>
      <c r="AC22" s="87"/>
      <c r="AD22" s="33" t="s">
        <v>2298</v>
      </c>
      <c r="AE22" s="33" t="s">
        <v>2299</v>
      </c>
      <c r="AF22" s="87"/>
      <c r="AG22" s="33"/>
      <c r="AH22" s="33" t="s">
        <v>113</v>
      </c>
      <c r="AI22" s="33" t="s">
        <v>2300</v>
      </c>
      <c r="AJ22" s="33" t="s">
        <v>113</v>
      </c>
      <c r="AK22" s="208"/>
      <c r="AL22" s="33" t="s">
        <v>279</v>
      </c>
      <c r="AM22" s="87"/>
      <c r="AN22" s="208"/>
      <c r="AO22" s="208"/>
      <c r="AP22" s="87"/>
      <c r="AQ22" s="208"/>
      <c r="AR22" s="208"/>
      <c r="AS22" s="12" t="s">
        <v>352</v>
      </c>
      <c r="AT22" s="40"/>
      <c r="AU22" s="40"/>
      <c r="AV22" s="40"/>
      <c r="AW22" s="33" t="s">
        <v>338</v>
      </c>
      <c r="AX22" s="208"/>
      <c r="AY22" s="208"/>
      <c r="AZ22" s="208"/>
      <c r="BA22" s="33" t="s">
        <v>2302</v>
      </c>
      <c r="BB22" s="213" t="s">
        <v>2303</v>
      </c>
      <c r="BC22" s="44"/>
      <c r="BD22" s="44"/>
      <c r="BE22" s="44"/>
      <c r="BF22" s="44"/>
      <c r="BG22" s="44"/>
      <c r="BH22" s="44"/>
      <c r="BI22" s="44"/>
      <c r="BJ22" s="44"/>
      <c r="BK22" s="44"/>
      <c r="BL22" s="44"/>
      <c r="BM22" s="44"/>
      <c r="BN22" s="44"/>
    </row>
    <row r="23">
      <c r="A23" s="212" t="s">
        <v>2295</v>
      </c>
      <c r="B23" s="34">
        <v>1.0</v>
      </c>
      <c r="C23" s="34">
        <v>1999.0</v>
      </c>
      <c r="D23" s="34">
        <v>10.0</v>
      </c>
      <c r="E23" s="34">
        <v>21.0</v>
      </c>
      <c r="F23" s="208"/>
      <c r="G23" s="208"/>
      <c r="H23" s="208"/>
      <c r="I23" s="33" t="s">
        <v>85</v>
      </c>
      <c r="J23" s="33" t="s">
        <v>2304</v>
      </c>
      <c r="K23" s="87"/>
      <c r="L23" s="33" t="s">
        <v>76</v>
      </c>
      <c r="M23" s="208"/>
      <c r="N23" s="208"/>
      <c r="O23" s="33" t="s">
        <v>77</v>
      </c>
      <c r="P23" s="1" t="s">
        <v>2289</v>
      </c>
      <c r="Q23" s="208"/>
      <c r="R23" s="208"/>
      <c r="S23" s="33" t="s">
        <v>2305</v>
      </c>
      <c r="T23" s="33" t="s">
        <v>405</v>
      </c>
      <c r="U23" s="207" t="s">
        <v>506</v>
      </c>
      <c r="V23" s="207" t="s">
        <v>405</v>
      </c>
      <c r="W23" s="33" t="s">
        <v>122</v>
      </c>
      <c r="X23" s="33" t="s">
        <v>2306</v>
      </c>
      <c r="Y23" s="87"/>
      <c r="Z23" s="87"/>
      <c r="AA23" s="208"/>
      <c r="AB23" s="208"/>
      <c r="AC23" s="87"/>
      <c r="AD23" s="33" t="s">
        <v>2306</v>
      </c>
      <c r="AE23" s="33" t="s">
        <v>2282</v>
      </c>
      <c r="AF23" s="87"/>
      <c r="AG23" s="33" t="s">
        <v>2307</v>
      </c>
      <c r="AH23" s="33" t="s">
        <v>113</v>
      </c>
      <c r="AI23" s="33" t="s">
        <v>2300</v>
      </c>
      <c r="AJ23" s="33" t="s">
        <v>113</v>
      </c>
      <c r="AK23" s="208"/>
      <c r="AL23" s="33" t="s">
        <v>279</v>
      </c>
      <c r="AM23" s="87"/>
      <c r="AN23" s="208"/>
      <c r="AO23" s="208"/>
      <c r="AP23" s="87"/>
      <c r="AQ23" s="208"/>
      <c r="AR23" s="208"/>
      <c r="AS23" s="12" t="s">
        <v>352</v>
      </c>
      <c r="AT23" s="40"/>
      <c r="AU23" s="40"/>
      <c r="AV23" s="40"/>
      <c r="AW23" s="33" t="s">
        <v>338</v>
      </c>
      <c r="AX23" s="208"/>
      <c r="AY23" s="208"/>
      <c r="AZ23" s="208"/>
      <c r="BA23" s="33" t="s">
        <v>2308</v>
      </c>
      <c r="BB23" s="213" t="s">
        <v>2303</v>
      </c>
      <c r="BC23" s="44"/>
      <c r="BD23" s="44"/>
      <c r="BE23" s="44"/>
      <c r="BF23" s="44"/>
      <c r="BG23" s="44"/>
      <c r="BH23" s="44"/>
      <c r="BI23" s="44"/>
      <c r="BJ23" s="44"/>
      <c r="BK23" s="44"/>
      <c r="BL23" s="44"/>
      <c r="BM23" s="44"/>
      <c r="BN23" s="44"/>
    </row>
    <row r="24">
      <c r="A24" s="214" t="s">
        <v>2309</v>
      </c>
      <c r="B24" s="8">
        <v>1.0</v>
      </c>
      <c r="C24" s="8">
        <v>2001.0</v>
      </c>
      <c r="D24" s="8">
        <v>2.0</v>
      </c>
      <c r="E24" s="8">
        <v>17.0</v>
      </c>
      <c r="F24" s="9"/>
      <c r="G24" s="9"/>
      <c r="H24" s="9"/>
      <c r="I24" s="12" t="s">
        <v>1299</v>
      </c>
      <c r="J24" s="12" t="s">
        <v>2310</v>
      </c>
      <c r="K24" s="106"/>
      <c r="L24" s="12" t="s">
        <v>76</v>
      </c>
      <c r="M24" s="106"/>
      <c r="N24" s="106"/>
      <c r="O24" s="12" t="s">
        <v>77</v>
      </c>
      <c r="P24" s="12"/>
      <c r="Q24" s="106"/>
      <c r="R24" s="9"/>
      <c r="S24" s="12" t="s">
        <v>481</v>
      </c>
      <c r="T24" s="12" t="s">
        <v>405</v>
      </c>
      <c r="U24" s="12" t="s">
        <v>2311</v>
      </c>
      <c r="V24" s="106"/>
      <c r="W24" s="12" t="s">
        <v>122</v>
      </c>
      <c r="X24" s="12" t="s">
        <v>242</v>
      </c>
      <c r="Y24" s="106"/>
      <c r="Z24" s="106"/>
      <c r="AA24" s="106"/>
      <c r="AB24" s="106"/>
      <c r="AC24" s="106"/>
      <c r="AD24" s="12" t="s">
        <v>242</v>
      </c>
      <c r="AE24" s="12" t="s">
        <v>88</v>
      </c>
      <c r="AF24" s="12"/>
      <c r="AG24" s="12"/>
      <c r="AH24" s="12"/>
      <c r="AI24" s="106"/>
      <c r="AJ24" s="12" t="s">
        <v>107</v>
      </c>
      <c r="AK24" s="9"/>
      <c r="AL24" s="12" t="s">
        <v>251</v>
      </c>
      <c r="AM24" s="106"/>
      <c r="AN24" s="106"/>
      <c r="AO24" s="106"/>
      <c r="AP24" s="12" t="s">
        <v>2312</v>
      </c>
      <c r="AQ24" s="106"/>
      <c r="AR24" s="106"/>
      <c r="AS24" s="12" t="s">
        <v>2313</v>
      </c>
      <c r="AT24" s="12"/>
      <c r="AU24" s="12"/>
      <c r="AV24" s="12" t="s">
        <v>82</v>
      </c>
      <c r="AW24" s="12" t="s">
        <v>223</v>
      </c>
      <c r="AX24" s="106"/>
      <c r="AY24" s="106"/>
      <c r="AZ24" s="106"/>
      <c r="BA24" s="12" t="s">
        <v>2314</v>
      </c>
      <c r="BB24" s="45" t="s">
        <v>2315</v>
      </c>
      <c r="BC24" s="12"/>
      <c r="BD24" s="12"/>
      <c r="BE24" s="12"/>
      <c r="BF24" s="12"/>
      <c r="BG24" s="12"/>
      <c r="BH24" s="12"/>
      <c r="BI24" s="12"/>
      <c r="BJ24" s="12"/>
      <c r="BK24" s="12"/>
      <c r="BL24" s="12"/>
      <c r="BM24" s="12"/>
      <c r="BN24" s="12"/>
    </row>
    <row r="25">
      <c r="A25" s="215" t="s">
        <v>2316</v>
      </c>
      <c r="B25" s="8"/>
      <c r="C25" s="8">
        <v>2001.0</v>
      </c>
      <c r="D25" s="8">
        <v>12.0</v>
      </c>
      <c r="E25" s="8">
        <v>21.0</v>
      </c>
      <c r="F25" s="9"/>
      <c r="G25" s="9"/>
      <c r="H25" s="9"/>
      <c r="I25" s="12"/>
      <c r="J25" s="216"/>
      <c r="K25" s="106"/>
      <c r="L25" s="12"/>
      <c r="M25" s="106"/>
      <c r="N25" s="106"/>
      <c r="O25" s="12" t="s">
        <v>77</v>
      </c>
      <c r="P25" s="12" t="s">
        <v>1518</v>
      </c>
      <c r="Q25" s="106"/>
      <c r="R25" s="9"/>
      <c r="S25" s="12" t="s">
        <v>413</v>
      </c>
      <c r="T25" s="12" t="s">
        <v>82</v>
      </c>
      <c r="U25" s="12" t="s">
        <v>1519</v>
      </c>
      <c r="V25" s="12"/>
      <c r="W25" s="12" t="s">
        <v>122</v>
      </c>
      <c r="X25" s="12"/>
      <c r="Y25" s="217"/>
      <c r="Z25" s="216"/>
      <c r="AA25" s="106"/>
      <c r="AB25" s="106"/>
      <c r="AC25" s="12"/>
      <c r="AD25" s="12"/>
      <c r="AE25" s="12" t="s">
        <v>88</v>
      </c>
      <c r="AF25" s="12"/>
      <c r="AG25" s="12"/>
      <c r="AH25" s="12" t="s">
        <v>106</v>
      </c>
      <c r="AI25" s="12" t="s">
        <v>197</v>
      </c>
      <c r="AJ25" s="12" t="s">
        <v>113</v>
      </c>
      <c r="AK25" s="9"/>
      <c r="AL25" s="12" t="s">
        <v>251</v>
      </c>
      <c r="AM25" s="106"/>
      <c r="AN25" s="106"/>
      <c r="AO25" s="12" t="s">
        <v>94</v>
      </c>
      <c r="AP25" s="12"/>
      <c r="AQ25" s="106"/>
      <c r="AR25" s="106"/>
      <c r="AS25" s="12" t="s">
        <v>888</v>
      </c>
      <c r="AT25" s="12" t="s">
        <v>370</v>
      </c>
      <c r="AU25" s="12" t="s">
        <v>1528</v>
      </c>
      <c r="AV25" s="12" t="s">
        <v>94</v>
      </c>
      <c r="AW25" s="12" t="s">
        <v>216</v>
      </c>
      <c r="AX25" s="106"/>
      <c r="AY25" s="106"/>
      <c r="AZ25" s="106"/>
      <c r="BA25" s="12" t="s">
        <v>1529</v>
      </c>
      <c r="BB25" s="12" t="s">
        <v>1530</v>
      </c>
      <c r="BC25" s="12"/>
      <c r="BD25" s="12"/>
      <c r="BE25" s="12"/>
      <c r="BF25" s="12"/>
      <c r="BG25" s="12"/>
      <c r="BH25" s="12"/>
      <c r="BI25" s="12"/>
      <c r="BJ25" s="12"/>
      <c r="BK25" s="12"/>
      <c r="BL25" s="12"/>
      <c r="BM25" s="12"/>
      <c r="BN25" s="12"/>
    </row>
    <row r="26">
      <c r="A26" s="215" t="s">
        <v>2318</v>
      </c>
      <c r="B26" s="8">
        <v>1.0</v>
      </c>
      <c r="C26" s="8">
        <v>2016.0</v>
      </c>
      <c r="D26" s="8">
        <v>1.0</v>
      </c>
      <c r="E26" s="8">
        <v>31.0</v>
      </c>
      <c r="F26" s="9"/>
      <c r="G26" s="9"/>
      <c r="H26" s="9"/>
      <c r="I26" s="12" t="s">
        <v>1206</v>
      </c>
      <c r="J26" s="12" t="s">
        <v>595</v>
      </c>
      <c r="K26" s="12" t="s">
        <v>248</v>
      </c>
      <c r="L26" s="12" t="s">
        <v>76</v>
      </c>
      <c r="M26" s="12" t="s">
        <v>248</v>
      </c>
      <c r="N26" s="12" t="s">
        <v>248</v>
      </c>
      <c r="O26" s="12" t="s">
        <v>77</v>
      </c>
      <c r="P26" s="12" t="s">
        <v>2319</v>
      </c>
      <c r="Q26" s="12"/>
      <c r="R26" s="106"/>
      <c r="S26" s="12" t="s">
        <v>636</v>
      </c>
      <c r="T26" s="106"/>
      <c r="U26" s="12" t="s">
        <v>248</v>
      </c>
      <c r="V26" s="12" t="s">
        <v>248</v>
      </c>
      <c r="W26" s="12" t="s">
        <v>122</v>
      </c>
      <c r="X26" s="12" t="s">
        <v>533</v>
      </c>
      <c r="Y26" s="12" t="s">
        <v>248</v>
      </c>
      <c r="Z26" s="12" t="s">
        <v>248</v>
      </c>
      <c r="AA26" s="9"/>
      <c r="AB26" s="9"/>
      <c r="AC26" s="12" t="s">
        <v>248</v>
      </c>
      <c r="AD26" s="12" t="s">
        <v>533</v>
      </c>
      <c r="AE26" s="12" t="s">
        <v>88</v>
      </c>
      <c r="AF26" s="12" t="s">
        <v>248</v>
      </c>
      <c r="AG26" s="12" t="s">
        <v>2320</v>
      </c>
      <c r="AH26" s="12" t="s">
        <v>248</v>
      </c>
      <c r="AI26" s="12" t="s">
        <v>248</v>
      </c>
      <c r="AJ26" s="106"/>
      <c r="AK26" s="9"/>
      <c r="AL26" s="12" t="s">
        <v>251</v>
      </c>
      <c r="AM26" s="12" t="s">
        <v>2321</v>
      </c>
      <c r="AN26" s="12" t="s">
        <v>2322</v>
      </c>
      <c r="AO26" s="12" t="s">
        <v>248</v>
      </c>
      <c r="AP26" s="12" t="s">
        <v>2323</v>
      </c>
      <c r="AQ26" s="12" t="s">
        <v>248</v>
      </c>
      <c r="AR26" s="12" t="s">
        <v>248</v>
      </c>
      <c r="AS26" s="12" t="s">
        <v>376</v>
      </c>
      <c r="AT26" s="12" t="s">
        <v>248</v>
      </c>
      <c r="AU26" s="12" t="s">
        <v>248</v>
      </c>
      <c r="AV26" s="12" t="s">
        <v>82</v>
      </c>
      <c r="AW26" s="12" t="s">
        <v>223</v>
      </c>
      <c r="AX26" s="9"/>
      <c r="AY26" s="9"/>
      <c r="AZ26" s="9"/>
      <c r="BA26" s="12" t="s">
        <v>2324</v>
      </c>
      <c r="BB26" s="12"/>
      <c r="BC26" s="12"/>
      <c r="BD26" s="12"/>
      <c r="BE26" s="12"/>
      <c r="BF26" s="12"/>
      <c r="BG26" s="12"/>
      <c r="BH26" s="12"/>
      <c r="BI26" s="12"/>
      <c r="BJ26" s="12"/>
      <c r="BK26" s="12"/>
      <c r="BL26" s="12"/>
      <c r="BM26" s="12"/>
      <c r="BN26" s="12"/>
    </row>
    <row r="27">
      <c r="A27" s="215" t="s">
        <v>2325</v>
      </c>
      <c r="B27" s="12">
        <v>1.0</v>
      </c>
      <c r="C27" s="12">
        <v>2017.0</v>
      </c>
      <c r="D27" s="12">
        <v>3.0</v>
      </c>
      <c r="E27" s="12">
        <v>6.0</v>
      </c>
      <c r="F27" s="9"/>
      <c r="G27" s="9"/>
      <c r="H27" s="9"/>
      <c r="I27" s="185" t="s">
        <v>2326</v>
      </c>
      <c r="J27" s="12" t="s">
        <v>2327</v>
      </c>
      <c r="K27" s="9"/>
      <c r="L27" s="12" t="s">
        <v>76</v>
      </c>
      <c r="M27" s="9"/>
      <c r="N27" s="9"/>
      <c r="O27" s="12" t="s">
        <v>77</v>
      </c>
      <c r="P27" s="12" t="s">
        <v>2328</v>
      </c>
      <c r="Q27" s="12" t="s">
        <v>2329</v>
      </c>
      <c r="R27" s="106"/>
      <c r="S27" s="106"/>
      <c r="T27" s="106"/>
      <c r="U27" s="106"/>
      <c r="V27" s="106"/>
      <c r="W27" s="106"/>
      <c r="X27" s="9"/>
      <c r="Y27" s="106"/>
      <c r="Z27" s="106"/>
      <c r="AA27" s="9"/>
      <c r="AB27" s="9"/>
      <c r="AC27" s="106"/>
      <c r="AD27" s="106"/>
      <c r="AE27" s="12" t="s">
        <v>88</v>
      </c>
      <c r="AF27" s="106"/>
      <c r="AG27" s="12" t="s">
        <v>2330</v>
      </c>
      <c r="AH27" s="106"/>
      <c r="AI27" s="106"/>
      <c r="AJ27" s="12" t="s">
        <v>92</v>
      </c>
      <c r="AK27" s="9"/>
      <c r="AL27" s="12" t="s">
        <v>279</v>
      </c>
      <c r="AM27" s="9"/>
      <c r="AN27" s="9"/>
      <c r="AO27" s="9"/>
      <c r="AP27" s="9"/>
      <c r="AQ27" s="9"/>
      <c r="AR27" s="9"/>
      <c r="AS27" s="12" t="s">
        <v>376</v>
      </c>
      <c r="AT27" s="45" t="s">
        <v>2331</v>
      </c>
      <c r="AU27" s="12" t="s">
        <v>1852</v>
      </c>
      <c r="AV27" s="12" t="s">
        <v>94</v>
      </c>
      <c r="AW27" s="12" t="s">
        <v>97</v>
      </c>
      <c r="AX27" s="9"/>
      <c r="AY27" s="9"/>
      <c r="AZ27" s="12" t="s">
        <v>2332</v>
      </c>
      <c r="BA27" s="1" t="s">
        <v>2333</v>
      </c>
      <c r="BB27" s="106"/>
      <c r="BC27" s="106"/>
      <c r="BD27" s="106"/>
      <c r="BE27" s="106"/>
      <c r="BF27" s="106"/>
      <c r="BG27" s="106"/>
      <c r="BH27" s="106"/>
      <c r="BI27" s="106"/>
      <c r="BJ27" s="106"/>
      <c r="BK27" s="106"/>
      <c r="BL27" s="106"/>
      <c r="BM27" s="106"/>
      <c r="BN27" s="106"/>
    </row>
    <row r="28">
      <c r="A28" s="214" t="s">
        <v>2334</v>
      </c>
      <c r="B28" s="8">
        <v>1.0</v>
      </c>
      <c r="C28" s="8">
        <v>2008.0</v>
      </c>
      <c r="D28" s="8">
        <v>1.0</v>
      </c>
      <c r="E28" s="8">
        <v>16.0</v>
      </c>
      <c r="F28" s="9"/>
      <c r="G28" s="9"/>
      <c r="H28" s="9"/>
      <c r="I28" s="12" t="s">
        <v>2335</v>
      </c>
      <c r="J28" s="12" t="s">
        <v>2336</v>
      </c>
      <c r="K28" s="12" t="s">
        <v>248</v>
      </c>
      <c r="L28" s="12" t="s">
        <v>76</v>
      </c>
      <c r="M28" s="12" t="s">
        <v>248</v>
      </c>
      <c r="N28" s="12" t="s">
        <v>248</v>
      </c>
      <c r="O28" s="12" t="s">
        <v>77</v>
      </c>
      <c r="P28" s="12" t="s">
        <v>248</v>
      </c>
      <c r="Q28" s="9"/>
      <c r="R28" s="9"/>
      <c r="S28" s="12" t="s">
        <v>2334</v>
      </c>
      <c r="T28" s="12" t="s">
        <v>348</v>
      </c>
      <c r="U28" s="29" t="s">
        <v>248</v>
      </c>
      <c r="V28" s="12" t="s">
        <v>248</v>
      </c>
      <c r="W28" s="12" t="s">
        <v>248</v>
      </c>
      <c r="X28" s="12" t="s">
        <v>248</v>
      </c>
      <c r="Y28" s="12" t="s">
        <v>248</v>
      </c>
      <c r="Z28" s="12" t="s">
        <v>248</v>
      </c>
      <c r="AA28" s="167" t="s">
        <v>1747</v>
      </c>
      <c r="AB28" s="167" t="s">
        <v>1747</v>
      </c>
      <c r="AC28" s="12" t="s">
        <v>248</v>
      </c>
      <c r="AD28" s="12" t="s">
        <v>248</v>
      </c>
      <c r="AE28" s="12" t="s">
        <v>88</v>
      </c>
      <c r="AF28" s="12" t="s">
        <v>248</v>
      </c>
      <c r="AG28" s="12" t="s">
        <v>2337</v>
      </c>
      <c r="AH28" s="12" t="s">
        <v>248</v>
      </c>
      <c r="AI28" s="12" t="s">
        <v>109</v>
      </c>
      <c r="AJ28" s="12" t="s">
        <v>107</v>
      </c>
      <c r="AK28" s="9"/>
      <c r="AL28" s="29" t="s">
        <v>248</v>
      </c>
      <c r="AM28" s="12" t="s">
        <v>248</v>
      </c>
      <c r="AN28" s="12" t="s">
        <v>248</v>
      </c>
      <c r="AO28" s="12" t="s">
        <v>248</v>
      </c>
      <c r="AP28" s="12" t="s">
        <v>248</v>
      </c>
      <c r="AQ28" s="12" t="s">
        <v>248</v>
      </c>
      <c r="AR28" s="12" t="s">
        <v>248</v>
      </c>
      <c r="AS28" s="12" t="s">
        <v>376</v>
      </c>
      <c r="AT28" s="12" t="s">
        <v>248</v>
      </c>
      <c r="AU28" s="12" t="s">
        <v>248</v>
      </c>
      <c r="AV28" s="12" t="s">
        <v>94</v>
      </c>
      <c r="AW28" s="12" t="s">
        <v>97</v>
      </c>
      <c r="AX28" s="106"/>
      <c r="AY28" s="106"/>
      <c r="AZ28" s="106"/>
      <c r="BA28" s="12" t="s">
        <v>2338</v>
      </c>
      <c r="BC28" s="12"/>
      <c r="BD28" s="12"/>
      <c r="BE28" s="12"/>
      <c r="BF28" s="12"/>
      <c r="BG28" s="12"/>
      <c r="BH28" s="12"/>
      <c r="BI28" s="12"/>
      <c r="BJ28" s="12"/>
      <c r="BK28" s="12"/>
      <c r="BL28" s="12"/>
      <c r="BM28" s="12"/>
      <c r="BN28" s="12"/>
    </row>
    <row r="29">
      <c r="A29" s="184"/>
      <c r="B29" s="185"/>
      <c r="C29" s="185"/>
      <c r="D29" s="185"/>
      <c r="E29" s="185"/>
      <c r="F29" s="186"/>
      <c r="G29" s="186"/>
      <c r="H29" s="186"/>
      <c r="I29" s="187"/>
      <c r="J29" s="188"/>
      <c r="K29" s="185"/>
      <c r="L29" s="185"/>
      <c r="M29" s="186"/>
      <c r="N29" s="186"/>
      <c r="O29" s="185"/>
      <c r="P29" s="185"/>
      <c r="Q29" s="186"/>
      <c r="R29" s="186"/>
      <c r="S29" s="185"/>
      <c r="T29" s="185"/>
      <c r="U29" s="185"/>
      <c r="V29" s="185"/>
      <c r="W29" s="185"/>
      <c r="X29" s="185"/>
      <c r="Y29" s="185"/>
      <c r="Z29" s="187"/>
      <c r="AA29" s="185"/>
      <c r="AB29" s="185"/>
      <c r="AC29" s="185"/>
      <c r="AD29" s="185"/>
      <c r="AE29" s="185"/>
      <c r="AF29" s="187"/>
      <c r="AG29" s="186"/>
      <c r="AH29" s="185"/>
      <c r="AI29" s="185"/>
      <c r="AJ29" s="185"/>
      <c r="AK29" s="186"/>
      <c r="AL29" s="185"/>
      <c r="AM29" s="185"/>
      <c r="AN29" s="185"/>
      <c r="AO29" s="186"/>
      <c r="AP29" s="186"/>
      <c r="AQ29" s="186"/>
      <c r="AR29" s="186"/>
      <c r="AS29" s="185"/>
      <c r="AT29" s="185"/>
      <c r="AU29" s="185"/>
      <c r="AV29" s="185"/>
      <c r="AW29" s="185"/>
      <c r="AX29" s="186"/>
      <c r="AY29" s="186"/>
      <c r="AZ29" s="186"/>
      <c r="BA29" s="185"/>
      <c r="BB29" s="186"/>
      <c r="BC29" s="186"/>
      <c r="BD29" s="186"/>
      <c r="BE29" s="186"/>
      <c r="BF29" s="186"/>
      <c r="BG29" s="186"/>
      <c r="BH29" s="186"/>
      <c r="BI29" s="186"/>
      <c r="BJ29" s="186"/>
      <c r="BK29" s="186"/>
      <c r="BL29" s="186"/>
      <c r="BM29" s="186"/>
      <c r="BN29" s="186"/>
    </row>
    <row r="30">
      <c r="A30" s="184" t="s">
        <v>2340</v>
      </c>
      <c r="B30" s="185"/>
      <c r="C30" s="185"/>
      <c r="D30" s="185"/>
      <c r="E30" s="185"/>
      <c r="F30" s="186"/>
      <c r="G30" s="186"/>
      <c r="H30" s="186"/>
      <c r="I30" s="187"/>
      <c r="J30" s="188"/>
      <c r="K30" s="185"/>
      <c r="L30" s="185"/>
      <c r="M30" s="186"/>
      <c r="N30" s="186"/>
      <c r="O30" s="185"/>
      <c r="P30" s="185"/>
      <c r="Q30" s="186"/>
      <c r="R30" s="186"/>
      <c r="S30" s="185"/>
      <c r="T30" s="185"/>
      <c r="U30" s="185"/>
      <c r="V30" s="185"/>
      <c r="W30" s="185"/>
      <c r="X30" s="185"/>
      <c r="Y30" s="185"/>
      <c r="Z30" s="187"/>
      <c r="AA30" s="185"/>
      <c r="AB30" s="185"/>
      <c r="AC30" s="185"/>
      <c r="AD30" s="185"/>
      <c r="AE30" s="185"/>
      <c r="AF30" s="187"/>
      <c r="AG30" s="186"/>
      <c r="AH30" s="185"/>
      <c r="AI30" s="185"/>
      <c r="AJ30" s="185"/>
      <c r="AK30" s="186"/>
      <c r="AL30" s="185"/>
      <c r="AM30" s="185"/>
      <c r="AN30" s="185"/>
      <c r="AO30" s="186"/>
      <c r="AP30" s="186"/>
      <c r="AQ30" s="186"/>
      <c r="AR30" s="186"/>
      <c r="AS30" s="185"/>
      <c r="AT30" s="185"/>
      <c r="AU30" s="185"/>
      <c r="AV30" s="185"/>
      <c r="AW30" s="185"/>
      <c r="AX30" s="186"/>
      <c r="AY30" s="186"/>
      <c r="AZ30" s="186"/>
      <c r="BA30" s="185"/>
      <c r="BB30" s="186"/>
      <c r="BC30" s="186"/>
      <c r="BD30" s="186"/>
      <c r="BE30" s="186"/>
      <c r="BF30" s="186"/>
      <c r="BG30" s="186"/>
      <c r="BH30" s="186"/>
      <c r="BI30" s="186"/>
      <c r="BJ30" s="186"/>
      <c r="BK30" s="186"/>
      <c r="BL30" s="186"/>
      <c r="BM30" s="186"/>
      <c r="BN30" s="186"/>
    </row>
    <row r="31">
      <c r="A31" s="91" t="s">
        <v>2341</v>
      </c>
      <c r="B31" s="122">
        <v>1.0</v>
      </c>
      <c r="C31" s="122">
        <v>2006.0</v>
      </c>
      <c r="D31" s="122">
        <v>11.0</v>
      </c>
      <c r="E31" s="122">
        <v>12.0</v>
      </c>
      <c r="F31" s="123"/>
      <c r="G31" s="123"/>
      <c r="H31" s="123"/>
      <c r="I31" s="29" t="s">
        <v>2342</v>
      </c>
      <c r="J31" s="29" t="s">
        <v>2343</v>
      </c>
      <c r="K31" s="122">
        <v>26.0</v>
      </c>
      <c r="L31" s="29" t="s">
        <v>76</v>
      </c>
      <c r="M31" s="123"/>
      <c r="N31" s="123"/>
      <c r="O31" s="29" t="s">
        <v>77</v>
      </c>
      <c r="P31" s="29" t="s">
        <v>817</v>
      </c>
      <c r="Q31" s="123"/>
      <c r="R31" s="123"/>
      <c r="S31" s="29" t="s">
        <v>2344</v>
      </c>
      <c r="T31" s="29" t="s">
        <v>94</v>
      </c>
      <c r="U31" s="29" t="s">
        <v>1695</v>
      </c>
      <c r="V31" s="29" t="s">
        <v>94</v>
      </c>
      <c r="W31" s="29" t="s">
        <v>84</v>
      </c>
      <c r="X31" s="125"/>
      <c r="Y31" s="123"/>
      <c r="Z31" s="123"/>
      <c r="AA31" s="123"/>
      <c r="AB31" s="123"/>
      <c r="AC31" s="123"/>
      <c r="AD31" s="123"/>
      <c r="AE31" s="29" t="s">
        <v>482</v>
      </c>
      <c r="AF31" s="123"/>
      <c r="AG31" s="125"/>
      <c r="AH31" s="125"/>
      <c r="AI31" s="125"/>
      <c r="AJ31" s="125"/>
      <c r="AK31" s="123"/>
      <c r="AL31" s="29" t="s">
        <v>251</v>
      </c>
      <c r="AM31" s="29" t="s">
        <v>94</v>
      </c>
      <c r="AN31" s="123"/>
      <c r="AO31" s="123"/>
      <c r="AP31" s="123"/>
      <c r="AQ31" s="123"/>
      <c r="AR31" s="123"/>
      <c r="AS31" s="29" t="s">
        <v>376</v>
      </c>
      <c r="AT31" s="29" t="s">
        <v>2345</v>
      </c>
      <c r="AU31" s="29" t="s">
        <v>2346</v>
      </c>
      <c r="AV31" s="29" t="s">
        <v>94</v>
      </c>
      <c r="AW31" s="29" t="s">
        <v>338</v>
      </c>
      <c r="AX31" s="123"/>
      <c r="AY31" s="123"/>
      <c r="AZ31" s="123"/>
      <c r="BA31" s="131" t="s">
        <v>2347</v>
      </c>
      <c r="BB31" s="125"/>
      <c r="BC31" s="125"/>
      <c r="BD31" s="125"/>
      <c r="BE31" s="125"/>
      <c r="BF31" s="125"/>
      <c r="BG31" s="125"/>
      <c r="BH31" s="125"/>
      <c r="BI31" s="125"/>
      <c r="BJ31" s="125"/>
      <c r="BK31" s="125"/>
      <c r="BL31" s="125"/>
      <c r="BM31" s="125"/>
      <c r="BN31" s="125"/>
    </row>
    <row r="32">
      <c r="A32" s="7" t="s">
        <v>2348</v>
      </c>
      <c r="B32" s="8"/>
      <c r="C32" s="8">
        <v>2008.0</v>
      </c>
      <c r="D32" s="8">
        <v>1.0</v>
      </c>
      <c r="E32" s="8">
        <v>16.0</v>
      </c>
      <c r="F32" s="9"/>
      <c r="G32" s="9"/>
      <c r="H32" s="9"/>
      <c r="I32" s="12" t="s">
        <v>2335</v>
      </c>
      <c r="J32" s="12" t="s">
        <v>2336</v>
      </c>
      <c r="K32" s="104">
        <v>24.0</v>
      </c>
      <c r="L32" s="12"/>
      <c r="M32" s="12" t="s">
        <v>76</v>
      </c>
      <c r="N32" s="12"/>
      <c r="O32" s="12"/>
      <c r="P32" s="12" t="s">
        <v>77</v>
      </c>
      <c r="Q32" s="12" t="s">
        <v>78</v>
      </c>
      <c r="R32" s="9"/>
      <c r="S32" s="9"/>
      <c r="T32" s="12" t="s">
        <v>2349</v>
      </c>
      <c r="U32" s="12"/>
      <c r="V32" s="12" t="s">
        <v>2350</v>
      </c>
      <c r="W32" s="12"/>
      <c r="X32" s="12" t="s">
        <v>122</v>
      </c>
      <c r="Y32" s="12" t="s">
        <v>769</v>
      </c>
      <c r="Z32" s="12"/>
      <c r="AA32" s="12"/>
      <c r="AB32" s="167"/>
      <c r="AC32" s="167"/>
      <c r="AD32" s="12"/>
      <c r="AE32" s="12"/>
      <c r="AF32" s="12" t="s">
        <v>88</v>
      </c>
      <c r="AG32" s="12"/>
      <c r="AH32" s="12" t="s">
        <v>938</v>
      </c>
      <c r="AI32" s="12" t="s">
        <v>149</v>
      </c>
      <c r="AJ32" s="12" t="s">
        <v>127</v>
      </c>
      <c r="AK32" s="12" t="s">
        <v>107</v>
      </c>
      <c r="AL32" s="13"/>
      <c r="AM32" s="9"/>
      <c r="AN32" s="29"/>
      <c r="AO32" s="12"/>
      <c r="AP32" s="12"/>
      <c r="AQ32" s="12"/>
      <c r="AR32" s="12"/>
      <c r="AS32" s="12"/>
      <c r="AT32" s="12"/>
      <c r="AU32" s="12" t="s">
        <v>376</v>
      </c>
      <c r="AV32" s="12"/>
      <c r="AW32" s="12"/>
      <c r="AX32" s="12" t="s">
        <v>94</v>
      </c>
      <c r="AY32" s="12" t="s">
        <v>97</v>
      </c>
      <c r="AZ32" s="106"/>
      <c r="BA32" s="106"/>
      <c r="BB32" s="12"/>
      <c r="BC32" s="12" t="s">
        <v>2351</v>
      </c>
      <c r="BD32" s="12" t="s">
        <v>2352</v>
      </c>
      <c r="BE32" s="106"/>
      <c r="BF32" s="106"/>
      <c r="BG32" s="106"/>
      <c r="BH32" s="106"/>
      <c r="BI32" s="106"/>
      <c r="BJ32" s="106"/>
      <c r="BK32" s="106"/>
      <c r="BL32" s="106"/>
      <c r="BM32" s="106"/>
      <c r="BN32" s="106"/>
    </row>
    <row r="33">
      <c r="A33" s="214" t="s">
        <v>2353</v>
      </c>
      <c r="B33" s="8">
        <v>1.0</v>
      </c>
      <c r="C33" s="8">
        <v>2012.0</v>
      </c>
      <c r="D33" s="8">
        <v>10.0</v>
      </c>
      <c r="E33" s="8">
        <v>9.0</v>
      </c>
      <c r="F33" s="9"/>
      <c r="G33" s="9"/>
      <c r="H33" s="9"/>
      <c r="I33" s="12" t="s">
        <v>2354</v>
      </c>
      <c r="J33" s="12" t="s">
        <v>2355</v>
      </c>
      <c r="K33" s="8">
        <v>17.0</v>
      </c>
      <c r="L33" s="12" t="s">
        <v>76</v>
      </c>
      <c r="M33" s="12" t="s">
        <v>248</v>
      </c>
      <c r="N33" s="12" t="s">
        <v>248</v>
      </c>
      <c r="O33" s="12" t="s">
        <v>77</v>
      </c>
      <c r="P33" s="12" t="s">
        <v>2356</v>
      </c>
      <c r="Q33" s="12" t="s">
        <v>2357</v>
      </c>
      <c r="R33" s="9"/>
      <c r="S33" s="12" t="s">
        <v>81</v>
      </c>
      <c r="T33" s="106"/>
      <c r="U33" s="12" t="s">
        <v>248</v>
      </c>
      <c r="V33" s="12" t="s">
        <v>248</v>
      </c>
      <c r="W33" s="12" t="s">
        <v>122</v>
      </c>
      <c r="X33" s="12" t="s">
        <v>656</v>
      </c>
      <c r="Y33" s="12" t="s">
        <v>248</v>
      </c>
      <c r="Z33" s="12" t="s">
        <v>248</v>
      </c>
      <c r="AA33" s="9"/>
      <c r="AB33" s="9"/>
      <c r="AC33" s="12" t="s">
        <v>248</v>
      </c>
      <c r="AD33" s="12" t="s">
        <v>2358</v>
      </c>
      <c r="AE33" s="12" t="s">
        <v>2060</v>
      </c>
      <c r="AF33" s="12" t="s">
        <v>248</v>
      </c>
      <c r="AG33" s="12" t="s">
        <v>248</v>
      </c>
      <c r="AH33" s="12" t="s">
        <v>112</v>
      </c>
      <c r="AI33" s="12" t="s">
        <v>2359</v>
      </c>
      <c r="AJ33" s="12" t="s">
        <v>110</v>
      </c>
      <c r="AK33" s="9"/>
      <c r="AL33" s="12" t="s">
        <v>863</v>
      </c>
      <c r="AM33" s="12" t="s">
        <v>94</v>
      </c>
      <c r="AN33" s="12" t="s">
        <v>248</v>
      </c>
      <c r="AO33" s="12" t="s">
        <v>248</v>
      </c>
      <c r="AP33" s="12" t="s">
        <v>248</v>
      </c>
      <c r="AQ33" s="12" t="s">
        <v>248</v>
      </c>
      <c r="AR33" s="12" t="s">
        <v>248</v>
      </c>
      <c r="AS33" s="12" t="s">
        <v>376</v>
      </c>
      <c r="AT33" s="12" t="s">
        <v>248</v>
      </c>
      <c r="AU33" s="12" t="s">
        <v>248</v>
      </c>
      <c r="AV33" s="12" t="s">
        <v>82</v>
      </c>
      <c r="AW33" s="83" t="s">
        <v>223</v>
      </c>
      <c r="AX33" s="9"/>
      <c r="AY33" s="9"/>
      <c r="AZ33" s="9"/>
      <c r="BA33" s="12" t="s">
        <v>2360</v>
      </c>
      <c r="BB33" s="221" t="s">
        <v>2361</v>
      </c>
      <c r="BC33" s="12"/>
      <c r="BD33" s="12"/>
      <c r="BE33" s="12"/>
      <c r="BF33" s="12"/>
      <c r="BG33" s="12"/>
      <c r="BH33" s="12"/>
      <c r="BI33" s="12"/>
      <c r="BJ33" s="12"/>
      <c r="BK33" s="12"/>
      <c r="BL33" s="12"/>
      <c r="BM33" s="12"/>
      <c r="BN33" s="12"/>
    </row>
    <row r="34">
      <c r="A34" s="214" t="s">
        <v>2353</v>
      </c>
      <c r="B34" s="8">
        <v>1.0</v>
      </c>
      <c r="C34" s="8">
        <v>2012.0</v>
      </c>
      <c r="D34" s="8">
        <v>10.0</v>
      </c>
      <c r="E34" s="8">
        <v>9.0</v>
      </c>
      <c r="F34" s="9"/>
      <c r="G34" s="9"/>
      <c r="H34" s="9"/>
      <c r="I34" s="12" t="s">
        <v>2362</v>
      </c>
      <c r="J34" s="12" t="s">
        <v>2363</v>
      </c>
      <c r="K34" s="8">
        <v>27.0</v>
      </c>
      <c r="L34" s="12" t="s">
        <v>76</v>
      </c>
      <c r="M34" s="12" t="s">
        <v>248</v>
      </c>
      <c r="N34" s="12" t="s">
        <v>248</v>
      </c>
      <c r="O34" s="12" t="s">
        <v>77</v>
      </c>
      <c r="P34" s="12" t="s">
        <v>2356</v>
      </c>
      <c r="Q34" s="12" t="s">
        <v>2357</v>
      </c>
      <c r="R34" s="9"/>
      <c r="S34" s="12" t="s">
        <v>2364</v>
      </c>
      <c r="T34" s="106"/>
      <c r="U34" s="12" t="s">
        <v>248</v>
      </c>
      <c r="V34" s="12" t="s">
        <v>248</v>
      </c>
      <c r="W34" s="12" t="s">
        <v>122</v>
      </c>
      <c r="X34" s="12" t="s">
        <v>656</v>
      </c>
      <c r="Y34" s="12" t="s">
        <v>248</v>
      </c>
      <c r="Z34" s="12" t="s">
        <v>248</v>
      </c>
      <c r="AA34" s="9"/>
      <c r="AB34" s="9"/>
      <c r="AC34" s="12" t="s">
        <v>248</v>
      </c>
      <c r="AD34" s="12" t="s">
        <v>656</v>
      </c>
      <c r="AE34" s="12" t="s">
        <v>2060</v>
      </c>
      <c r="AF34" s="12" t="s">
        <v>248</v>
      </c>
      <c r="AG34" s="12" t="s">
        <v>248</v>
      </c>
      <c r="AH34" s="12" t="s">
        <v>112</v>
      </c>
      <c r="AI34" s="12" t="s">
        <v>2359</v>
      </c>
      <c r="AJ34" s="12" t="s">
        <v>110</v>
      </c>
      <c r="AK34" s="9"/>
      <c r="AL34" s="12" t="s">
        <v>863</v>
      </c>
      <c r="AM34" s="12" t="s">
        <v>94</v>
      </c>
      <c r="AN34" s="12" t="s">
        <v>248</v>
      </c>
      <c r="AO34" s="12" t="s">
        <v>248</v>
      </c>
      <c r="AP34" s="12" t="s">
        <v>248</v>
      </c>
      <c r="AQ34" s="12" t="s">
        <v>248</v>
      </c>
      <c r="AR34" s="12" t="s">
        <v>248</v>
      </c>
      <c r="AS34" s="12" t="s">
        <v>376</v>
      </c>
      <c r="AT34" s="12" t="s">
        <v>248</v>
      </c>
      <c r="AU34" s="12" t="s">
        <v>248</v>
      </c>
      <c r="AV34" s="12" t="s">
        <v>82</v>
      </c>
      <c r="AW34" s="83" t="s">
        <v>223</v>
      </c>
      <c r="AX34" s="9"/>
      <c r="AY34" s="9"/>
      <c r="AZ34" s="9"/>
      <c r="BA34" s="12" t="s">
        <v>2360</v>
      </c>
      <c r="BB34" s="221" t="s">
        <v>2361</v>
      </c>
      <c r="BC34" s="12"/>
      <c r="BD34" s="12"/>
      <c r="BE34" s="12"/>
      <c r="BF34" s="12"/>
      <c r="BG34" s="12"/>
      <c r="BH34" s="12"/>
      <c r="BI34" s="12"/>
      <c r="BJ34" s="12"/>
      <c r="BK34" s="12"/>
      <c r="BL34" s="12"/>
      <c r="BM34" s="12"/>
      <c r="BN34" s="12"/>
    </row>
    <row r="35">
      <c r="A35" s="222" t="s">
        <v>2365</v>
      </c>
      <c r="B35" s="223">
        <v>1.0</v>
      </c>
      <c r="C35" s="223">
        <v>2013.0</v>
      </c>
      <c r="D35" s="223">
        <v>10.0</v>
      </c>
      <c r="E35" s="223">
        <v>19.0</v>
      </c>
      <c r="F35" s="224"/>
      <c r="G35" s="224"/>
      <c r="H35" s="224"/>
      <c r="I35" s="225" t="s">
        <v>2368</v>
      </c>
      <c r="J35" s="225" t="s">
        <v>2369</v>
      </c>
      <c r="K35" s="225" t="s">
        <v>248</v>
      </c>
      <c r="L35" s="225" t="s">
        <v>76</v>
      </c>
      <c r="M35" s="225" t="s">
        <v>248</v>
      </c>
      <c r="N35" s="225" t="s">
        <v>248</v>
      </c>
      <c r="O35" s="225" t="s">
        <v>77</v>
      </c>
      <c r="P35" s="225" t="s">
        <v>1682</v>
      </c>
      <c r="Q35" s="225" t="s">
        <v>2370</v>
      </c>
      <c r="R35" s="224"/>
      <c r="S35" s="225" t="s">
        <v>81</v>
      </c>
      <c r="T35" s="226"/>
      <c r="U35" s="225" t="s">
        <v>248</v>
      </c>
      <c r="V35" s="225" t="s">
        <v>2371</v>
      </c>
      <c r="W35" s="225" t="s">
        <v>122</v>
      </c>
      <c r="X35" s="225" t="s">
        <v>533</v>
      </c>
      <c r="Y35" s="225" t="s">
        <v>248</v>
      </c>
      <c r="Z35" s="225" t="s">
        <v>248</v>
      </c>
      <c r="AA35" s="224"/>
      <c r="AB35" s="224"/>
      <c r="AC35" s="225" t="s">
        <v>248</v>
      </c>
      <c r="AD35" s="225" t="s">
        <v>248</v>
      </c>
      <c r="AE35" s="225" t="s">
        <v>2372</v>
      </c>
      <c r="AF35" s="225" t="s">
        <v>248</v>
      </c>
      <c r="AG35" s="225" t="s">
        <v>2373</v>
      </c>
      <c r="AH35" s="225" t="s">
        <v>2374</v>
      </c>
      <c r="AI35" s="225" t="s">
        <v>2375</v>
      </c>
      <c r="AJ35" s="225" t="s">
        <v>92</v>
      </c>
      <c r="AK35" s="224"/>
      <c r="AL35" s="225" t="s">
        <v>279</v>
      </c>
      <c r="AM35" s="225" t="s">
        <v>94</v>
      </c>
      <c r="AN35" s="224"/>
      <c r="AO35" s="225" t="s">
        <v>94</v>
      </c>
      <c r="AP35" s="224"/>
      <c r="AQ35" s="225" t="s">
        <v>1978</v>
      </c>
      <c r="AR35" s="224"/>
      <c r="AS35" s="225" t="s">
        <v>376</v>
      </c>
      <c r="AT35" s="226"/>
      <c r="AU35" s="226"/>
      <c r="AV35" s="225" t="s">
        <v>94</v>
      </c>
      <c r="AW35" s="225" t="s">
        <v>338</v>
      </c>
      <c r="AX35" s="224"/>
      <c r="AY35" s="224"/>
      <c r="AZ35" s="224"/>
      <c r="BA35" s="225" t="s">
        <v>2376</v>
      </c>
      <c r="BB35" s="225"/>
      <c r="BC35" s="225"/>
      <c r="BD35" s="225"/>
      <c r="BE35" s="225"/>
      <c r="BF35" s="225"/>
      <c r="BG35" s="225"/>
      <c r="BH35" s="225"/>
      <c r="BI35" s="225"/>
      <c r="BJ35" s="225"/>
      <c r="BK35" s="225"/>
      <c r="BL35" s="225"/>
      <c r="BM35" s="225"/>
      <c r="BN35" s="225"/>
    </row>
    <row r="36">
      <c r="A36" s="222" t="s">
        <v>2365</v>
      </c>
      <c r="B36" s="223">
        <v>1.0</v>
      </c>
      <c r="C36" s="223">
        <v>2013.0</v>
      </c>
      <c r="D36" s="223">
        <v>10.0</v>
      </c>
      <c r="E36" s="223">
        <v>19.0</v>
      </c>
      <c r="F36" s="224"/>
      <c r="G36" s="224"/>
      <c r="H36" s="224"/>
      <c r="I36" s="225" t="s">
        <v>248</v>
      </c>
      <c r="J36" s="225" t="s">
        <v>248</v>
      </c>
      <c r="K36" s="225" t="s">
        <v>248</v>
      </c>
      <c r="L36" s="225" t="s">
        <v>248</v>
      </c>
      <c r="M36" s="225" t="s">
        <v>248</v>
      </c>
      <c r="N36" s="225" t="s">
        <v>248</v>
      </c>
      <c r="O36" s="225" t="s">
        <v>77</v>
      </c>
      <c r="P36" s="225" t="s">
        <v>248</v>
      </c>
      <c r="Q36" s="224"/>
      <c r="R36" s="225" t="s">
        <v>248</v>
      </c>
      <c r="S36" s="225" t="s">
        <v>248</v>
      </c>
      <c r="T36" s="226"/>
      <c r="U36" s="225" t="s">
        <v>248</v>
      </c>
      <c r="V36" s="224"/>
      <c r="W36" s="225" t="s">
        <v>122</v>
      </c>
      <c r="X36" s="225" t="s">
        <v>533</v>
      </c>
      <c r="Y36" s="225" t="s">
        <v>248</v>
      </c>
      <c r="Z36" s="225" t="s">
        <v>248</v>
      </c>
      <c r="AA36" s="224"/>
      <c r="AB36" s="224"/>
      <c r="AC36" s="225" t="s">
        <v>248</v>
      </c>
      <c r="AD36" s="225" t="s">
        <v>248</v>
      </c>
      <c r="AE36" s="225" t="s">
        <v>88</v>
      </c>
      <c r="AF36" s="225" t="s">
        <v>248</v>
      </c>
      <c r="AG36" s="225" t="s">
        <v>2373</v>
      </c>
      <c r="AH36" s="225" t="s">
        <v>2374</v>
      </c>
      <c r="AI36" s="225" t="s">
        <v>2375</v>
      </c>
      <c r="AJ36" s="225" t="s">
        <v>92</v>
      </c>
      <c r="AK36" s="224"/>
      <c r="AL36" s="225" t="s">
        <v>279</v>
      </c>
      <c r="AM36" s="225" t="s">
        <v>94</v>
      </c>
      <c r="AN36" s="224"/>
      <c r="AO36" s="224"/>
      <c r="AP36" s="224"/>
      <c r="AQ36" s="225" t="s">
        <v>1978</v>
      </c>
      <c r="AR36" s="224"/>
      <c r="AS36" s="225" t="s">
        <v>376</v>
      </c>
      <c r="AT36" s="226"/>
      <c r="AU36" s="226"/>
      <c r="AV36" s="225" t="s">
        <v>94</v>
      </c>
      <c r="AW36" s="225" t="s">
        <v>338</v>
      </c>
      <c r="AX36" s="224"/>
      <c r="AY36" s="224"/>
      <c r="AZ36" s="224"/>
      <c r="BA36" s="225" t="s">
        <v>2376</v>
      </c>
      <c r="BB36" s="225"/>
      <c r="BC36" s="225"/>
      <c r="BD36" s="225"/>
      <c r="BE36" s="225"/>
      <c r="BF36" s="225"/>
      <c r="BG36" s="225"/>
      <c r="BH36" s="225"/>
      <c r="BI36" s="225"/>
      <c r="BJ36" s="225"/>
      <c r="BK36" s="225"/>
      <c r="BL36" s="225"/>
      <c r="BM36" s="225"/>
      <c r="BN36" s="225"/>
    </row>
    <row r="37">
      <c r="A37" s="222" t="s">
        <v>2365</v>
      </c>
      <c r="B37" s="223">
        <v>1.0</v>
      </c>
      <c r="C37" s="223">
        <v>2013.0</v>
      </c>
      <c r="D37" s="223">
        <v>10.0</v>
      </c>
      <c r="E37" s="223">
        <v>19.0</v>
      </c>
      <c r="F37" s="224"/>
      <c r="G37" s="224"/>
      <c r="H37" s="224"/>
      <c r="I37" s="225" t="s">
        <v>248</v>
      </c>
      <c r="J37" s="225" t="s">
        <v>248</v>
      </c>
      <c r="K37" s="225" t="s">
        <v>248</v>
      </c>
      <c r="L37" s="225" t="s">
        <v>248</v>
      </c>
      <c r="M37" s="225" t="s">
        <v>248</v>
      </c>
      <c r="N37" s="225" t="s">
        <v>248</v>
      </c>
      <c r="O37" s="225" t="s">
        <v>77</v>
      </c>
      <c r="P37" s="225" t="s">
        <v>248</v>
      </c>
      <c r="Q37" s="226"/>
      <c r="R37" s="225" t="s">
        <v>248</v>
      </c>
      <c r="S37" s="225" t="s">
        <v>248</v>
      </c>
      <c r="T37" s="224"/>
      <c r="U37" s="225" t="s">
        <v>248</v>
      </c>
      <c r="V37" s="224"/>
      <c r="W37" s="225" t="s">
        <v>122</v>
      </c>
      <c r="X37" s="225" t="s">
        <v>533</v>
      </c>
      <c r="Y37" s="225" t="s">
        <v>248</v>
      </c>
      <c r="Z37" s="225" t="s">
        <v>248</v>
      </c>
      <c r="AA37" s="224"/>
      <c r="AB37" s="224"/>
      <c r="AC37" s="225" t="s">
        <v>248</v>
      </c>
      <c r="AD37" s="225" t="s">
        <v>248</v>
      </c>
      <c r="AE37" s="225" t="s">
        <v>88</v>
      </c>
      <c r="AF37" s="225" t="s">
        <v>248</v>
      </c>
      <c r="AG37" s="225" t="s">
        <v>2373</v>
      </c>
      <c r="AH37" s="225" t="s">
        <v>2374</v>
      </c>
      <c r="AI37" s="225" t="s">
        <v>2375</v>
      </c>
      <c r="AJ37" s="225" t="s">
        <v>92</v>
      </c>
      <c r="AK37" s="224"/>
      <c r="AL37" s="225" t="s">
        <v>279</v>
      </c>
      <c r="AM37" s="225" t="s">
        <v>94</v>
      </c>
      <c r="AN37" s="224"/>
      <c r="AO37" s="224"/>
      <c r="AP37" s="224"/>
      <c r="AQ37" s="225" t="s">
        <v>1978</v>
      </c>
      <c r="AR37" s="224"/>
      <c r="AS37" s="225" t="s">
        <v>376</v>
      </c>
      <c r="AT37" s="226"/>
      <c r="AU37" s="226"/>
      <c r="AV37" s="225" t="s">
        <v>94</v>
      </c>
      <c r="AW37" s="225" t="s">
        <v>338</v>
      </c>
      <c r="AX37" s="224"/>
      <c r="AY37" s="224"/>
      <c r="AZ37" s="224"/>
      <c r="BA37" s="225" t="s">
        <v>2376</v>
      </c>
      <c r="BB37" s="225"/>
      <c r="BC37" s="225"/>
      <c r="BD37" s="225"/>
      <c r="BE37" s="225"/>
      <c r="BF37" s="225"/>
      <c r="BG37" s="225"/>
      <c r="BH37" s="225"/>
      <c r="BI37" s="225"/>
      <c r="BJ37" s="225"/>
      <c r="BK37" s="225"/>
      <c r="BL37" s="225"/>
      <c r="BM37" s="225"/>
      <c r="BN37" s="225"/>
    </row>
    <row r="38">
      <c r="A38" s="222" t="s">
        <v>2365</v>
      </c>
      <c r="B38" s="223">
        <v>1.0</v>
      </c>
      <c r="C38" s="223">
        <v>2013.0</v>
      </c>
      <c r="D38" s="223">
        <v>10.0</v>
      </c>
      <c r="E38" s="223">
        <v>19.0</v>
      </c>
      <c r="F38" s="224"/>
      <c r="G38" s="224"/>
      <c r="H38" s="224"/>
      <c r="I38" s="225" t="s">
        <v>1081</v>
      </c>
      <c r="J38" s="225" t="s">
        <v>2377</v>
      </c>
      <c r="K38" s="225" t="s">
        <v>248</v>
      </c>
      <c r="L38" s="225" t="s">
        <v>76</v>
      </c>
      <c r="M38" s="225" t="s">
        <v>248</v>
      </c>
      <c r="N38" s="225" t="s">
        <v>248</v>
      </c>
      <c r="O38" s="225" t="s">
        <v>77</v>
      </c>
      <c r="P38" s="225" t="s">
        <v>1682</v>
      </c>
      <c r="Q38" s="225" t="s">
        <v>2378</v>
      </c>
      <c r="S38" s="225" t="s">
        <v>81</v>
      </c>
      <c r="T38" s="224"/>
      <c r="U38" s="225" t="s">
        <v>248</v>
      </c>
      <c r="V38" s="225" t="s">
        <v>2371</v>
      </c>
      <c r="W38" s="225" t="s">
        <v>122</v>
      </c>
      <c r="X38" s="225" t="s">
        <v>233</v>
      </c>
      <c r="Y38" s="225" t="s">
        <v>248</v>
      </c>
      <c r="Z38" s="225" t="s">
        <v>248</v>
      </c>
      <c r="AA38" s="224"/>
      <c r="AB38" s="224"/>
      <c r="AC38" s="225" t="s">
        <v>248</v>
      </c>
      <c r="AD38" s="225" t="s">
        <v>248</v>
      </c>
      <c r="AE38" s="225" t="s">
        <v>2372</v>
      </c>
      <c r="AF38" s="225" t="s">
        <v>248</v>
      </c>
      <c r="AG38" s="225" t="s">
        <v>2373</v>
      </c>
      <c r="AH38" s="225" t="s">
        <v>2374</v>
      </c>
      <c r="AI38" s="225" t="s">
        <v>2375</v>
      </c>
      <c r="AJ38" s="225" t="s">
        <v>92</v>
      </c>
      <c r="AK38" s="224"/>
      <c r="AL38" s="225" t="s">
        <v>279</v>
      </c>
      <c r="AM38" s="225" t="s">
        <v>94</v>
      </c>
      <c r="AN38" s="224"/>
      <c r="AO38" s="224"/>
      <c r="AP38" s="224"/>
      <c r="AQ38" s="225" t="s">
        <v>1978</v>
      </c>
      <c r="AR38" s="224"/>
      <c r="AS38" s="225" t="s">
        <v>376</v>
      </c>
      <c r="AT38" s="226"/>
      <c r="AU38" s="226"/>
      <c r="AV38" s="225" t="s">
        <v>94</v>
      </c>
      <c r="AW38" s="225" t="s">
        <v>338</v>
      </c>
      <c r="AX38" s="224"/>
      <c r="AY38" s="224"/>
      <c r="AZ38" s="224"/>
      <c r="BA38" s="225" t="s">
        <v>2376</v>
      </c>
      <c r="BB38" s="225"/>
      <c r="BC38" s="225"/>
      <c r="BD38" s="225"/>
      <c r="BE38" s="225"/>
      <c r="BF38" s="225"/>
      <c r="BG38" s="225"/>
      <c r="BH38" s="225"/>
      <c r="BI38" s="225"/>
      <c r="BJ38" s="225"/>
      <c r="BK38" s="225"/>
      <c r="BL38" s="225"/>
      <c r="BM38" s="225"/>
      <c r="BN38" s="225"/>
    </row>
    <row r="39">
      <c r="A39" s="7" t="s">
        <v>2379</v>
      </c>
      <c r="B39" s="8">
        <v>1.0</v>
      </c>
      <c r="C39" s="8">
        <v>2014.0</v>
      </c>
      <c r="D39" s="8">
        <v>3.0</v>
      </c>
      <c r="E39" s="8">
        <v>3.0</v>
      </c>
      <c r="F39" s="9"/>
      <c r="G39" s="9"/>
      <c r="H39" s="9"/>
      <c r="I39" s="106"/>
      <c r="J39" s="106"/>
      <c r="K39" s="8">
        <v>6.0</v>
      </c>
      <c r="L39" s="12" t="s">
        <v>456</v>
      </c>
      <c r="M39" s="12" t="s">
        <v>248</v>
      </c>
      <c r="N39" s="12" t="s">
        <v>248</v>
      </c>
      <c r="O39" s="12" t="s">
        <v>77</v>
      </c>
      <c r="P39" s="12" t="s">
        <v>850</v>
      </c>
      <c r="Q39" s="9"/>
      <c r="R39" s="9"/>
      <c r="S39" s="12" t="s">
        <v>248</v>
      </c>
      <c r="T39" s="106"/>
      <c r="U39" s="12" t="s">
        <v>248</v>
      </c>
      <c r="V39" s="9"/>
      <c r="W39" s="12" t="s">
        <v>122</v>
      </c>
      <c r="X39" s="12" t="s">
        <v>2380</v>
      </c>
      <c r="Y39" s="12" t="s">
        <v>248</v>
      </c>
      <c r="Z39" s="12" t="s">
        <v>248</v>
      </c>
      <c r="AA39" s="9"/>
      <c r="AB39" s="9"/>
      <c r="AC39" s="12" t="s">
        <v>248</v>
      </c>
      <c r="AD39" s="12" t="s">
        <v>2381</v>
      </c>
      <c r="AE39" s="12" t="s">
        <v>2382</v>
      </c>
      <c r="AF39" s="9"/>
      <c r="AG39" s="9"/>
      <c r="AH39" s="12" t="s">
        <v>110</v>
      </c>
      <c r="AI39" s="12" t="s">
        <v>188</v>
      </c>
      <c r="AJ39" s="12" t="s">
        <v>110</v>
      </c>
      <c r="AK39" s="9"/>
      <c r="AL39" s="12" t="s">
        <v>279</v>
      </c>
      <c r="AM39" s="12" t="s">
        <v>248</v>
      </c>
      <c r="AN39" s="12" t="s">
        <v>248</v>
      </c>
      <c r="AO39" s="12" t="s">
        <v>248</v>
      </c>
      <c r="AP39" s="12" t="s">
        <v>248</v>
      </c>
      <c r="AQ39" s="12" t="s">
        <v>1978</v>
      </c>
      <c r="AR39" s="12" t="s">
        <v>248</v>
      </c>
      <c r="AS39" s="12" t="s">
        <v>376</v>
      </c>
      <c r="AT39" s="106"/>
      <c r="AU39" s="12" t="s">
        <v>1136</v>
      </c>
      <c r="AV39" s="12" t="s">
        <v>82</v>
      </c>
      <c r="AW39" s="12" t="s">
        <v>223</v>
      </c>
      <c r="AX39" s="106"/>
      <c r="AY39" s="106"/>
      <c r="AZ39" s="106"/>
      <c r="BA39" s="12" t="s">
        <v>2383</v>
      </c>
      <c r="BB39" s="12"/>
      <c r="BC39" s="227" t="s">
        <v>2384</v>
      </c>
      <c r="BD39" s="12"/>
      <c r="BE39" s="12"/>
      <c r="BF39" s="12"/>
      <c r="BG39" s="12"/>
      <c r="BH39" s="12"/>
      <c r="BI39" s="12"/>
      <c r="BJ39" s="12"/>
      <c r="BK39" s="12"/>
      <c r="BL39" s="12"/>
      <c r="BM39" s="12"/>
      <c r="BN39" s="12"/>
    </row>
    <row r="40">
      <c r="A40" s="214" t="s">
        <v>2385</v>
      </c>
      <c r="B40" s="8">
        <v>1.0</v>
      </c>
      <c r="C40" s="8">
        <v>2016.0</v>
      </c>
      <c r="D40" s="8">
        <v>3.0</v>
      </c>
      <c r="E40" s="8">
        <v>7.0</v>
      </c>
      <c r="F40" s="9"/>
      <c r="G40" s="9"/>
      <c r="H40" s="9"/>
      <c r="I40" s="12" t="s">
        <v>508</v>
      </c>
      <c r="J40" s="12" t="s">
        <v>2386</v>
      </c>
      <c r="K40" s="8">
        <v>29.0</v>
      </c>
      <c r="L40" s="12" t="s">
        <v>76</v>
      </c>
      <c r="M40" s="12" t="s">
        <v>248</v>
      </c>
      <c r="N40" s="12" t="s">
        <v>248</v>
      </c>
      <c r="O40" s="12" t="s">
        <v>77</v>
      </c>
      <c r="P40" s="12" t="s">
        <v>2387</v>
      </c>
      <c r="Q40" s="12"/>
      <c r="R40" s="9"/>
      <c r="S40" s="12" t="s">
        <v>248</v>
      </c>
      <c r="T40" s="9"/>
      <c r="U40" s="12" t="s">
        <v>248</v>
      </c>
      <c r="V40" s="12" t="s">
        <v>248</v>
      </c>
      <c r="W40" s="12" t="s">
        <v>122</v>
      </c>
      <c r="X40" s="12" t="s">
        <v>2388</v>
      </c>
      <c r="Y40" s="12" t="s">
        <v>248</v>
      </c>
      <c r="Z40" s="12" t="s">
        <v>248</v>
      </c>
      <c r="AA40" s="9"/>
      <c r="AB40" s="9"/>
      <c r="AC40" s="12" t="s">
        <v>248</v>
      </c>
      <c r="AD40" s="12" t="s">
        <v>2388</v>
      </c>
      <c r="AE40" s="12" t="s">
        <v>88</v>
      </c>
      <c r="AF40" s="12" t="s">
        <v>248</v>
      </c>
      <c r="AG40" s="12" t="s">
        <v>2389</v>
      </c>
      <c r="AH40" s="12" t="s">
        <v>248</v>
      </c>
      <c r="AI40" s="12" t="s">
        <v>248</v>
      </c>
      <c r="AJ40" s="12" t="s">
        <v>107</v>
      </c>
      <c r="AK40" s="9"/>
      <c r="AL40" s="12" t="s">
        <v>251</v>
      </c>
      <c r="AM40" s="12" t="s">
        <v>94</v>
      </c>
      <c r="AN40" s="12" t="s">
        <v>348</v>
      </c>
      <c r="AO40" s="12" t="s">
        <v>248</v>
      </c>
      <c r="AP40" s="12" t="s">
        <v>248</v>
      </c>
      <c r="AQ40" s="12" t="s">
        <v>248</v>
      </c>
      <c r="AR40" s="12" t="s">
        <v>248</v>
      </c>
      <c r="AS40" s="12" t="s">
        <v>376</v>
      </c>
      <c r="AT40" s="12" t="s">
        <v>248</v>
      </c>
      <c r="AU40" s="12" t="s">
        <v>248</v>
      </c>
      <c r="AV40" s="12" t="s">
        <v>82</v>
      </c>
      <c r="AW40" s="12" t="s">
        <v>223</v>
      </c>
      <c r="AX40" s="9"/>
      <c r="AY40" s="9"/>
      <c r="AZ40" s="9"/>
      <c r="BA40" s="12" t="s">
        <v>2390</v>
      </c>
      <c r="BB40" s="12"/>
      <c r="BC40" s="12"/>
      <c r="BD40" s="12"/>
      <c r="BE40" s="12"/>
      <c r="BF40" s="12"/>
      <c r="BG40" s="12"/>
      <c r="BH40" s="12"/>
      <c r="BI40" s="12"/>
      <c r="BJ40" s="12"/>
      <c r="BK40" s="12"/>
      <c r="BL40" s="12"/>
      <c r="BM40" s="12"/>
      <c r="BN40" s="12"/>
    </row>
    <row r="41">
      <c r="A41" s="184"/>
      <c r="B41" s="185"/>
      <c r="C41" s="185">
        <v>2013.0</v>
      </c>
      <c r="D41" s="185">
        <v>10.0</v>
      </c>
      <c r="E41" s="185">
        <v>12.0</v>
      </c>
      <c r="F41" s="186"/>
      <c r="G41" s="186"/>
      <c r="H41" s="186"/>
      <c r="I41" s="187" t="s">
        <v>2391</v>
      </c>
      <c r="J41" s="188" t="s">
        <v>2392</v>
      </c>
      <c r="K41" s="185"/>
      <c r="L41" s="185" t="s">
        <v>76</v>
      </c>
      <c r="M41" s="186"/>
      <c r="N41" s="186"/>
      <c r="O41" s="185" t="s">
        <v>77</v>
      </c>
      <c r="P41" s="185" t="s">
        <v>2393</v>
      </c>
      <c r="Q41" s="186"/>
      <c r="R41" s="186"/>
      <c r="S41" s="185" t="s">
        <v>2062</v>
      </c>
      <c r="T41" s="185"/>
      <c r="U41" s="185"/>
      <c r="V41" s="185"/>
      <c r="W41" s="185"/>
      <c r="X41" s="185"/>
      <c r="Y41" s="185"/>
      <c r="Z41" s="187"/>
      <c r="AA41" s="185"/>
      <c r="AB41" s="185"/>
      <c r="AC41" s="185"/>
      <c r="AD41" s="185"/>
      <c r="AE41" s="185"/>
      <c r="AF41" s="187"/>
      <c r="AG41" s="186"/>
      <c r="AH41" s="185"/>
      <c r="AI41" s="185"/>
      <c r="AJ41" s="185"/>
      <c r="AK41" s="186"/>
      <c r="AL41" s="185"/>
      <c r="AM41" s="185"/>
      <c r="AN41" s="185"/>
      <c r="AO41" s="186"/>
      <c r="AP41" s="186"/>
      <c r="AQ41" s="186"/>
      <c r="AR41" s="186"/>
      <c r="AS41" s="185"/>
      <c r="AT41" s="185"/>
      <c r="AU41" s="185"/>
      <c r="AV41" s="185"/>
      <c r="AW41" s="185"/>
      <c r="AX41" s="186"/>
      <c r="AY41" s="186"/>
      <c r="AZ41" s="186"/>
      <c r="BA41" s="185" t="s">
        <v>2396</v>
      </c>
      <c r="BB41" s="230" t="s">
        <v>2398</v>
      </c>
      <c r="BC41" s="185" t="s">
        <v>2404</v>
      </c>
      <c r="BD41" s="186"/>
      <c r="BE41" s="186"/>
      <c r="BF41" s="186"/>
      <c r="BG41" s="186"/>
      <c r="BH41" s="186"/>
      <c r="BI41" s="186"/>
      <c r="BJ41" s="186"/>
      <c r="BK41" s="186"/>
      <c r="BL41" s="186"/>
      <c r="BM41" s="186"/>
      <c r="BN41" s="186"/>
    </row>
    <row r="42">
      <c r="A42" s="184"/>
      <c r="B42" s="185"/>
      <c r="C42" s="185"/>
      <c r="D42" s="185"/>
      <c r="E42" s="185"/>
      <c r="F42" s="186"/>
      <c r="G42" s="186"/>
      <c r="H42" s="186"/>
      <c r="I42" s="187"/>
      <c r="J42" s="188"/>
      <c r="K42" s="185"/>
      <c r="L42" s="185"/>
      <c r="M42" s="186"/>
      <c r="N42" s="186"/>
      <c r="O42" s="185"/>
      <c r="P42" s="185"/>
      <c r="Q42" s="186"/>
      <c r="R42" s="186"/>
      <c r="S42" s="185"/>
      <c r="T42" s="185"/>
      <c r="U42" s="185"/>
      <c r="V42" s="185"/>
      <c r="W42" s="185"/>
      <c r="X42" s="185"/>
      <c r="Y42" s="185"/>
      <c r="Z42" s="187"/>
      <c r="AA42" s="185"/>
      <c r="AB42" s="185"/>
      <c r="AC42" s="185"/>
      <c r="AD42" s="185"/>
      <c r="AE42" s="185"/>
      <c r="AF42" s="187"/>
      <c r="AG42" s="186"/>
      <c r="AH42" s="185"/>
      <c r="AI42" s="185"/>
      <c r="AJ42" s="185"/>
      <c r="AK42" s="186"/>
      <c r="AL42" s="185"/>
      <c r="AM42" s="185"/>
      <c r="AN42" s="185"/>
      <c r="AO42" s="186"/>
      <c r="AP42" s="186"/>
      <c r="AQ42" s="186"/>
      <c r="AR42" s="186"/>
      <c r="AS42" s="185"/>
      <c r="AT42" s="185"/>
      <c r="AU42" s="185"/>
      <c r="AV42" s="185"/>
      <c r="AW42" s="185"/>
      <c r="AX42" s="186"/>
      <c r="AY42" s="186"/>
      <c r="AZ42" s="186"/>
      <c r="BA42" s="185"/>
      <c r="BB42" s="186"/>
      <c r="BC42" s="186"/>
      <c r="BD42" s="186"/>
      <c r="BE42" s="186"/>
      <c r="BF42" s="186"/>
      <c r="BG42" s="186"/>
      <c r="BH42" s="186"/>
      <c r="BI42" s="186"/>
      <c r="BJ42" s="186"/>
      <c r="BK42" s="186"/>
      <c r="BL42" s="186"/>
      <c r="BM42" s="186"/>
      <c r="BN42" s="186"/>
    </row>
    <row r="43">
      <c r="A43" s="184" t="s">
        <v>2409</v>
      </c>
      <c r="B43" s="185"/>
      <c r="C43" s="185"/>
      <c r="D43" s="185"/>
      <c r="E43" s="185"/>
      <c r="F43" s="186"/>
      <c r="G43" s="186"/>
      <c r="H43" s="186"/>
      <c r="I43" s="187"/>
      <c r="J43" s="188"/>
      <c r="K43" s="185"/>
      <c r="L43" s="185"/>
      <c r="M43" s="186"/>
      <c r="N43" s="186"/>
      <c r="O43" s="185"/>
      <c r="P43" s="185"/>
      <c r="Q43" s="186"/>
      <c r="R43" s="186"/>
      <c r="S43" s="185"/>
      <c r="T43" s="185"/>
      <c r="U43" s="185"/>
      <c r="V43" s="185"/>
      <c r="W43" s="185"/>
      <c r="X43" s="185"/>
      <c r="Y43" s="185"/>
      <c r="Z43" s="187"/>
      <c r="AA43" s="185"/>
      <c r="AB43" s="185"/>
      <c r="AC43" s="185"/>
      <c r="AD43" s="185"/>
      <c r="AE43" s="185"/>
      <c r="AF43" s="187"/>
      <c r="AG43" s="186"/>
      <c r="AH43" s="185"/>
      <c r="AI43" s="185"/>
      <c r="AJ43" s="185"/>
      <c r="AK43" s="186"/>
      <c r="AL43" s="185"/>
      <c r="AM43" s="185"/>
      <c r="AN43" s="185"/>
      <c r="AO43" s="186"/>
      <c r="AP43" s="186"/>
      <c r="AQ43" s="186"/>
      <c r="AR43" s="186"/>
      <c r="AS43" s="185"/>
      <c r="AT43" s="185"/>
      <c r="AU43" s="185"/>
      <c r="AV43" s="185"/>
      <c r="AW43" s="185"/>
      <c r="AX43" s="186"/>
      <c r="AY43" s="186"/>
      <c r="AZ43" s="186"/>
      <c r="BA43" s="185"/>
      <c r="BB43" s="186"/>
      <c r="BC43" s="186"/>
      <c r="BD43" s="186"/>
      <c r="BE43" s="186"/>
      <c r="BF43" s="186"/>
      <c r="BG43" s="186"/>
      <c r="BH43" s="186"/>
      <c r="BI43" s="186"/>
      <c r="BJ43" s="186"/>
      <c r="BK43" s="186"/>
      <c r="BL43" s="186"/>
      <c r="BM43" s="186"/>
      <c r="BN43" s="186"/>
    </row>
    <row r="44">
      <c r="A44" s="235" t="s">
        <v>2420</v>
      </c>
      <c r="B44" s="185">
        <v>1.0</v>
      </c>
      <c r="C44" s="185">
        <v>2017.0</v>
      </c>
      <c r="D44" s="185">
        <v>6.0</v>
      </c>
      <c r="E44" s="185">
        <v>9.0</v>
      </c>
      <c r="F44" s="186"/>
      <c r="G44" s="186"/>
      <c r="H44" s="186"/>
      <c r="I44" s="188" t="s">
        <v>2422</v>
      </c>
      <c r="J44" s="188" t="s">
        <v>2112</v>
      </c>
      <c r="K44" s="185">
        <v>55.0</v>
      </c>
      <c r="L44" s="185" t="s">
        <v>76</v>
      </c>
      <c r="M44" s="186"/>
      <c r="N44" s="186"/>
      <c r="O44" s="185" t="s">
        <v>77</v>
      </c>
      <c r="P44" s="185" t="s">
        <v>2423</v>
      </c>
      <c r="Q44" s="186"/>
      <c r="R44" s="186"/>
      <c r="S44" s="185" t="s">
        <v>2344</v>
      </c>
      <c r="T44" s="185" t="s">
        <v>348</v>
      </c>
      <c r="U44" s="185" t="s">
        <v>2424</v>
      </c>
      <c r="V44" s="185" t="s">
        <v>405</v>
      </c>
      <c r="W44" s="185" t="s">
        <v>84</v>
      </c>
      <c r="X44" s="185" t="s">
        <v>348</v>
      </c>
      <c r="Y44" s="188" t="s">
        <v>2425</v>
      </c>
      <c r="Z44" s="187" t="s">
        <v>2426</v>
      </c>
      <c r="AA44" s="185" t="s">
        <v>348</v>
      </c>
      <c r="AB44" s="185" t="s">
        <v>348</v>
      </c>
      <c r="AC44" s="185" t="s">
        <v>2427</v>
      </c>
      <c r="AD44" s="185" t="s">
        <v>348</v>
      </c>
      <c r="AE44" s="185" t="s">
        <v>2428</v>
      </c>
      <c r="AF44" s="187" t="s">
        <v>2429</v>
      </c>
      <c r="AG44" s="186"/>
      <c r="AH44" s="185" t="s">
        <v>107</v>
      </c>
      <c r="AI44" s="185" t="s">
        <v>111</v>
      </c>
      <c r="AJ44" s="185" t="s">
        <v>107</v>
      </c>
      <c r="AK44" s="186"/>
      <c r="AL44" s="185" t="s">
        <v>2430</v>
      </c>
      <c r="AM44" s="185" t="s">
        <v>94</v>
      </c>
      <c r="AN44" s="185" t="s">
        <v>348</v>
      </c>
      <c r="AO44" s="186"/>
      <c r="AP44" s="186"/>
      <c r="AQ44" s="186"/>
      <c r="AR44" s="186"/>
      <c r="AS44" s="185" t="s">
        <v>376</v>
      </c>
      <c r="AT44" s="185" t="s">
        <v>2431</v>
      </c>
      <c r="AU44" s="185" t="s">
        <v>2432</v>
      </c>
      <c r="AV44" s="185" t="s">
        <v>94</v>
      </c>
      <c r="AW44" s="185" t="s">
        <v>97</v>
      </c>
      <c r="AX44" s="186"/>
      <c r="AY44" s="186"/>
      <c r="AZ44" s="186"/>
      <c r="BA44" s="185" t="s">
        <v>2433</v>
      </c>
      <c r="BB44" s="186"/>
      <c r="BC44" s="186"/>
      <c r="BD44" s="186"/>
      <c r="BE44" s="186"/>
      <c r="BF44" s="186"/>
      <c r="BG44" s="186"/>
      <c r="BH44" s="186"/>
      <c r="BI44" s="186"/>
      <c r="BJ44" s="186"/>
      <c r="BK44" s="186"/>
      <c r="BL44" s="186"/>
      <c r="BM44" s="186"/>
      <c r="BN44" s="186"/>
    </row>
    <row r="45">
      <c r="A45" s="235" t="s">
        <v>2420</v>
      </c>
      <c r="B45" s="185">
        <v>1.0</v>
      </c>
      <c r="C45" s="185">
        <v>2017.0</v>
      </c>
      <c r="D45" s="185">
        <v>6.0</v>
      </c>
      <c r="E45" s="185">
        <v>9.0</v>
      </c>
      <c r="F45" s="186"/>
      <c r="G45" s="186"/>
      <c r="H45" s="186"/>
      <c r="I45" s="187" t="s">
        <v>2434</v>
      </c>
      <c r="J45" s="188" t="s">
        <v>2101</v>
      </c>
      <c r="K45" s="185">
        <v>55.0</v>
      </c>
      <c r="L45" s="185" t="s">
        <v>456</v>
      </c>
      <c r="M45" s="186"/>
      <c r="N45" s="186"/>
      <c r="O45" s="185" t="s">
        <v>77</v>
      </c>
      <c r="P45" s="185" t="s">
        <v>2423</v>
      </c>
      <c r="Q45" s="186"/>
      <c r="R45" s="186"/>
      <c r="S45" s="185" t="s">
        <v>2344</v>
      </c>
      <c r="T45" s="185" t="s">
        <v>348</v>
      </c>
      <c r="U45" s="185" t="s">
        <v>2424</v>
      </c>
      <c r="V45" s="185" t="s">
        <v>405</v>
      </c>
      <c r="W45" s="185" t="s">
        <v>84</v>
      </c>
      <c r="X45" s="185" t="s">
        <v>348</v>
      </c>
      <c r="Y45" s="185" t="s">
        <v>2425</v>
      </c>
      <c r="Z45" s="187" t="s">
        <v>2435</v>
      </c>
      <c r="AA45" s="185" t="s">
        <v>348</v>
      </c>
      <c r="AB45" s="185" t="s">
        <v>348</v>
      </c>
      <c r="AC45" s="185" t="s">
        <v>2427</v>
      </c>
      <c r="AD45" s="185" t="s">
        <v>348</v>
      </c>
      <c r="AE45" s="185" t="s">
        <v>2428</v>
      </c>
      <c r="AF45" s="187" t="s">
        <v>2429</v>
      </c>
      <c r="AG45" s="186"/>
      <c r="AH45" s="185" t="s">
        <v>107</v>
      </c>
      <c r="AI45" s="185" t="s">
        <v>111</v>
      </c>
      <c r="AJ45" s="185" t="s">
        <v>107</v>
      </c>
      <c r="AK45" s="186"/>
      <c r="AL45" s="185" t="s">
        <v>2430</v>
      </c>
      <c r="AM45" s="185" t="s">
        <v>94</v>
      </c>
      <c r="AN45" s="185" t="s">
        <v>348</v>
      </c>
      <c r="AO45" s="186"/>
      <c r="AP45" s="186"/>
      <c r="AQ45" s="186"/>
      <c r="AR45" s="186"/>
      <c r="AS45" s="185" t="s">
        <v>376</v>
      </c>
      <c r="AT45" s="185" t="s">
        <v>2431</v>
      </c>
      <c r="AU45" s="185" t="s">
        <v>2432</v>
      </c>
      <c r="AV45" s="185" t="s">
        <v>94</v>
      </c>
      <c r="AW45" s="185" t="s">
        <v>97</v>
      </c>
      <c r="AX45" s="186"/>
      <c r="AY45" s="186"/>
      <c r="AZ45" s="186"/>
      <c r="BA45" s="185" t="s">
        <v>2433</v>
      </c>
      <c r="BB45" s="186"/>
      <c r="BC45" s="186"/>
      <c r="BD45" s="186"/>
      <c r="BE45" s="186"/>
      <c r="BF45" s="186"/>
      <c r="BG45" s="186"/>
      <c r="BH45" s="186"/>
      <c r="BI45" s="186"/>
      <c r="BJ45" s="186"/>
      <c r="BK45" s="186"/>
      <c r="BL45" s="186"/>
      <c r="BM45" s="186"/>
      <c r="BN45" s="186"/>
    </row>
    <row r="46">
      <c r="A46" s="184"/>
      <c r="B46" s="185"/>
      <c r="C46" s="185"/>
      <c r="D46" s="185"/>
      <c r="E46" s="185"/>
      <c r="F46" s="186"/>
      <c r="G46" s="186"/>
      <c r="H46" s="186"/>
      <c r="I46" s="187"/>
      <c r="J46" s="188"/>
      <c r="K46" s="185"/>
      <c r="L46" s="185"/>
      <c r="M46" s="186"/>
      <c r="N46" s="186"/>
      <c r="O46" s="185"/>
      <c r="P46" s="185"/>
      <c r="Q46" s="186"/>
      <c r="R46" s="186"/>
      <c r="S46" s="185"/>
      <c r="T46" s="185"/>
      <c r="U46" s="185"/>
      <c r="V46" s="185"/>
      <c r="W46" s="185"/>
      <c r="X46" s="185"/>
      <c r="Y46" s="185"/>
      <c r="Z46" s="187"/>
      <c r="AA46" s="185"/>
      <c r="AB46" s="185"/>
      <c r="AC46" s="185"/>
      <c r="AD46" s="185"/>
      <c r="AE46" s="185"/>
      <c r="AF46" s="187"/>
      <c r="AG46" s="186"/>
      <c r="AH46" s="185"/>
      <c r="AI46" s="185"/>
      <c r="AJ46" s="185"/>
      <c r="AK46" s="186"/>
      <c r="AL46" s="185"/>
      <c r="AM46" s="185"/>
      <c r="AN46" s="185"/>
      <c r="AO46" s="186"/>
      <c r="AP46" s="186"/>
      <c r="AQ46" s="186"/>
      <c r="AR46" s="186"/>
      <c r="AS46" s="185"/>
      <c r="AT46" s="185"/>
      <c r="AU46" s="185"/>
      <c r="AV46" s="185"/>
      <c r="AW46" s="185"/>
      <c r="AX46" s="186"/>
      <c r="AY46" s="186"/>
      <c r="AZ46" s="186"/>
      <c r="BA46" s="185"/>
      <c r="BB46" s="186"/>
      <c r="BC46" s="186"/>
      <c r="BD46" s="186"/>
      <c r="BE46" s="186"/>
      <c r="BF46" s="186"/>
      <c r="BG46" s="186"/>
      <c r="BH46" s="186"/>
      <c r="BI46" s="186"/>
      <c r="BJ46" s="186"/>
      <c r="BK46" s="186"/>
      <c r="BL46" s="186"/>
      <c r="BM46" s="186"/>
      <c r="BN46" s="186"/>
    </row>
    <row r="47">
      <c r="A47" s="184" t="s">
        <v>2436</v>
      </c>
      <c r="B47" s="185"/>
      <c r="C47" s="185"/>
      <c r="D47" s="185"/>
      <c r="E47" s="185"/>
      <c r="F47" s="186"/>
      <c r="G47" s="186"/>
      <c r="H47" s="186"/>
      <c r="I47" s="187"/>
      <c r="J47" s="188"/>
      <c r="K47" s="185"/>
      <c r="L47" s="185"/>
      <c r="M47" s="186"/>
      <c r="N47" s="186"/>
      <c r="O47" s="185"/>
      <c r="P47" s="185"/>
      <c r="Q47" s="186"/>
      <c r="R47" s="186"/>
      <c r="S47" s="185"/>
      <c r="T47" s="185"/>
      <c r="U47" s="185"/>
      <c r="V47" s="185"/>
      <c r="W47" s="185"/>
      <c r="X47" s="185"/>
      <c r="Y47" s="185"/>
      <c r="Z47" s="187"/>
      <c r="AA47" s="185"/>
      <c r="AB47" s="185"/>
      <c r="AC47" s="185"/>
      <c r="AD47" s="185"/>
      <c r="AE47" s="185"/>
      <c r="AF47" s="187"/>
      <c r="AG47" s="186"/>
      <c r="AH47" s="185"/>
      <c r="AI47" s="185"/>
      <c r="AJ47" s="185"/>
      <c r="AK47" s="186"/>
      <c r="AL47" s="185"/>
      <c r="AM47" s="185"/>
      <c r="AN47" s="185"/>
      <c r="AO47" s="186"/>
      <c r="AP47" s="186"/>
      <c r="AQ47" s="186"/>
      <c r="AR47" s="186"/>
      <c r="AS47" s="185"/>
      <c r="AT47" s="185"/>
      <c r="AU47" s="185"/>
      <c r="AV47" s="185"/>
      <c r="AW47" s="185"/>
      <c r="AX47" s="186"/>
      <c r="AY47" s="186"/>
      <c r="AZ47" s="186"/>
      <c r="BA47" s="185"/>
      <c r="BB47" s="186"/>
      <c r="BC47" s="186"/>
      <c r="BD47" s="186"/>
      <c r="BE47" s="186"/>
      <c r="BF47" s="186"/>
      <c r="BG47" s="186"/>
      <c r="BH47" s="186"/>
      <c r="BI47" s="186"/>
      <c r="BJ47" s="186"/>
      <c r="BK47" s="186"/>
      <c r="BL47" s="186"/>
      <c r="BM47" s="186"/>
      <c r="BN47" s="186"/>
    </row>
    <row r="48">
      <c r="A48" s="33" t="s">
        <v>2437</v>
      </c>
      <c r="B48" s="34"/>
      <c r="C48" s="34">
        <v>1997.0</v>
      </c>
      <c r="D48" s="34">
        <v>4.0</v>
      </c>
      <c r="E48" s="34">
        <v>1.0</v>
      </c>
      <c r="F48" s="208"/>
      <c r="G48" s="208"/>
      <c r="H48" s="208"/>
      <c r="I48" s="82" t="s">
        <v>838</v>
      </c>
      <c r="J48" s="82" t="s">
        <v>2438</v>
      </c>
      <c r="K48" s="239"/>
      <c r="L48" s="87"/>
      <c r="M48" s="33" t="s">
        <v>76</v>
      </c>
      <c r="N48" s="208"/>
      <c r="O48" s="208"/>
      <c r="P48" s="33" t="s">
        <v>77</v>
      </c>
      <c r="Q48" s="1" t="s">
        <v>640</v>
      </c>
      <c r="R48" s="208"/>
      <c r="S48" s="208"/>
      <c r="T48" s="33" t="s">
        <v>575</v>
      </c>
      <c r="U48" s="33" t="s">
        <v>405</v>
      </c>
      <c r="V48" s="207" t="s">
        <v>576</v>
      </c>
      <c r="W48" s="87"/>
      <c r="X48" s="33" t="s">
        <v>122</v>
      </c>
      <c r="Y48" s="33" t="s">
        <v>407</v>
      </c>
      <c r="Z48" s="87"/>
      <c r="AA48" s="87"/>
      <c r="AB48" s="208"/>
      <c r="AC48" s="208"/>
      <c r="AD48" s="87"/>
      <c r="AE48" s="33" t="s">
        <v>407</v>
      </c>
      <c r="AF48" s="33" t="s">
        <v>88</v>
      </c>
      <c r="AG48" s="87"/>
      <c r="AH48" s="33" t="s">
        <v>142</v>
      </c>
      <c r="AI48" s="33"/>
      <c r="AJ48" s="33"/>
      <c r="AK48" s="33" t="s">
        <v>107</v>
      </c>
      <c r="AL48" s="13" t="str">
        <f>CONCATENATE(AH48," ",AI48," ",AJ48," ",AK48," ","Bolivia")</f>
        <v>Shinahota   Cochabamba Bolivia</v>
      </c>
      <c r="AM48" s="208"/>
      <c r="AN48" s="33" t="s">
        <v>279</v>
      </c>
      <c r="AO48" s="87"/>
      <c r="AP48" s="208"/>
      <c r="AQ48" s="208"/>
      <c r="AR48" s="87"/>
      <c r="AS48" s="208"/>
      <c r="AT48" s="208"/>
      <c r="AU48" s="33" t="s">
        <v>397</v>
      </c>
      <c r="AV48" s="33"/>
      <c r="AW48" s="33" t="s">
        <v>222</v>
      </c>
      <c r="AX48" s="33" t="s">
        <v>489</v>
      </c>
      <c r="AY48" s="33" t="s">
        <v>557</v>
      </c>
      <c r="AZ48" s="208"/>
      <c r="BA48" s="208"/>
      <c r="BB48" s="208"/>
      <c r="BC48" s="33" t="s">
        <v>2439</v>
      </c>
      <c r="BD48" s="1" t="s">
        <v>381</v>
      </c>
      <c r="BE48" s="44"/>
      <c r="BF48" s="33">
        <v>29.0</v>
      </c>
      <c r="BG48" s="44"/>
      <c r="BH48" s="44"/>
      <c r="BI48" s="44"/>
      <c r="BJ48" s="44"/>
      <c r="BK48" s="44"/>
      <c r="BL48" s="44"/>
      <c r="BM48" s="44"/>
      <c r="BN48" s="44"/>
    </row>
    <row r="49">
      <c r="A49" s="184" t="s">
        <v>2440</v>
      </c>
      <c r="B49" s="8"/>
      <c r="C49" s="8"/>
      <c r="D49" s="8"/>
      <c r="E49" s="12"/>
      <c r="F49" s="9"/>
      <c r="G49" s="9"/>
      <c r="H49" s="9"/>
      <c r="I49" s="12"/>
      <c r="J49" s="12"/>
      <c r="K49" s="104"/>
      <c r="L49" s="12"/>
      <c r="M49" s="12"/>
      <c r="N49" s="12"/>
      <c r="O49" s="12"/>
      <c r="P49" s="12"/>
      <c r="Q49" s="12"/>
      <c r="R49" s="12"/>
      <c r="S49" s="9"/>
      <c r="T49" s="12"/>
      <c r="U49" s="12"/>
      <c r="V49" s="29"/>
      <c r="W49" s="12"/>
      <c r="X49" s="12"/>
      <c r="Y49" s="12"/>
      <c r="Z49" s="12"/>
      <c r="AA49" s="12"/>
      <c r="AB49" s="167"/>
      <c r="AC49" s="167"/>
      <c r="AD49" s="12"/>
      <c r="AE49" s="12"/>
      <c r="AF49" s="12"/>
      <c r="AG49" s="12"/>
      <c r="AH49" s="12"/>
      <c r="AI49" s="12"/>
      <c r="AJ49" s="12"/>
      <c r="AK49" s="12"/>
      <c r="AL49" s="13"/>
      <c r="AM49" s="9"/>
      <c r="AN49" s="29"/>
      <c r="AO49" s="12"/>
      <c r="AP49" s="12"/>
      <c r="AQ49" s="12"/>
      <c r="AR49" s="12"/>
      <c r="AS49" s="12"/>
      <c r="AT49" s="12"/>
      <c r="AU49" s="12"/>
      <c r="AV49" s="12"/>
      <c r="AW49" s="12"/>
      <c r="AX49" s="12"/>
      <c r="AY49" s="12"/>
      <c r="AZ49" s="12"/>
      <c r="BA49" s="12"/>
      <c r="BB49" s="12"/>
      <c r="BC49" s="12"/>
      <c r="BD49" s="106"/>
      <c r="BE49" s="106"/>
      <c r="BF49" s="106"/>
      <c r="BG49" s="106"/>
      <c r="BH49" s="106"/>
      <c r="BI49" s="106"/>
      <c r="BJ49" s="106"/>
      <c r="BK49" s="106"/>
      <c r="BL49" s="106"/>
      <c r="BM49" s="106"/>
      <c r="BN49" s="106"/>
    </row>
    <row r="50">
      <c r="A50" s="7" t="s">
        <v>363</v>
      </c>
      <c r="B50" s="8"/>
      <c r="C50" s="8">
        <v>2006.0</v>
      </c>
      <c r="D50" s="8">
        <v>10.0</v>
      </c>
      <c r="E50" s="12" t="s">
        <v>2441</v>
      </c>
      <c r="F50" s="9"/>
      <c r="G50" s="9"/>
      <c r="H50" s="9"/>
      <c r="I50" s="12" t="s">
        <v>1177</v>
      </c>
      <c r="J50" s="12" t="s">
        <v>2442</v>
      </c>
      <c r="K50" s="104" t="s">
        <v>248</v>
      </c>
      <c r="L50" s="12"/>
      <c r="M50" s="12" t="s">
        <v>76</v>
      </c>
      <c r="N50" s="12"/>
      <c r="O50" s="12" t="s">
        <v>248</v>
      </c>
      <c r="P50" s="12" t="s">
        <v>77</v>
      </c>
      <c r="Q50" s="12" t="s">
        <v>473</v>
      </c>
      <c r="R50" s="12" t="s">
        <v>1661</v>
      </c>
      <c r="S50" s="9"/>
      <c r="T50" s="12" t="s">
        <v>248</v>
      </c>
      <c r="U50" s="12" t="s">
        <v>1536</v>
      </c>
      <c r="V50" s="29" t="s">
        <v>2443</v>
      </c>
      <c r="W50" s="12" t="s">
        <v>82</v>
      </c>
      <c r="X50" s="12" t="s">
        <v>122</v>
      </c>
      <c r="Y50" s="12" t="s">
        <v>523</v>
      </c>
      <c r="Z50" s="12" t="s">
        <v>248</v>
      </c>
      <c r="AA50" s="12" t="s">
        <v>248</v>
      </c>
      <c r="AB50" s="167" t="s">
        <v>1613</v>
      </c>
      <c r="AC50" s="167" t="s">
        <v>1613</v>
      </c>
      <c r="AD50" s="12" t="s">
        <v>248</v>
      </c>
      <c r="AE50" s="12" t="s">
        <v>248</v>
      </c>
      <c r="AF50" s="12" t="s">
        <v>88</v>
      </c>
      <c r="AG50" s="12" t="s">
        <v>474</v>
      </c>
      <c r="AH50" s="12" t="s">
        <v>115</v>
      </c>
      <c r="AI50" s="12" t="s">
        <v>115</v>
      </c>
      <c r="AJ50" s="12" t="s">
        <v>117</v>
      </c>
      <c r="AK50" s="12" t="s">
        <v>110</v>
      </c>
      <c r="AL50" s="13" t="str">
        <f>CONCATENATE(AH50," ",AI50," ",AJ50," ",AK50," ","Bolivia")</f>
        <v>Huanuni Huanuni Pantaléon Dalence Oruro Bolivia</v>
      </c>
      <c r="AM50" s="9"/>
      <c r="AN50" s="29" t="s">
        <v>279</v>
      </c>
      <c r="AO50" s="12" t="s">
        <v>94</v>
      </c>
      <c r="AP50" s="12" t="s">
        <v>348</v>
      </c>
      <c r="AQ50" s="12" t="s">
        <v>94</v>
      </c>
      <c r="AR50" s="12" t="s">
        <v>248</v>
      </c>
      <c r="AS50" s="12" t="s">
        <v>248</v>
      </c>
      <c r="AT50" s="12" t="s">
        <v>248</v>
      </c>
      <c r="AU50" s="12" t="s">
        <v>376</v>
      </c>
      <c r="AV50" s="12" t="s">
        <v>474</v>
      </c>
      <c r="AW50" s="12" t="s">
        <v>475</v>
      </c>
      <c r="AX50" s="12" t="s">
        <v>94</v>
      </c>
      <c r="AY50" s="12" t="s">
        <v>338</v>
      </c>
      <c r="AZ50" s="12"/>
      <c r="BA50" s="240" t="s">
        <v>2444</v>
      </c>
      <c r="BB50" s="45" t="s">
        <v>2445</v>
      </c>
      <c r="BC50" s="12" t="s">
        <v>1633</v>
      </c>
      <c r="BD50" s="106"/>
      <c r="BE50" s="106"/>
      <c r="BF50" s="106"/>
      <c r="BG50" s="106"/>
      <c r="BH50" s="106"/>
      <c r="BI50" s="106"/>
      <c r="BJ50" s="106"/>
      <c r="BK50" s="106"/>
      <c r="BL50" s="106"/>
      <c r="BM50" s="106"/>
      <c r="BN50" s="106"/>
    </row>
    <row r="51">
      <c r="A51" s="7" t="s">
        <v>2446</v>
      </c>
      <c r="B51" s="8"/>
      <c r="C51" s="8">
        <v>2005.0</v>
      </c>
      <c r="D51" s="12">
        <v>8.0</v>
      </c>
      <c r="E51" s="12">
        <v>25.0</v>
      </c>
      <c r="F51" s="9"/>
      <c r="G51" s="9"/>
      <c r="H51" s="9"/>
      <c r="I51" s="12" t="s">
        <v>1597</v>
      </c>
      <c r="J51" s="1" t="s">
        <v>2447</v>
      </c>
      <c r="K51" s="104"/>
      <c r="L51" s="12"/>
      <c r="M51" s="12" t="s">
        <v>76</v>
      </c>
      <c r="N51" s="9"/>
      <c r="O51" s="9"/>
      <c r="P51" s="12" t="s">
        <v>77</v>
      </c>
      <c r="Q51" s="12"/>
      <c r="R51" s="12"/>
      <c r="S51" s="12"/>
      <c r="T51" s="12" t="s">
        <v>81</v>
      </c>
      <c r="U51" s="12" t="s">
        <v>82</v>
      </c>
      <c r="V51" s="29" t="s">
        <v>308</v>
      </c>
      <c r="W51" s="12" t="s">
        <v>82</v>
      </c>
      <c r="X51" s="12" t="s">
        <v>122</v>
      </c>
      <c r="Y51" s="12"/>
      <c r="Z51" s="9"/>
      <c r="AA51" s="9"/>
      <c r="AB51" s="9"/>
      <c r="AC51" s="9"/>
      <c r="AD51" s="9"/>
      <c r="AE51" s="12"/>
      <c r="AF51" s="12"/>
      <c r="AG51" s="12"/>
      <c r="AH51" s="11"/>
      <c r="AI51" s="9"/>
      <c r="AJ51" s="12"/>
      <c r="AK51" s="12"/>
      <c r="AL51" s="13"/>
      <c r="AM51" s="9"/>
      <c r="AN51" s="29"/>
      <c r="AO51" s="9"/>
      <c r="AP51" s="9"/>
      <c r="AQ51" s="123"/>
      <c r="AR51" s="9"/>
      <c r="AS51" s="9"/>
      <c r="AT51" s="9"/>
      <c r="AU51" s="12"/>
      <c r="AV51" s="12"/>
      <c r="AW51" s="12"/>
      <c r="AX51" s="12"/>
      <c r="AY51" s="12"/>
      <c r="AZ51" s="241"/>
      <c r="BA51" s="242" t="s">
        <v>2448</v>
      </c>
      <c r="BB51" s="242" t="s">
        <v>2449</v>
      </c>
      <c r="BC51" s="242"/>
      <c r="BD51" s="9"/>
      <c r="BE51" s="9"/>
      <c r="BF51" s="9"/>
      <c r="BG51" s="9"/>
      <c r="BH51" s="9"/>
      <c r="BI51" s="9"/>
      <c r="BJ51" s="9"/>
      <c r="BK51" s="9"/>
      <c r="BL51" s="9"/>
      <c r="BM51" s="9"/>
      <c r="BN51" s="9"/>
    </row>
    <row r="52">
      <c r="A52" s="184" t="s">
        <v>2450</v>
      </c>
      <c r="B52" s="185"/>
      <c r="C52" s="185"/>
      <c r="D52" s="185"/>
      <c r="E52" s="185"/>
      <c r="F52" s="186"/>
      <c r="G52" s="186"/>
      <c r="H52" s="186"/>
      <c r="I52" s="187"/>
      <c r="J52" s="188"/>
      <c r="K52" s="185"/>
      <c r="L52" s="185"/>
      <c r="M52" s="186"/>
      <c r="N52" s="186"/>
      <c r="O52" s="185"/>
      <c r="P52" s="185"/>
      <c r="Q52" s="186"/>
      <c r="R52" s="186"/>
      <c r="S52" s="185"/>
      <c r="T52" s="185"/>
      <c r="U52" s="185"/>
      <c r="V52" s="185"/>
      <c r="W52" s="185"/>
      <c r="X52" s="185"/>
      <c r="Y52" s="185"/>
      <c r="Z52" s="187"/>
      <c r="AA52" s="185"/>
      <c r="AB52" s="185"/>
      <c r="AC52" s="185"/>
      <c r="AD52" s="185"/>
      <c r="AE52" s="185"/>
      <c r="AF52" s="187"/>
      <c r="AG52" s="186"/>
      <c r="AH52" s="185"/>
      <c r="AI52" s="185"/>
      <c r="AJ52" s="185"/>
      <c r="AK52" s="186"/>
      <c r="AL52" s="185"/>
      <c r="AM52" s="185"/>
      <c r="AN52" s="185"/>
      <c r="AO52" s="186"/>
      <c r="AP52" s="186"/>
      <c r="AQ52" s="186"/>
      <c r="AR52" s="186"/>
      <c r="AS52" s="185"/>
      <c r="AT52" s="185"/>
      <c r="AU52" s="185"/>
      <c r="AV52" s="185"/>
      <c r="AW52" s="185"/>
      <c r="AX52" s="186"/>
      <c r="AY52" s="186"/>
      <c r="AZ52" s="186"/>
      <c r="BA52" s="185"/>
      <c r="BB52" s="186"/>
      <c r="BC52" s="186"/>
      <c r="BD52" s="186"/>
      <c r="BE52" s="186"/>
      <c r="BF52" s="186"/>
      <c r="BG52" s="186"/>
      <c r="BH52" s="186"/>
      <c r="BI52" s="186"/>
      <c r="BJ52" s="186"/>
      <c r="BK52" s="186"/>
      <c r="BL52" s="186"/>
      <c r="BM52" s="186"/>
      <c r="BN52" s="186"/>
    </row>
    <row r="53">
      <c r="A53" s="243" t="s">
        <v>2451</v>
      </c>
      <c r="B53" s="244"/>
      <c r="C53" s="244">
        <v>2003.0</v>
      </c>
      <c r="D53" s="244">
        <v>9.0</v>
      </c>
      <c r="E53" s="244">
        <v>20.0</v>
      </c>
      <c r="F53" s="245"/>
      <c r="G53" s="245"/>
      <c r="H53" s="245"/>
      <c r="I53" s="246" t="s">
        <v>1757</v>
      </c>
      <c r="J53" s="246" t="s">
        <v>2452</v>
      </c>
      <c r="K53" s="247"/>
      <c r="L53" s="246" t="s">
        <v>76</v>
      </c>
      <c r="M53" s="245"/>
      <c r="N53" s="247"/>
      <c r="O53" s="246" t="s">
        <v>77</v>
      </c>
      <c r="P53" s="246" t="s">
        <v>1223</v>
      </c>
      <c r="Q53" s="245"/>
      <c r="R53" s="245"/>
      <c r="S53" s="246" t="s">
        <v>81</v>
      </c>
      <c r="T53" s="248" t="s">
        <v>82</v>
      </c>
      <c r="U53" s="249" t="s">
        <v>83</v>
      </c>
      <c r="V53" s="247"/>
      <c r="W53" s="246" t="s">
        <v>122</v>
      </c>
      <c r="X53" s="246"/>
      <c r="Y53" s="247"/>
      <c r="Z53" s="247"/>
      <c r="AA53" s="247"/>
      <c r="AB53" s="247"/>
      <c r="AC53" s="247"/>
      <c r="AD53" s="246"/>
      <c r="AE53" s="246" t="s">
        <v>88</v>
      </c>
      <c r="AF53" s="246"/>
      <c r="AG53" s="246" t="s">
        <v>1244</v>
      </c>
      <c r="AH53" s="246" t="s">
        <v>125</v>
      </c>
      <c r="AI53" s="246" t="s">
        <v>123</v>
      </c>
      <c r="AJ53" s="246" t="s">
        <v>92</v>
      </c>
      <c r="AK53" s="250" t="s">
        <v>251</v>
      </c>
      <c r="AL53" s="247"/>
      <c r="AM53" s="247"/>
      <c r="AN53" s="247"/>
      <c r="AO53" s="247"/>
      <c r="AP53" s="247"/>
      <c r="AQ53" s="247"/>
      <c r="AR53" s="247"/>
      <c r="AS53" s="246" t="s">
        <v>1018</v>
      </c>
      <c r="AT53" s="246" t="s">
        <v>1239</v>
      </c>
      <c r="AU53" s="246" t="s">
        <v>1240</v>
      </c>
      <c r="AV53" s="246" t="s">
        <v>337</v>
      </c>
      <c r="AW53" s="246" t="s">
        <v>338</v>
      </c>
      <c r="AX53" s="247"/>
      <c r="AY53" s="247"/>
      <c r="AZ53" s="247"/>
      <c r="BA53" s="246"/>
      <c r="BC53" s="245"/>
      <c r="BD53" s="245"/>
      <c r="BE53" s="245"/>
      <c r="BF53" s="245"/>
      <c r="BG53" s="245"/>
      <c r="BH53" s="245"/>
      <c r="BI53" s="245"/>
      <c r="BJ53" s="245"/>
      <c r="BK53" s="245"/>
      <c r="BL53" s="245"/>
      <c r="BM53" s="245"/>
      <c r="BN53" s="245"/>
    </row>
    <row r="54">
      <c r="A54" s="251" t="s">
        <v>1150</v>
      </c>
      <c r="B54" s="252"/>
      <c r="C54" s="252">
        <v>2003.0</v>
      </c>
      <c r="D54" s="253"/>
      <c r="E54" s="253"/>
      <c r="F54" s="254"/>
      <c r="G54" s="254"/>
      <c r="H54" s="254"/>
      <c r="I54" s="255" t="s">
        <v>2453</v>
      </c>
      <c r="J54" s="32" t="s">
        <v>2454</v>
      </c>
      <c r="K54" s="253"/>
      <c r="L54" s="253"/>
      <c r="M54" s="253"/>
      <c r="N54" s="253"/>
      <c r="O54" s="32" t="s">
        <v>77</v>
      </c>
      <c r="P54" s="253"/>
      <c r="Q54" s="253"/>
      <c r="R54" s="254"/>
      <c r="S54" s="253"/>
      <c r="T54" s="253"/>
      <c r="U54" s="253"/>
      <c r="V54" s="253"/>
      <c r="W54" s="32" t="s">
        <v>122</v>
      </c>
      <c r="X54" s="253"/>
      <c r="Y54" s="253"/>
      <c r="Z54" s="253"/>
      <c r="AA54" s="254"/>
      <c r="AB54" s="254"/>
      <c r="AC54" s="253"/>
      <c r="AD54" s="253"/>
      <c r="AE54" s="253"/>
      <c r="AF54" s="253"/>
      <c r="AG54" s="253"/>
      <c r="AH54" s="253"/>
      <c r="AI54" s="253"/>
      <c r="AJ54" s="253"/>
      <c r="AK54" s="254"/>
      <c r="AL54" s="253"/>
      <c r="AM54" s="253"/>
      <c r="AN54" s="253"/>
      <c r="AO54" s="253"/>
      <c r="AP54" s="253"/>
      <c r="AQ54" s="253"/>
      <c r="AR54" s="253"/>
      <c r="AS54" s="32" t="s">
        <v>1018</v>
      </c>
      <c r="AT54" s="32" t="s">
        <v>1240</v>
      </c>
      <c r="AU54" s="32" t="s">
        <v>1240</v>
      </c>
      <c r="AV54" s="32"/>
      <c r="AW54" s="32"/>
      <c r="AX54" s="32"/>
      <c r="AY54" s="32"/>
      <c r="AZ54" s="32"/>
      <c r="BA54" s="253"/>
      <c r="BB54" s="253"/>
      <c r="BC54" s="253"/>
      <c r="BD54" s="253"/>
      <c r="BE54" s="106"/>
      <c r="BF54" s="106"/>
      <c r="BG54" s="106"/>
      <c r="BH54" s="106"/>
      <c r="BI54" s="106"/>
      <c r="BJ54" s="106"/>
      <c r="BK54" s="106"/>
      <c r="BL54" s="106"/>
      <c r="BM54" s="106"/>
      <c r="BN54" s="106"/>
    </row>
    <row r="55">
      <c r="A55" s="251" t="s">
        <v>1150</v>
      </c>
      <c r="B55" s="252"/>
      <c r="C55" s="252">
        <v>2003.0</v>
      </c>
      <c r="D55" s="253"/>
      <c r="E55" s="253"/>
      <c r="F55" s="254"/>
      <c r="G55" s="254"/>
      <c r="H55" s="254"/>
      <c r="I55" s="255" t="s">
        <v>516</v>
      </c>
      <c r="J55" s="32" t="s">
        <v>2455</v>
      </c>
      <c r="K55" s="253"/>
      <c r="L55" s="32" t="s">
        <v>76</v>
      </c>
      <c r="M55" s="253"/>
      <c r="N55" s="253"/>
      <c r="O55" s="32" t="s">
        <v>77</v>
      </c>
      <c r="P55" s="253"/>
      <c r="Q55" s="253"/>
      <c r="R55" s="253"/>
      <c r="S55" s="253"/>
      <c r="T55" s="253"/>
      <c r="U55" s="253"/>
      <c r="V55" s="253"/>
      <c r="W55" s="32" t="s">
        <v>122</v>
      </c>
      <c r="X55" s="253"/>
      <c r="Y55" s="253"/>
      <c r="Z55" s="253"/>
      <c r="AA55" s="254"/>
      <c r="AB55" s="254"/>
      <c r="AC55" s="253"/>
      <c r="AD55" s="253"/>
      <c r="AE55" s="253"/>
      <c r="AF55" s="253"/>
      <c r="AG55" s="253"/>
      <c r="AH55" s="253"/>
      <c r="AI55" s="253"/>
      <c r="AJ55" s="253"/>
      <c r="AK55" s="254"/>
      <c r="AL55" s="253"/>
      <c r="AM55" s="253"/>
      <c r="AN55" s="253"/>
      <c r="AO55" s="253"/>
      <c r="AP55" s="253"/>
      <c r="AQ55" s="253"/>
      <c r="AR55" s="253"/>
      <c r="AS55" s="32" t="s">
        <v>1018</v>
      </c>
      <c r="AT55" s="32" t="s">
        <v>1240</v>
      </c>
      <c r="AU55" s="32" t="s">
        <v>1240</v>
      </c>
      <c r="AV55" s="32"/>
      <c r="AW55" s="32"/>
      <c r="AX55" s="32"/>
      <c r="AY55" s="32"/>
      <c r="AZ55" s="32"/>
      <c r="BA55" s="253"/>
      <c r="BB55" s="253"/>
      <c r="BC55" s="253"/>
      <c r="BD55" s="253"/>
      <c r="BE55" s="106"/>
      <c r="BF55" s="106"/>
      <c r="BG55" s="106"/>
      <c r="BH55" s="106"/>
      <c r="BI55" s="106"/>
      <c r="BJ55" s="106"/>
      <c r="BK55" s="106"/>
      <c r="BL55" s="106"/>
      <c r="BM55" s="106"/>
      <c r="BN55" s="106"/>
    </row>
    <row r="56">
      <c r="A56" s="243" t="s">
        <v>1150</v>
      </c>
      <c r="B56" s="244"/>
      <c r="C56" s="244">
        <v>2003.0</v>
      </c>
      <c r="D56" s="244">
        <v>10.0</v>
      </c>
      <c r="E56" s="244">
        <v>12.0</v>
      </c>
      <c r="F56" s="245"/>
      <c r="G56" s="245"/>
      <c r="H56" s="245"/>
      <c r="I56" s="246" t="s">
        <v>2456</v>
      </c>
      <c r="J56" s="246" t="s">
        <v>2457</v>
      </c>
      <c r="K56" s="245"/>
      <c r="L56" s="246" t="s">
        <v>76</v>
      </c>
      <c r="M56" s="245"/>
      <c r="N56" s="245"/>
      <c r="O56" s="246" t="s">
        <v>77</v>
      </c>
      <c r="P56" s="245"/>
      <c r="Q56" s="245"/>
      <c r="R56" s="245"/>
      <c r="S56" s="246" t="s">
        <v>248</v>
      </c>
      <c r="T56" s="245"/>
      <c r="U56" s="245"/>
      <c r="V56" s="245"/>
      <c r="W56" s="246" t="s">
        <v>122</v>
      </c>
      <c r="X56" s="246" t="s">
        <v>533</v>
      </c>
      <c r="Y56" s="245"/>
      <c r="Z56" s="245"/>
      <c r="AA56" s="245"/>
      <c r="AB56" s="245"/>
      <c r="AC56" s="245"/>
      <c r="AD56" s="246" t="s">
        <v>533</v>
      </c>
      <c r="AE56" s="246" t="s">
        <v>88</v>
      </c>
      <c r="AF56" s="245"/>
      <c r="AG56" s="246" t="s">
        <v>254</v>
      </c>
      <c r="AH56" s="246" t="s">
        <v>254</v>
      </c>
      <c r="AI56" s="246" t="s">
        <v>227</v>
      </c>
      <c r="AJ56" s="246" t="s">
        <v>254</v>
      </c>
      <c r="AK56" s="245"/>
      <c r="AL56" s="246" t="s">
        <v>251</v>
      </c>
      <c r="AM56" s="245"/>
      <c r="AN56" s="245"/>
      <c r="AO56" s="245"/>
      <c r="AP56" s="245"/>
      <c r="AQ56" s="245"/>
      <c r="AR56" s="246" t="s">
        <v>94</v>
      </c>
      <c r="AS56" s="246" t="s">
        <v>1018</v>
      </c>
      <c r="AT56" s="246" t="s">
        <v>1240</v>
      </c>
      <c r="AU56" s="246" t="s">
        <v>1240</v>
      </c>
      <c r="AV56" s="246" t="s">
        <v>82</v>
      </c>
      <c r="AW56" s="246" t="s">
        <v>223</v>
      </c>
      <c r="AX56" s="247"/>
      <c r="AY56" s="247"/>
      <c r="AZ56" s="247"/>
      <c r="BA56" s="246" t="s">
        <v>2458</v>
      </c>
      <c r="BB56" s="246"/>
      <c r="BC56" s="246"/>
      <c r="BD56" s="246"/>
      <c r="BE56" s="246"/>
      <c r="BF56" s="246"/>
      <c r="BG56" s="246"/>
      <c r="BH56" s="246"/>
      <c r="BI56" s="246"/>
      <c r="BJ56" s="246"/>
      <c r="BK56" s="246"/>
      <c r="BL56" s="246"/>
      <c r="BM56" s="246"/>
      <c r="BN56" s="246"/>
    </row>
    <row r="57">
      <c r="A57" s="243" t="s">
        <v>1150</v>
      </c>
      <c r="B57" s="244"/>
      <c r="C57" s="244">
        <v>2003.0</v>
      </c>
      <c r="D57" s="244">
        <v>10.0</v>
      </c>
      <c r="E57" s="244">
        <v>12.0</v>
      </c>
      <c r="F57" s="245"/>
      <c r="G57" s="245"/>
      <c r="H57" s="245"/>
      <c r="I57" s="246" t="s">
        <v>980</v>
      </c>
      <c r="J57" s="246" t="s">
        <v>2459</v>
      </c>
      <c r="K57" s="245"/>
      <c r="L57" s="246" t="s">
        <v>76</v>
      </c>
      <c r="M57" s="245"/>
      <c r="N57" s="245"/>
      <c r="O57" s="246" t="s">
        <v>77</v>
      </c>
      <c r="P57" s="245"/>
      <c r="Q57" s="245"/>
      <c r="R57" s="245"/>
      <c r="S57" s="246" t="s">
        <v>248</v>
      </c>
      <c r="T57" s="245"/>
      <c r="U57" s="245"/>
      <c r="V57" s="245"/>
      <c r="W57" s="246" t="s">
        <v>122</v>
      </c>
      <c r="X57" s="246" t="s">
        <v>533</v>
      </c>
      <c r="Y57" s="245"/>
      <c r="Z57" s="245"/>
      <c r="AA57" s="245"/>
      <c r="AB57" s="245"/>
      <c r="AC57" s="245"/>
      <c r="AD57" s="246" t="s">
        <v>533</v>
      </c>
      <c r="AE57" s="246" t="s">
        <v>88</v>
      </c>
      <c r="AF57" s="247"/>
      <c r="AG57" s="246" t="s">
        <v>254</v>
      </c>
      <c r="AH57" s="246" t="s">
        <v>254</v>
      </c>
      <c r="AI57" s="246" t="s">
        <v>227</v>
      </c>
      <c r="AJ57" s="246" t="s">
        <v>254</v>
      </c>
      <c r="AK57" s="245"/>
      <c r="AL57" s="246" t="s">
        <v>251</v>
      </c>
      <c r="AM57" s="245"/>
      <c r="AN57" s="245"/>
      <c r="AO57" s="245"/>
      <c r="AP57" s="245"/>
      <c r="AQ57" s="245"/>
      <c r="AR57" s="246" t="s">
        <v>94</v>
      </c>
      <c r="AS57" s="246" t="s">
        <v>1018</v>
      </c>
      <c r="AT57" s="246" t="s">
        <v>1240</v>
      </c>
      <c r="AU57" s="246" t="s">
        <v>1240</v>
      </c>
      <c r="AV57" s="246" t="s">
        <v>82</v>
      </c>
      <c r="AW57" s="246" t="s">
        <v>223</v>
      </c>
      <c r="AX57" s="245"/>
      <c r="AY57" s="245"/>
      <c r="AZ57" s="245"/>
      <c r="BA57" s="246" t="s">
        <v>2458</v>
      </c>
      <c r="BB57" s="246"/>
      <c r="BC57" s="246"/>
      <c r="BD57" s="246"/>
      <c r="BE57" s="246"/>
      <c r="BF57" s="246"/>
      <c r="BG57" s="246"/>
      <c r="BH57" s="246"/>
      <c r="BI57" s="246"/>
      <c r="BJ57" s="246"/>
      <c r="BK57" s="246"/>
      <c r="BL57" s="246"/>
      <c r="BM57" s="246"/>
      <c r="BN57" s="246"/>
    </row>
    <row r="58">
      <c r="A58" s="243" t="s">
        <v>1150</v>
      </c>
      <c r="B58" s="244"/>
      <c r="C58" s="244">
        <v>2003.0</v>
      </c>
      <c r="D58" s="244">
        <v>10.0</v>
      </c>
      <c r="E58" s="244">
        <v>12.0</v>
      </c>
      <c r="F58" s="245"/>
      <c r="G58" s="245"/>
      <c r="H58" s="245"/>
      <c r="I58" s="246" t="s">
        <v>1648</v>
      </c>
      <c r="J58" s="246" t="s">
        <v>595</v>
      </c>
      <c r="K58" s="245"/>
      <c r="L58" s="246" t="s">
        <v>76</v>
      </c>
      <c r="M58" s="245"/>
      <c r="N58" s="245"/>
      <c r="O58" s="246" t="s">
        <v>77</v>
      </c>
      <c r="P58" s="245"/>
      <c r="Q58" s="245"/>
      <c r="R58" s="245"/>
      <c r="S58" s="246" t="s">
        <v>248</v>
      </c>
      <c r="T58" s="245"/>
      <c r="U58" s="245"/>
      <c r="V58" s="245"/>
      <c r="W58" s="246" t="s">
        <v>122</v>
      </c>
      <c r="X58" s="246" t="s">
        <v>533</v>
      </c>
      <c r="Y58" s="245"/>
      <c r="Z58" s="245"/>
      <c r="AA58" s="245"/>
      <c r="AB58" s="245"/>
      <c r="AC58" s="245"/>
      <c r="AD58" s="246" t="s">
        <v>533</v>
      </c>
      <c r="AE58" s="246" t="s">
        <v>88</v>
      </c>
      <c r="AF58" s="245"/>
      <c r="AG58" s="246" t="s">
        <v>254</v>
      </c>
      <c r="AH58" s="246" t="s">
        <v>254</v>
      </c>
      <c r="AI58" s="246" t="s">
        <v>227</v>
      </c>
      <c r="AJ58" s="246" t="s">
        <v>254</v>
      </c>
      <c r="AK58" s="245"/>
      <c r="AL58" s="246" t="s">
        <v>251</v>
      </c>
      <c r="AM58" s="245"/>
      <c r="AN58" s="245"/>
      <c r="AO58" s="245"/>
      <c r="AP58" s="245"/>
      <c r="AQ58" s="245"/>
      <c r="AR58" s="246" t="s">
        <v>94</v>
      </c>
      <c r="AS58" s="246" t="s">
        <v>1018</v>
      </c>
      <c r="AT58" s="246" t="s">
        <v>1240</v>
      </c>
      <c r="AU58" s="246" t="s">
        <v>1240</v>
      </c>
      <c r="AV58" s="246" t="s">
        <v>82</v>
      </c>
      <c r="AW58" s="246" t="s">
        <v>223</v>
      </c>
      <c r="AX58" s="247"/>
      <c r="AY58" s="247"/>
      <c r="AZ58" s="247"/>
      <c r="BA58" s="246" t="s">
        <v>2458</v>
      </c>
      <c r="BB58" s="246"/>
      <c r="BC58" s="246"/>
      <c r="BD58" s="246"/>
      <c r="BE58" s="246"/>
      <c r="BF58" s="246"/>
      <c r="BG58" s="246"/>
      <c r="BH58" s="246"/>
      <c r="BI58" s="246"/>
      <c r="BJ58" s="246"/>
      <c r="BK58" s="246"/>
      <c r="BL58" s="246"/>
      <c r="BM58" s="246"/>
      <c r="BN58" s="246"/>
    </row>
    <row r="59">
      <c r="A59" s="243" t="s">
        <v>1150</v>
      </c>
      <c r="B59" s="244"/>
      <c r="C59" s="244">
        <v>2003.0</v>
      </c>
      <c r="D59" s="244">
        <v>10.0</v>
      </c>
      <c r="E59" s="244">
        <v>12.0</v>
      </c>
      <c r="F59" s="245"/>
      <c r="G59" s="245"/>
      <c r="H59" s="245"/>
      <c r="I59" s="246" t="s">
        <v>980</v>
      </c>
      <c r="J59" s="246" t="s">
        <v>595</v>
      </c>
      <c r="K59" s="245"/>
      <c r="L59" s="246" t="s">
        <v>76</v>
      </c>
      <c r="M59" s="245"/>
      <c r="N59" s="245"/>
      <c r="O59" s="246" t="s">
        <v>77</v>
      </c>
      <c r="P59" s="245"/>
      <c r="Q59" s="245"/>
      <c r="R59" s="245"/>
      <c r="S59" s="246" t="s">
        <v>248</v>
      </c>
      <c r="T59" s="245"/>
      <c r="U59" s="245"/>
      <c r="V59" s="245"/>
      <c r="W59" s="246" t="s">
        <v>122</v>
      </c>
      <c r="X59" s="246" t="s">
        <v>533</v>
      </c>
      <c r="Y59" s="245"/>
      <c r="Z59" s="245"/>
      <c r="AA59" s="245"/>
      <c r="AB59" s="245"/>
      <c r="AC59" s="245"/>
      <c r="AD59" s="246" t="s">
        <v>533</v>
      </c>
      <c r="AE59" s="246" t="s">
        <v>88</v>
      </c>
      <c r="AF59" s="245"/>
      <c r="AG59" s="246" t="s">
        <v>254</v>
      </c>
      <c r="AH59" s="246" t="s">
        <v>254</v>
      </c>
      <c r="AI59" s="246" t="s">
        <v>227</v>
      </c>
      <c r="AJ59" s="246" t="s">
        <v>254</v>
      </c>
      <c r="AK59" s="245"/>
      <c r="AL59" s="246" t="s">
        <v>251</v>
      </c>
      <c r="AM59" s="245"/>
      <c r="AN59" s="245"/>
      <c r="AO59" s="245"/>
      <c r="AP59" s="245"/>
      <c r="AQ59" s="245"/>
      <c r="AR59" s="246" t="s">
        <v>94</v>
      </c>
      <c r="AS59" s="246" t="s">
        <v>1018</v>
      </c>
      <c r="AT59" s="246" t="s">
        <v>1240</v>
      </c>
      <c r="AU59" s="246" t="s">
        <v>1240</v>
      </c>
      <c r="AV59" s="246" t="s">
        <v>82</v>
      </c>
      <c r="AW59" s="246" t="s">
        <v>223</v>
      </c>
      <c r="AX59" s="247"/>
      <c r="AY59" s="247"/>
      <c r="AZ59" s="247"/>
      <c r="BA59" s="246" t="s">
        <v>2458</v>
      </c>
      <c r="BB59" s="246"/>
      <c r="BC59" s="246"/>
      <c r="BD59" s="246"/>
      <c r="BE59" s="246"/>
      <c r="BF59" s="246"/>
      <c r="BG59" s="246"/>
      <c r="BH59" s="246"/>
      <c r="BI59" s="246"/>
      <c r="BJ59" s="246"/>
      <c r="BK59" s="246"/>
      <c r="BL59" s="246"/>
      <c r="BM59" s="246"/>
      <c r="BN59" s="246"/>
    </row>
    <row r="60">
      <c r="A60" s="243" t="s">
        <v>1150</v>
      </c>
      <c r="B60" s="244"/>
      <c r="C60" s="244">
        <v>2003.0</v>
      </c>
      <c r="D60" s="244">
        <v>10.0</v>
      </c>
      <c r="E60" s="244">
        <v>12.0</v>
      </c>
      <c r="F60" s="245"/>
      <c r="G60" s="245"/>
      <c r="H60" s="245"/>
      <c r="I60" s="246" t="s">
        <v>1362</v>
      </c>
      <c r="J60" s="246" t="s">
        <v>2460</v>
      </c>
      <c r="K60" s="245"/>
      <c r="L60" s="246" t="s">
        <v>76</v>
      </c>
      <c r="M60" s="245"/>
      <c r="N60" s="245"/>
      <c r="O60" s="246" t="s">
        <v>77</v>
      </c>
      <c r="P60" s="245"/>
      <c r="Q60" s="245"/>
      <c r="R60" s="245"/>
      <c r="S60" s="246" t="s">
        <v>248</v>
      </c>
      <c r="T60" s="245"/>
      <c r="U60" s="245"/>
      <c r="V60" s="245"/>
      <c r="W60" s="246" t="s">
        <v>122</v>
      </c>
      <c r="X60" s="246" t="s">
        <v>533</v>
      </c>
      <c r="Y60" s="245"/>
      <c r="Z60" s="245"/>
      <c r="AA60" s="245"/>
      <c r="AB60" s="245"/>
      <c r="AC60" s="245"/>
      <c r="AD60" s="246" t="s">
        <v>533</v>
      </c>
      <c r="AE60" s="246" t="s">
        <v>88</v>
      </c>
      <c r="AF60" s="245"/>
      <c r="AG60" s="246" t="s">
        <v>254</v>
      </c>
      <c r="AH60" s="246" t="s">
        <v>254</v>
      </c>
      <c r="AI60" s="246" t="s">
        <v>227</v>
      </c>
      <c r="AJ60" s="246" t="s">
        <v>254</v>
      </c>
      <c r="AK60" s="245"/>
      <c r="AL60" s="246" t="s">
        <v>251</v>
      </c>
      <c r="AM60" s="245"/>
      <c r="AN60" s="245"/>
      <c r="AO60" s="245"/>
      <c r="AP60" s="245"/>
      <c r="AQ60" s="245"/>
      <c r="AR60" s="246" t="s">
        <v>94</v>
      </c>
      <c r="AS60" s="246" t="s">
        <v>1018</v>
      </c>
      <c r="AT60" s="246" t="s">
        <v>1240</v>
      </c>
      <c r="AU60" s="246" t="s">
        <v>1240</v>
      </c>
      <c r="AV60" s="246" t="s">
        <v>82</v>
      </c>
      <c r="AW60" s="246" t="s">
        <v>223</v>
      </c>
      <c r="AX60" s="245"/>
      <c r="AY60" s="245"/>
      <c r="AZ60" s="245"/>
      <c r="BA60" s="246" t="s">
        <v>2458</v>
      </c>
      <c r="BB60" s="246"/>
      <c r="BC60" s="246"/>
      <c r="BD60" s="246"/>
      <c r="BE60" s="246"/>
      <c r="BF60" s="246"/>
      <c r="BG60" s="246"/>
      <c r="BH60" s="246"/>
      <c r="BI60" s="246"/>
      <c r="BJ60" s="246"/>
      <c r="BK60" s="246"/>
      <c r="BL60" s="246"/>
      <c r="BM60" s="246"/>
      <c r="BN60" s="246"/>
    </row>
    <row r="61">
      <c r="A61" s="243" t="s">
        <v>1150</v>
      </c>
      <c r="B61" s="244"/>
      <c r="C61" s="244">
        <v>2003.0</v>
      </c>
      <c r="D61" s="244">
        <v>10.0</v>
      </c>
      <c r="E61" s="244">
        <v>12.0</v>
      </c>
      <c r="F61" s="245"/>
      <c r="G61" s="245"/>
      <c r="H61" s="245"/>
      <c r="I61" s="246" t="s">
        <v>1060</v>
      </c>
      <c r="J61" s="246" t="s">
        <v>513</v>
      </c>
      <c r="K61" s="245"/>
      <c r="L61" s="246" t="s">
        <v>76</v>
      </c>
      <c r="M61" s="245"/>
      <c r="N61" s="245"/>
      <c r="O61" s="246" t="s">
        <v>77</v>
      </c>
      <c r="P61" s="245"/>
      <c r="Q61" s="245"/>
      <c r="R61" s="245"/>
      <c r="S61" s="246" t="s">
        <v>248</v>
      </c>
      <c r="T61" s="245"/>
      <c r="U61" s="245"/>
      <c r="V61" s="245"/>
      <c r="W61" s="246" t="s">
        <v>122</v>
      </c>
      <c r="X61" s="246" t="s">
        <v>533</v>
      </c>
      <c r="Y61" s="245"/>
      <c r="Z61" s="245"/>
      <c r="AA61" s="245"/>
      <c r="AB61" s="245"/>
      <c r="AC61" s="245"/>
      <c r="AD61" s="246" t="s">
        <v>533</v>
      </c>
      <c r="AE61" s="246" t="s">
        <v>88</v>
      </c>
      <c r="AF61" s="245"/>
      <c r="AG61" s="246" t="s">
        <v>254</v>
      </c>
      <c r="AH61" s="246" t="s">
        <v>254</v>
      </c>
      <c r="AI61" s="246" t="s">
        <v>227</v>
      </c>
      <c r="AJ61" s="246" t="s">
        <v>254</v>
      </c>
      <c r="AK61" s="245"/>
      <c r="AL61" s="246" t="s">
        <v>251</v>
      </c>
      <c r="AM61" s="245"/>
      <c r="AN61" s="245"/>
      <c r="AO61" s="245"/>
      <c r="AP61" s="245"/>
      <c r="AQ61" s="245"/>
      <c r="AR61" s="246" t="s">
        <v>94</v>
      </c>
      <c r="AS61" s="246" t="s">
        <v>1018</v>
      </c>
      <c r="AT61" s="246" t="s">
        <v>1240</v>
      </c>
      <c r="AU61" s="246" t="s">
        <v>1240</v>
      </c>
      <c r="AV61" s="246" t="s">
        <v>82</v>
      </c>
      <c r="AW61" s="246" t="s">
        <v>223</v>
      </c>
      <c r="AX61" s="247"/>
      <c r="AY61" s="247"/>
      <c r="AZ61" s="247"/>
      <c r="BA61" s="246" t="s">
        <v>2458</v>
      </c>
      <c r="BB61" s="246"/>
      <c r="BC61" s="246"/>
      <c r="BD61" s="246"/>
      <c r="BE61" s="246"/>
      <c r="BF61" s="246"/>
      <c r="BG61" s="246"/>
      <c r="BH61" s="246"/>
      <c r="BI61" s="246"/>
      <c r="BJ61" s="246"/>
      <c r="BK61" s="246"/>
      <c r="BL61" s="246"/>
      <c r="BM61" s="246"/>
      <c r="BN61" s="246"/>
    </row>
    <row r="62">
      <c r="A62" s="243" t="s">
        <v>1150</v>
      </c>
      <c r="B62" s="244"/>
      <c r="C62" s="244">
        <v>2003.0</v>
      </c>
      <c r="D62" s="244">
        <v>10.0</v>
      </c>
      <c r="E62" s="244">
        <v>13.0</v>
      </c>
      <c r="F62" s="245"/>
      <c r="G62" s="245"/>
      <c r="H62" s="245"/>
      <c r="I62" s="246" t="s">
        <v>508</v>
      </c>
      <c r="J62" s="246" t="s">
        <v>2461</v>
      </c>
      <c r="K62" s="246" t="s">
        <v>76</v>
      </c>
      <c r="L62" s="247"/>
      <c r="M62" s="245"/>
      <c r="N62" s="245"/>
      <c r="O62" s="246" t="s">
        <v>77</v>
      </c>
      <c r="P62" s="247"/>
      <c r="Q62" s="247"/>
      <c r="R62" s="247"/>
      <c r="S62" s="246" t="s">
        <v>81</v>
      </c>
      <c r="T62" s="246" t="s">
        <v>489</v>
      </c>
      <c r="U62" s="246" t="s">
        <v>83</v>
      </c>
      <c r="V62" s="245"/>
      <c r="W62" s="245"/>
      <c r="X62" s="247"/>
      <c r="Y62" s="245"/>
      <c r="Z62" s="245"/>
      <c r="AA62" s="245"/>
      <c r="AB62" s="245"/>
      <c r="AC62" s="245"/>
      <c r="AD62" s="245"/>
      <c r="AE62" s="245"/>
      <c r="AF62" s="247"/>
      <c r="AG62" s="247"/>
      <c r="AH62" s="247"/>
      <c r="AI62" s="247"/>
      <c r="AJ62" s="247"/>
      <c r="AK62" s="245"/>
      <c r="AL62" s="247"/>
      <c r="AM62" s="245"/>
      <c r="AN62" s="245"/>
      <c r="AO62" s="245"/>
      <c r="AP62" s="247"/>
      <c r="AQ62" s="247"/>
      <c r="AR62" s="245"/>
      <c r="AS62" s="246" t="s">
        <v>1018</v>
      </c>
      <c r="AT62" s="246" t="s">
        <v>1240</v>
      </c>
      <c r="AU62" s="246" t="s">
        <v>1240</v>
      </c>
      <c r="AV62" s="247"/>
      <c r="AW62" s="247"/>
      <c r="AX62" s="245"/>
      <c r="AY62" s="245"/>
      <c r="AZ62" s="245"/>
      <c r="BA62" s="245"/>
      <c r="BB62" s="246"/>
      <c r="BC62" s="246"/>
      <c r="BD62" s="246"/>
      <c r="BE62" s="246"/>
      <c r="BF62" s="246"/>
      <c r="BG62" s="246"/>
      <c r="BH62" s="246"/>
      <c r="BI62" s="246"/>
      <c r="BJ62" s="246"/>
      <c r="BK62" s="246"/>
      <c r="BL62" s="246"/>
      <c r="BM62" s="246"/>
      <c r="BN62" s="246"/>
    </row>
    <row r="63">
      <c r="A63" s="243" t="s">
        <v>1150</v>
      </c>
      <c r="B63" s="244"/>
      <c r="C63" s="244">
        <v>2003.0</v>
      </c>
      <c r="D63" s="244">
        <v>10.0</v>
      </c>
      <c r="E63" s="244">
        <v>13.0</v>
      </c>
      <c r="F63" s="245"/>
      <c r="G63" s="245"/>
      <c r="H63" s="245"/>
      <c r="I63" s="246" t="s">
        <v>401</v>
      </c>
      <c r="J63" s="246" t="s">
        <v>2462</v>
      </c>
      <c r="K63" s="245"/>
      <c r="L63" s="246" t="s">
        <v>76</v>
      </c>
      <c r="M63" s="245"/>
      <c r="N63" s="245"/>
      <c r="O63" s="246" t="s">
        <v>77</v>
      </c>
      <c r="P63" s="245"/>
      <c r="Q63" s="245"/>
      <c r="R63" s="245"/>
      <c r="S63" s="246" t="s">
        <v>81</v>
      </c>
      <c r="T63" s="245"/>
      <c r="U63" s="245"/>
      <c r="V63" s="245"/>
      <c r="W63" s="246" t="s">
        <v>122</v>
      </c>
      <c r="X63" s="246" t="s">
        <v>533</v>
      </c>
      <c r="Y63" s="245"/>
      <c r="Z63" s="245"/>
      <c r="AA63" s="245"/>
      <c r="AB63" s="245"/>
      <c r="AC63" s="245"/>
      <c r="AD63" s="245"/>
      <c r="AE63" s="246" t="s">
        <v>88</v>
      </c>
      <c r="AF63" s="245"/>
      <c r="AG63" s="246" t="s">
        <v>254</v>
      </c>
      <c r="AH63" s="246" t="s">
        <v>254</v>
      </c>
      <c r="AI63" s="246" t="s">
        <v>227</v>
      </c>
      <c r="AJ63" s="246" t="s">
        <v>254</v>
      </c>
      <c r="AK63" s="245"/>
      <c r="AL63" s="246" t="s">
        <v>279</v>
      </c>
      <c r="AM63" s="245"/>
      <c r="AN63" s="245"/>
      <c r="AO63" s="245"/>
      <c r="AP63" s="245"/>
      <c r="AQ63" s="245"/>
      <c r="AR63" s="245"/>
      <c r="AS63" s="246" t="s">
        <v>1018</v>
      </c>
      <c r="AT63" s="246" t="s">
        <v>1240</v>
      </c>
      <c r="AU63" s="246" t="s">
        <v>1240</v>
      </c>
      <c r="AV63" s="246" t="s">
        <v>82</v>
      </c>
      <c r="AW63" s="246" t="s">
        <v>223</v>
      </c>
      <c r="AX63" s="245"/>
      <c r="AY63" s="245"/>
      <c r="AZ63" s="245"/>
      <c r="BA63" s="246" t="s">
        <v>2463</v>
      </c>
      <c r="BB63" s="246"/>
      <c r="BC63" s="246"/>
      <c r="BD63" s="246"/>
      <c r="BE63" s="246"/>
      <c r="BF63" s="246"/>
      <c r="BG63" s="246"/>
      <c r="BH63" s="246"/>
      <c r="BI63" s="246"/>
      <c r="BJ63" s="246"/>
      <c r="BK63" s="246"/>
      <c r="BL63" s="246"/>
      <c r="BM63" s="246"/>
      <c r="BN63" s="246"/>
    </row>
    <row r="64">
      <c r="A64" s="243" t="s">
        <v>1150</v>
      </c>
      <c r="B64" s="244"/>
      <c r="C64" s="244">
        <v>2003.0</v>
      </c>
      <c r="D64" s="244">
        <v>10.0</v>
      </c>
      <c r="E64" s="244">
        <v>13.0</v>
      </c>
      <c r="F64" s="245"/>
      <c r="G64" s="245"/>
      <c r="H64" s="245"/>
      <c r="I64" s="246" t="s">
        <v>1469</v>
      </c>
      <c r="J64" s="246" t="s">
        <v>2464</v>
      </c>
      <c r="K64" s="245"/>
      <c r="L64" s="246" t="s">
        <v>76</v>
      </c>
      <c r="M64" s="245"/>
      <c r="N64" s="245"/>
      <c r="O64" s="246" t="s">
        <v>77</v>
      </c>
      <c r="P64" s="245"/>
      <c r="Q64" s="245"/>
      <c r="R64" s="245"/>
      <c r="S64" s="246" t="s">
        <v>81</v>
      </c>
      <c r="T64" s="245"/>
      <c r="U64" s="245"/>
      <c r="V64" s="245"/>
      <c r="W64" s="246" t="s">
        <v>122</v>
      </c>
      <c r="X64" s="246" t="s">
        <v>533</v>
      </c>
      <c r="Y64" s="245"/>
      <c r="Z64" s="245"/>
      <c r="AA64" s="245"/>
      <c r="AB64" s="245"/>
      <c r="AC64" s="245"/>
      <c r="AD64" s="245"/>
      <c r="AE64" s="246" t="s">
        <v>88</v>
      </c>
      <c r="AF64" s="245"/>
      <c r="AG64" s="246" t="s">
        <v>254</v>
      </c>
      <c r="AH64" s="246" t="s">
        <v>254</v>
      </c>
      <c r="AI64" s="246" t="s">
        <v>227</v>
      </c>
      <c r="AJ64" s="246" t="s">
        <v>254</v>
      </c>
      <c r="AK64" s="245"/>
      <c r="AL64" s="246" t="s">
        <v>279</v>
      </c>
      <c r="AM64" s="245"/>
      <c r="AN64" s="245"/>
      <c r="AO64" s="245"/>
      <c r="AP64" s="245"/>
      <c r="AQ64" s="245"/>
      <c r="AR64" s="245"/>
      <c r="AS64" s="246" t="s">
        <v>1018</v>
      </c>
      <c r="AT64" s="246" t="s">
        <v>1240</v>
      </c>
      <c r="AU64" s="246" t="s">
        <v>1240</v>
      </c>
      <c r="AV64" s="246" t="s">
        <v>82</v>
      </c>
      <c r="AW64" s="246" t="s">
        <v>223</v>
      </c>
      <c r="AX64" s="247"/>
      <c r="AY64" s="247"/>
      <c r="AZ64" s="247"/>
      <c r="BA64" s="246" t="s">
        <v>2463</v>
      </c>
      <c r="BB64" s="246"/>
      <c r="BC64" s="246"/>
      <c r="BD64" s="246"/>
      <c r="BE64" s="246"/>
      <c r="BF64" s="246"/>
      <c r="BG64" s="246"/>
      <c r="BH64" s="246"/>
      <c r="BI64" s="246"/>
      <c r="BJ64" s="246"/>
      <c r="BK64" s="246"/>
      <c r="BL64" s="246"/>
      <c r="BM64" s="246"/>
      <c r="BN64" s="246"/>
    </row>
    <row r="65">
      <c r="A65" s="243" t="s">
        <v>1150</v>
      </c>
      <c r="B65" s="244"/>
      <c r="C65" s="244">
        <v>2003.0</v>
      </c>
      <c r="D65" s="244">
        <v>10.0</v>
      </c>
      <c r="E65" s="244">
        <v>13.0</v>
      </c>
      <c r="F65" s="245"/>
      <c r="G65" s="245"/>
      <c r="H65" s="245"/>
      <c r="I65" s="246" t="s">
        <v>2465</v>
      </c>
      <c r="J65" s="246" t="s">
        <v>2466</v>
      </c>
      <c r="K65" s="245"/>
      <c r="L65" s="246" t="s">
        <v>76</v>
      </c>
      <c r="M65" s="245"/>
      <c r="N65" s="245"/>
      <c r="O65" s="246" t="s">
        <v>77</v>
      </c>
      <c r="P65" s="245"/>
      <c r="Q65" s="245"/>
      <c r="R65" s="245"/>
      <c r="S65" s="246" t="s">
        <v>81</v>
      </c>
      <c r="T65" s="245"/>
      <c r="U65" s="245"/>
      <c r="V65" s="245"/>
      <c r="W65" s="246" t="s">
        <v>122</v>
      </c>
      <c r="X65" s="246" t="s">
        <v>533</v>
      </c>
      <c r="Y65" s="245"/>
      <c r="Z65" s="245"/>
      <c r="AA65" s="245"/>
      <c r="AB65" s="245"/>
      <c r="AC65" s="245"/>
      <c r="AD65" s="246" t="s">
        <v>533</v>
      </c>
      <c r="AE65" s="246" t="s">
        <v>88</v>
      </c>
      <c r="AF65" s="245"/>
      <c r="AG65" s="245"/>
      <c r="AH65" s="246" t="s">
        <v>92</v>
      </c>
      <c r="AI65" s="246" t="s">
        <v>227</v>
      </c>
      <c r="AJ65" s="246" t="s">
        <v>92</v>
      </c>
      <c r="AK65" s="245"/>
      <c r="AL65" s="246" t="s">
        <v>279</v>
      </c>
      <c r="AM65" s="245"/>
      <c r="AN65" s="245"/>
      <c r="AO65" s="245"/>
      <c r="AP65" s="245"/>
      <c r="AQ65" s="245"/>
      <c r="AR65" s="245"/>
      <c r="AS65" s="246" t="s">
        <v>1018</v>
      </c>
      <c r="AT65" s="246" t="s">
        <v>1240</v>
      </c>
      <c r="AU65" s="246" t="s">
        <v>1240</v>
      </c>
      <c r="AV65" s="246" t="s">
        <v>82</v>
      </c>
      <c r="AW65" s="246" t="s">
        <v>223</v>
      </c>
      <c r="AX65" s="247"/>
      <c r="AY65" s="247"/>
      <c r="AZ65" s="247"/>
      <c r="BA65" s="246" t="s">
        <v>2467</v>
      </c>
      <c r="BB65" s="246"/>
      <c r="BC65" s="246"/>
      <c r="BD65" s="246"/>
      <c r="BE65" s="246"/>
      <c r="BF65" s="246"/>
      <c r="BG65" s="246"/>
      <c r="BH65" s="246"/>
      <c r="BI65" s="246"/>
      <c r="BJ65" s="246"/>
      <c r="BK65" s="246"/>
      <c r="BL65" s="246"/>
      <c r="BM65" s="246"/>
      <c r="BN65" s="246"/>
    </row>
    <row r="66">
      <c r="A66" s="137" t="s">
        <v>1150</v>
      </c>
      <c r="B66" s="256"/>
      <c r="C66" s="256">
        <v>2003.0</v>
      </c>
      <c r="D66" s="256">
        <v>10.0</v>
      </c>
      <c r="E66" s="256">
        <v>13.0</v>
      </c>
      <c r="F66" s="257"/>
      <c r="G66" s="257"/>
      <c r="H66" s="257"/>
      <c r="I66" s="258" t="s">
        <v>2468</v>
      </c>
      <c r="J66" s="258" t="s">
        <v>2469</v>
      </c>
      <c r="K66" s="259"/>
      <c r="L66" s="258" t="s">
        <v>456</v>
      </c>
      <c r="M66" s="257"/>
      <c r="N66" s="257"/>
      <c r="O66" s="258" t="s">
        <v>77</v>
      </c>
      <c r="P66" s="259"/>
      <c r="Q66" s="257"/>
      <c r="R66" s="257"/>
      <c r="S66" s="258" t="s">
        <v>81</v>
      </c>
      <c r="T66" s="257"/>
      <c r="U66" s="259"/>
      <c r="V66" s="259"/>
      <c r="W66" s="258" t="s">
        <v>122</v>
      </c>
      <c r="X66" s="258" t="s">
        <v>533</v>
      </c>
      <c r="Y66" s="259"/>
      <c r="Z66" s="259"/>
      <c r="AA66" s="257"/>
      <c r="AB66" s="257"/>
      <c r="AC66" s="259"/>
      <c r="AD66" s="259"/>
      <c r="AE66" s="258" t="s">
        <v>88</v>
      </c>
      <c r="AF66" s="259"/>
      <c r="AG66" s="258" t="s">
        <v>254</v>
      </c>
      <c r="AH66" s="258" t="s">
        <v>254</v>
      </c>
      <c r="AI66" s="258" t="s">
        <v>227</v>
      </c>
      <c r="AJ66" s="260" t="s">
        <v>92</v>
      </c>
      <c r="AK66" s="257"/>
      <c r="AL66" s="258" t="s">
        <v>279</v>
      </c>
      <c r="AM66" s="259"/>
      <c r="AN66" s="259"/>
      <c r="AO66" s="259"/>
      <c r="AP66" s="259"/>
      <c r="AQ66" s="259"/>
      <c r="AR66" s="259"/>
      <c r="AS66" s="258" t="s">
        <v>1018</v>
      </c>
      <c r="AT66" s="258" t="s">
        <v>1240</v>
      </c>
      <c r="AU66" s="258" t="s">
        <v>1240</v>
      </c>
      <c r="AV66" s="258" t="s">
        <v>82</v>
      </c>
      <c r="AW66" s="258" t="s">
        <v>223</v>
      </c>
      <c r="AX66" s="257"/>
      <c r="AY66" s="257"/>
      <c r="AZ66" s="257"/>
      <c r="BA66" s="258" t="s">
        <v>2463</v>
      </c>
      <c r="BB66" s="258"/>
      <c r="BC66" s="258"/>
      <c r="BD66" s="259"/>
      <c r="BE66" s="259"/>
      <c r="BF66" s="259"/>
      <c r="BG66" s="259"/>
      <c r="BH66" s="259"/>
      <c r="BI66" s="259"/>
      <c r="BJ66" s="259"/>
      <c r="BK66" s="259"/>
      <c r="BL66" s="259"/>
      <c r="BM66" s="259"/>
      <c r="BN66" s="259"/>
    </row>
    <row r="67">
      <c r="A67" s="243" t="s">
        <v>1150</v>
      </c>
      <c r="B67" s="244"/>
      <c r="C67" s="244">
        <v>2003.0</v>
      </c>
      <c r="D67" s="244">
        <v>10.0</v>
      </c>
      <c r="E67" s="244">
        <v>13.0</v>
      </c>
      <c r="F67" s="245"/>
      <c r="G67" s="245"/>
      <c r="H67" s="245"/>
      <c r="I67" s="246" t="s">
        <v>605</v>
      </c>
      <c r="J67" s="246" t="s">
        <v>2470</v>
      </c>
      <c r="K67" s="245"/>
      <c r="L67" s="246" t="s">
        <v>76</v>
      </c>
      <c r="M67" s="245"/>
      <c r="N67" s="245"/>
      <c r="O67" s="246" t="s">
        <v>77</v>
      </c>
      <c r="P67" s="245"/>
      <c r="Q67" s="245"/>
      <c r="R67" s="245"/>
      <c r="S67" s="246" t="s">
        <v>81</v>
      </c>
      <c r="T67" s="245"/>
      <c r="U67" s="245"/>
      <c r="V67" s="245"/>
      <c r="W67" s="246" t="s">
        <v>122</v>
      </c>
      <c r="X67" s="246" t="s">
        <v>533</v>
      </c>
      <c r="Y67" s="245"/>
      <c r="Z67" s="245"/>
      <c r="AA67" s="245"/>
      <c r="AB67" s="245"/>
      <c r="AC67" s="245"/>
      <c r="AD67" s="246" t="s">
        <v>533</v>
      </c>
      <c r="AE67" s="246" t="s">
        <v>88</v>
      </c>
      <c r="AF67" s="245"/>
      <c r="AG67" s="245"/>
      <c r="AH67" s="246" t="s">
        <v>92</v>
      </c>
      <c r="AI67" s="246" t="s">
        <v>227</v>
      </c>
      <c r="AJ67" s="246" t="s">
        <v>92</v>
      </c>
      <c r="AK67" s="245"/>
      <c r="AL67" s="246" t="s">
        <v>279</v>
      </c>
      <c r="AM67" s="245"/>
      <c r="AN67" s="245"/>
      <c r="AO67" s="245"/>
      <c r="AP67" s="245"/>
      <c r="AQ67" s="245"/>
      <c r="AR67" s="245"/>
      <c r="AS67" s="246" t="s">
        <v>1018</v>
      </c>
      <c r="AT67" s="246" t="s">
        <v>1240</v>
      </c>
      <c r="AU67" s="246" t="s">
        <v>1240</v>
      </c>
      <c r="AV67" s="246" t="s">
        <v>82</v>
      </c>
      <c r="AW67" s="246" t="s">
        <v>223</v>
      </c>
      <c r="AX67" s="245"/>
      <c r="AY67" s="245"/>
      <c r="AZ67" s="245"/>
      <c r="BA67" s="246" t="s">
        <v>2467</v>
      </c>
      <c r="BB67" s="246"/>
      <c r="BC67" s="246"/>
      <c r="BD67" s="246"/>
      <c r="BE67" s="246"/>
      <c r="BF67" s="246"/>
      <c r="BG67" s="246"/>
      <c r="BH67" s="246"/>
      <c r="BI67" s="246"/>
      <c r="BJ67" s="246"/>
      <c r="BK67" s="246"/>
      <c r="BL67" s="246"/>
      <c r="BM67" s="246"/>
      <c r="BN67" s="246"/>
    </row>
    <row r="68">
      <c r="A68" s="243" t="s">
        <v>1150</v>
      </c>
      <c r="B68" s="244"/>
      <c r="C68" s="244">
        <v>2003.0</v>
      </c>
      <c r="D68" s="244">
        <v>10.0</v>
      </c>
      <c r="E68" s="244">
        <v>13.0</v>
      </c>
      <c r="F68" s="245"/>
      <c r="G68" s="245"/>
      <c r="H68" s="245"/>
      <c r="I68" s="246" t="s">
        <v>2471</v>
      </c>
      <c r="J68" s="246" t="s">
        <v>2472</v>
      </c>
      <c r="K68" s="245"/>
      <c r="L68" s="246" t="s">
        <v>76</v>
      </c>
      <c r="M68" s="245"/>
      <c r="N68" s="245"/>
      <c r="O68" s="246" t="s">
        <v>77</v>
      </c>
      <c r="P68" s="245"/>
      <c r="Q68" s="245"/>
      <c r="R68" s="245"/>
      <c r="S68" s="246" t="s">
        <v>81</v>
      </c>
      <c r="T68" s="245"/>
      <c r="U68" s="245"/>
      <c r="V68" s="245"/>
      <c r="W68" s="246" t="s">
        <v>122</v>
      </c>
      <c r="X68" s="246" t="s">
        <v>533</v>
      </c>
      <c r="Y68" s="245"/>
      <c r="Z68" s="245"/>
      <c r="AA68" s="245"/>
      <c r="AB68" s="245"/>
      <c r="AC68" s="245"/>
      <c r="AD68" s="246" t="s">
        <v>533</v>
      </c>
      <c r="AE68" s="246" t="s">
        <v>88</v>
      </c>
      <c r="AF68" s="245"/>
      <c r="AG68" s="245"/>
      <c r="AH68" s="246" t="s">
        <v>92</v>
      </c>
      <c r="AI68" s="246" t="s">
        <v>227</v>
      </c>
      <c r="AJ68" s="246" t="s">
        <v>92</v>
      </c>
      <c r="AK68" s="245"/>
      <c r="AL68" s="246" t="s">
        <v>279</v>
      </c>
      <c r="AM68" s="245"/>
      <c r="AN68" s="245"/>
      <c r="AO68" s="245"/>
      <c r="AP68" s="245"/>
      <c r="AQ68" s="245"/>
      <c r="AR68" s="245"/>
      <c r="AS68" s="246" t="s">
        <v>1018</v>
      </c>
      <c r="AT68" s="246" t="s">
        <v>1240</v>
      </c>
      <c r="AU68" s="246" t="s">
        <v>1240</v>
      </c>
      <c r="AV68" s="246" t="s">
        <v>82</v>
      </c>
      <c r="AW68" s="246" t="s">
        <v>223</v>
      </c>
      <c r="AX68" s="247"/>
      <c r="AY68" s="247"/>
      <c r="AZ68" s="247"/>
      <c r="BA68" s="246" t="s">
        <v>2467</v>
      </c>
      <c r="BB68" s="246"/>
      <c r="BC68" s="246"/>
      <c r="BD68" s="246"/>
      <c r="BE68" s="246"/>
      <c r="BF68" s="246"/>
      <c r="BG68" s="246"/>
      <c r="BH68" s="246"/>
      <c r="BI68" s="246"/>
      <c r="BJ68" s="246"/>
      <c r="BK68" s="246"/>
      <c r="BL68" s="246"/>
      <c r="BM68" s="246"/>
      <c r="BN68" s="246"/>
    </row>
    <row r="69">
      <c r="A69" s="137" t="s">
        <v>1150</v>
      </c>
      <c r="B69" s="256"/>
      <c r="C69" s="256">
        <v>2003.0</v>
      </c>
      <c r="D69" s="256">
        <v>10.0</v>
      </c>
      <c r="E69" s="256">
        <v>13.0</v>
      </c>
      <c r="F69" s="257"/>
      <c r="G69" s="257"/>
      <c r="H69" s="257"/>
      <c r="I69" s="258" t="s">
        <v>980</v>
      </c>
      <c r="J69" s="258" t="s">
        <v>2473</v>
      </c>
      <c r="K69" s="257"/>
      <c r="L69" s="258" t="s">
        <v>76</v>
      </c>
      <c r="M69" s="257"/>
      <c r="N69" s="257"/>
      <c r="O69" s="258" t="s">
        <v>77</v>
      </c>
      <c r="P69" s="257"/>
      <c r="Q69" s="257"/>
      <c r="R69" s="257"/>
      <c r="S69" s="258" t="s">
        <v>81</v>
      </c>
      <c r="T69" s="257"/>
      <c r="U69" s="257"/>
      <c r="V69" s="257"/>
      <c r="W69" s="258" t="s">
        <v>122</v>
      </c>
      <c r="X69" s="258" t="s">
        <v>533</v>
      </c>
      <c r="Y69" s="257"/>
      <c r="Z69" s="257"/>
      <c r="AA69" s="257"/>
      <c r="AB69" s="257"/>
      <c r="AC69" s="257"/>
      <c r="AD69" s="258" t="s">
        <v>533</v>
      </c>
      <c r="AE69" s="258" t="s">
        <v>88</v>
      </c>
      <c r="AF69" s="257"/>
      <c r="AG69" s="257"/>
      <c r="AH69" s="258" t="s">
        <v>92</v>
      </c>
      <c r="AI69" s="258" t="s">
        <v>227</v>
      </c>
      <c r="AJ69" s="258" t="s">
        <v>92</v>
      </c>
      <c r="AK69" s="257"/>
      <c r="AL69" s="258" t="s">
        <v>279</v>
      </c>
      <c r="AM69" s="257"/>
      <c r="AN69" s="257"/>
      <c r="AO69" s="257"/>
      <c r="AP69" s="257"/>
      <c r="AQ69" s="257"/>
      <c r="AR69" s="257"/>
      <c r="AS69" s="258" t="s">
        <v>1018</v>
      </c>
      <c r="AT69" s="258" t="s">
        <v>1240</v>
      </c>
      <c r="AU69" s="258" t="s">
        <v>1240</v>
      </c>
      <c r="AV69" s="258" t="s">
        <v>82</v>
      </c>
      <c r="AW69" s="258" t="s">
        <v>223</v>
      </c>
      <c r="AX69" s="259"/>
      <c r="AY69" s="259"/>
      <c r="AZ69" s="259"/>
      <c r="BA69" s="258" t="s">
        <v>2467</v>
      </c>
      <c r="BB69" s="261" t="s">
        <v>2474</v>
      </c>
      <c r="BC69" s="258"/>
      <c r="BD69" s="258"/>
      <c r="BE69" s="258"/>
      <c r="BF69" s="258"/>
      <c r="BG69" s="258"/>
      <c r="BH69" s="258"/>
      <c r="BI69" s="258"/>
      <c r="BJ69" s="258"/>
      <c r="BK69" s="258"/>
      <c r="BL69" s="258"/>
      <c r="BM69" s="258"/>
      <c r="BN69" s="258"/>
    </row>
    <row r="70">
      <c r="A70" s="262"/>
      <c r="B70" s="183"/>
      <c r="C70" s="183"/>
      <c r="D70" s="183"/>
      <c r="E70" s="183"/>
      <c r="F70" s="183"/>
      <c r="G70" s="183"/>
      <c r="H70" s="183"/>
      <c r="I70" s="182" t="s">
        <v>2178</v>
      </c>
      <c r="K70" s="182" t="s">
        <v>2179</v>
      </c>
      <c r="L70" s="182" t="s">
        <v>2180</v>
      </c>
      <c r="M70" s="182" t="s">
        <v>2181</v>
      </c>
      <c r="N70" s="182" t="s">
        <v>2182</v>
      </c>
      <c r="O70" s="182" t="s">
        <v>2183</v>
      </c>
      <c r="P70" s="182" t="s">
        <v>2184</v>
      </c>
      <c r="R70" s="183"/>
      <c r="S70" s="183"/>
      <c r="T70" s="183"/>
      <c r="U70" s="183"/>
      <c r="V70" s="183"/>
      <c r="W70" s="183"/>
      <c r="X70" s="183"/>
      <c r="Y70" s="183"/>
      <c r="Z70" s="183"/>
      <c r="AA70" s="183"/>
      <c r="AB70" s="183"/>
      <c r="AC70" s="183"/>
      <c r="AD70" s="183"/>
      <c r="AE70" s="182" t="s">
        <v>2185</v>
      </c>
      <c r="AH70" s="182" t="s">
        <v>2186</v>
      </c>
      <c r="AJ70" s="183"/>
      <c r="AK70" s="183"/>
      <c r="AL70" s="182" t="s">
        <v>2187</v>
      </c>
      <c r="AN70" s="183"/>
      <c r="AO70" s="182" t="s">
        <v>2188</v>
      </c>
      <c r="AP70" s="182" t="s">
        <v>2189</v>
      </c>
      <c r="AQ70" s="182" t="s">
        <v>2190</v>
      </c>
      <c r="AR70" s="182" t="s">
        <v>2191</v>
      </c>
      <c r="AS70" s="183"/>
      <c r="AT70" s="183"/>
      <c r="AU70" s="183"/>
      <c r="AV70" s="182" t="s">
        <v>2192</v>
      </c>
      <c r="AW70" s="182" t="s">
        <v>2193</v>
      </c>
      <c r="BC70" s="182"/>
      <c r="BD70" s="182"/>
      <c r="BE70" s="182"/>
      <c r="BF70" s="182"/>
      <c r="BG70" s="182"/>
      <c r="BH70" s="182"/>
      <c r="BI70" s="182"/>
      <c r="BJ70" s="182"/>
      <c r="BK70" s="182"/>
      <c r="BL70" s="182"/>
      <c r="BM70" s="182"/>
      <c r="BN70" s="182"/>
    </row>
    <row r="71">
      <c r="A71" s="262"/>
      <c r="B71" s="183"/>
      <c r="C71" s="183"/>
      <c r="D71" s="183"/>
      <c r="E71" s="183"/>
      <c r="F71" s="183"/>
      <c r="G71" s="183"/>
      <c r="H71" s="183"/>
      <c r="I71" s="183"/>
      <c r="J71" s="183"/>
      <c r="K71" s="183"/>
      <c r="L71" s="182" t="s">
        <v>2194</v>
      </c>
      <c r="M71" s="183"/>
      <c r="N71" s="183"/>
      <c r="O71" s="183"/>
      <c r="P71" s="183"/>
      <c r="Q71" s="183"/>
      <c r="R71" s="183"/>
      <c r="S71" s="183"/>
      <c r="T71" s="183"/>
      <c r="U71" s="183"/>
      <c r="V71" s="183"/>
      <c r="W71" s="183"/>
      <c r="X71" s="183"/>
      <c r="Y71" s="183"/>
      <c r="Z71" s="183"/>
      <c r="AA71" s="183"/>
      <c r="AB71" s="183"/>
      <c r="AC71" s="183"/>
      <c r="AD71" s="183"/>
      <c r="AE71" s="183"/>
      <c r="AF71" s="183"/>
      <c r="AG71" s="183"/>
      <c r="AH71" s="183"/>
      <c r="AI71" s="183"/>
      <c r="AJ71" s="183"/>
      <c r="AK71" s="183"/>
      <c r="AL71" s="183"/>
      <c r="AM71" s="183"/>
      <c r="AN71" s="183"/>
      <c r="AO71" s="183"/>
      <c r="AP71" s="183"/>
      <c r="AQ71" s="183"/>
      <c r="AR71" s="183"/>
      <c r="AS71" s="183"/>
      <c r="AT71" s="183"/>
      <c r="AU71" s="183"/>
      <c r="AV71" s="183"/>
      <c r="AW71" s="183"/>
      <c r="AX71" s="183"/>
      <c r="AY71" s="183"/>
      <c r="AZ71" s="183"/>
      <c r="BA71" s="183"/>
      <c r="BB71" s="183"/>
      <c r="BC71" s="183"/>
      <c r="BD71" s="183"/>
      <c r="BE71" s="183"/>
      <c r="BF71" s="183"/>
      <c r="BG71" s="183"/>
      <c r="BH71" s="183"/>
      <c r="BI71" s="183"/>
      <c r="BJ71" s="183"/>
      <c r="BK71" s="183"/>
      <c r="BL71" s="183"/>
      <c r="BM71" s="183"/>
      <c r="BN71" s="183"/>
    </row>
    <row r="72">
      <c r="C72" s="8"/>
      <c r="D72" s="8"/>
      <c r="E72" s="8"/>
      <c r="F72" s="9"/>
      <c r="G72" s="9"/>
      <c r="H72" s="9"/>
      <c r="I72" s="12"/>
      <c r="J72" s="12"/>
      <c r="K72" s="12"/>
      <c r="L72" s="263" t="s">
        <v>2475</v>
      </c>
      <c r="M72" s="264" t="s">
        <v>2476</v>
      </c>
      <c r="N72" s="155"/>
      <c r="O72" s="265" t="s">
        <v>2477</v>
      </c>
      <c r="P72" s="155"/>
      <c r="Q72" s="155"/>
      <c r="R72" s="9"/>
      <c r="S72" s="12"/>
      <c r="T72" s="12"/>
      <c r="U72" s="12"/>
      <c r="V72" s="12"/>
      <c r="W72" s="12"/>
      <c r="X72" s="12"/>
      <c r="Y72" s="12"/>
      <c r="Z72" s="12"/>
      <c r="AA72" s="106"/>
      <c r="AB72" s="106"/>
      <c r="AC72" s="12"/>
      <c r="AD72" s="12"/>
      <c r="AE72" s="12"/>
      <c r="AF72" s="12"/>
      <c r="AG72" s="12"/>
      <c r="AH72" s="12"/>
      <c r="AI72" s="12"/>
      <c r="AJ72" s="12"/>
      <c r="AK72" s="9"/>
      <c r="AL72" s="29"/>
      <c r="AM72" s="12"/>
      <c r="AN72" s="12"/>
      <c r="AO72" s="12"/>
      <c r="AP72" s="12"/>
      <c r="AQ72" s="12"/>
      <c r="AR72" s="12"/>
      <c r="AS72" s="12"/>
      <c r="AT72" s="12"/>
      <c r="AU72" s="12"/>
      <c r="AV72" s="12"/>
      <c r="AW72" s="12"/>
      <c r="AX72" s="106"/>
      <c r="AY72" s="106"/>
      <c r="AZ72" s="106"/>
      <c r="BA72" s="12"/>
      <c r="BB72" s="12"/>
      <c r="BC72" s="12"/>
      <c r="BD72" s="12"/>
      <c r="BE72" s="12"/>
      <c r="BF72" s="12"/>
      <c r="BG72" s="12"/>
      <c r="BH72" s="12"/>
      <c r="BI72" s="12"/>
      <c r="BJ72" s="12"/>
      <c r="BK72" s="12"/>
      <c r="BL72" s="12"/>
      <c r="BM72" s="12"/>
      <c r="BN72" s="12"/>
    </row>
    <row r="73">
      <c r="A73" s="7"/>
      <c r="B73" s="8"/>
      <c r="C73" s="8"/>
      <c r="D73" s="8"/>
      <c r="E73" s="8"/>
      <c r="F73" s="9"/>
      <c r="G73" s="9"/>
      <c r="H73" s="9"/>
      <c r="I73" s="12"/>
      <c r="J73" s="12"/>
      <c r="K73" s="12"/>
      <c r="L73" s="155"/>
      <c r="M73" s="155" t="s">
        <v>2478</v>
      </c>
      <c r="N73" s="155"/>
      <c r="O73" s="155" t="s">
        <v>2479</v>
      </c>
      <c r="P73" s="155"/>
      <c r="Q73" s="155"/>
      <c r="R73" s="9"/>
      <c r="S73" s="12"/>
      <c r="T73" s="12"/>
      <c r="U73" s="12"/>
      <c r="V73" s="12"/>
      <c r="W73" s="12"/>
      <c r="X73" s="12"/>
      <c r="Y73" s="12"/>
      <c r="Z73" s="12"/>
      <c r="AA73" s="106"/>
      <c r="AB73" s="106"/>
      <c r="AC73" s="12"/>
      <c r="AD73" s="12"/>
      <c r="AE73" s="12"/>
      <c r="AF73" s="12"/>
      <c r="AG73" s="12"/>
      <c r="AH73" s="12"/>
      <c r="AI73" s="12"/>
      <c r="AJ73" s="12"/>
      <c r="AK73" s="9"/>
      <c r="AL73" s="29"/>
      <c r="AM73" s="12"/>
      <c r="AN73" s="12"/>
      <c r="AO73" s="12"/>
      <c r="AP73" s="12"/>
      <c r="AQ73" s="12"/>
      <c r="AR73" s="12"/>
      <c r="AS73" s="12"/>
      <c r="AT73" s="12"/>
      <c r="AU73" s="12"/>
      <c r="AV73" s="12"/>
      <c r="AW73" s="12"/>
      <c r="AX73" s="106"/>
      <c r="AY73" s="106"/>
      <c r="AZ73" s="106"/>
      <c r="BA73" s="12"/>
      <c r="BB73" s="12"/>
      <c r="BC73" s="12"/>
      <c r="BD73" s="12"/>
      <c r="BE73" s="12"/>
      <c r="BF73" s="12"/>
      <c r="BG73" s="12"/>
      <c r="BH73" s="12"/>
      <c r="BI73" s="12"/>
      <c r="BJ73" s="12"/>
      <c r="BK73" s="12"/>
      <c r="BL73" s="12"/>
      <c r="BM73" s="12"/>
      <c r="BN73" s="12"/>
    </row>
    <row r="74">
      <c r="A74" s="7"/>
      <c r="B74" s="8"/>
      <c r="C74" s="8"/>
      <c r="D74" s="8"/>
      <c r="E74" s="8"/>
      <c r="F74" s="9"/>
      <c r="G74" s="9"/>
      <c r="H74" s="9"/>
      <c r="I74" s="12"/>
      <c r="J74" s="12"/>
      <c r="K74" s="12"/>
      <c r="L74" s="155"/>
      <c r="M74" s="155" t="s">
        <v>2480</v>
      </c>
      <c r="N74" s="155"/>
      <c r="O74" s="155" t="s">
        <v>2481</v>
      </c>
      <c r="P74" s="155"/>
      <c r="Q74" s="155"/>
      <c r="R74" s="9"/>
      <c r="S74" s="12"/>
      <c r="T74" s="12"/>
      <c r="U74" s="12"/>
      <c r="V74" s="12"/>
      <c r="W74" s="12"/>
      <c r="X74" s="12"/>
      <c r="Y74" s="12"/>
      <c r="Z74" s="12"/>
      <c r="AA74" s="106"/>
      <c r="AB74" s="106"/>
      <c r="AC74" s="12"/>
      <c r="AD74" s="12"/>
      <c r="AE74" s="12"/>
      <c r="AF74" s="12"/>
      <c r="AG74" s="12"/>
      <c r="AH74" s="12"/>
      <c r="AI74" s="12"/>
      <c r="AJ74" s="12"/>
      <c r="AK74" s="9"/>
      <c r="AL74" s="29"/>
      <c r="AM74" s="12"/>
      <c r="AN74" s="12"/>
      <c r="AO74" s="12"/>
      <c r="AP74" s="12"/>
      <c r="AQ74" s="12"/>
      <c r="AR74" s="12"/>
      <c r="AS74" s="12"/>
      <c r="AT74" s="12"/>
      <c r="AU74" s="12"/>
      <c r="AV74" s="12"/>
      <c r="AW74" s="12"/>
      <c r="AX74" s="106"/>
      <c r="AY74" s="106"/>
      <c r="AZ74" s="106"/>
      <c r="BA74" s="12"/>
      <c r="BB74" s="12"/>
      <c r="BC74" s="12"/>
      <c r="BD74" s="12"/>
      <c r="BE74" s="12"/>
      <c r="BF74" s="12"/>
      <c r="BG74" s="12"/>
      <c r="BH74" s="12"/>
      <c r="BI74" s="12"/>
      <c r="BJ74" s="12"/>
      <c r="BK74" s="12"/>
      <c r="BL74" s="12"/>
      <c r="BM74" s="12"/>
      <c r="BN74" s="12"/>
    </row>
    <row r="75">
      <c r="A75" s="266"/>
      <c r="L75" s="267"/>
      <c r="M75" s="268" t="s">
        <v>2482</v>
      </c>
      <c r="N75" s="267"/>
      <c r="O75" s="268" t="s">
        <v>2483</v>
      </c>
      <c r="P75" s="267"/>
      <c r="Q75" s="267"/>
    </row>
    <row r="76">
      <c r="A76" s="266"/>
    </row>
    <row r="77">
      <c r="A77" s="266"/>
    </row>
    <row r="78">
      <c r="A78" s="266"/>
    </row>
    <row r="79">
      <c r="A79" s="266"/>
    </row>
    <row r="80">
      <c r="A80" s="266"/>
    </row>
    <row r="81">
      <c r="A81" s="266"/>
    </row>
    <row r="82">
      <c r="A82" s="266"/>
    </row>
    <row r="83">
      <c r="A83" s="266"/>
    </row>
    <row r="84">
      <c r="A84" s="266"/>
    </row>
    <row r="85">
      <c r="A85" s="266"/>
    </row>
    <row r="86">
      <c r="A86" s="266"/>
    </row>
    <row r="87">
      <c r="A87" s="266"/>
    </row>
    <row r="88">
      <c r="A88" s="266"/>
    </row>
    <row r="89">
      <c r="A89" s="266"/>
    </row>
    <row r="90">
      <c r="A90" s="266"/>
    </row>
    <row r="91">
      <c r="A91" s="266"/>
    </row>
    <row r="92">
      <c r="A92" s="266"/>
    </row>
    <row r="93">
      <c r="A93" s="266"/>
    </row>
    <row r="94">
      <c r="A94" s="266"/>
    </row>
    <row r="95">
      <c r="A95" s="266"/>
    </row>
    <row r="96">
      <c r="A96" s="266"/>
    </row>
    <row r="97">
      <c r="A97" s="266"/>
    </row>
    <row r="98">
      <c r="A98" s="266"/>
    </row>
    <row r="99">
      <c r="A99" s="266"/>
    </row>
    <row r="100">
      <c r="A100" s="266"/>
    </row>
    <row r="101">
      <c r="A101" s="266"/>
    </row>
    <row r="102">
      <c r="A102" s="266"/>
    </row>
    <row r="103">
      <c r="A103" s="266"/>
    </row>
    <row r="104">
      <c r="A104" s="266"/>
    </row>
    <row r="105">
      <c r="A105" s="266"/>
    </row>
    <row r="106">
      <c r="A106" s="266"/>
    </row>
    <row r="107">
      <c r="A107" s="266"/>
    </row>
    <row r="108">
      <c r="A108" s="266"/>
    </row>
    <row r="109">
      <c r="A109" s="266"/>
    </row>
    <row r="110">
      <c r="A110" s="266"/>
    </row>
    <row r="111">
      <c r="A111" s="266"/>
    </row>
    <row r="112">
      <c r="A112" s="266"/>
    </row>
    <row r="113">
      <c r="A113" s="266"/>
    </row>
    <row r="114">
      <c r="A114" s="266"/>
    </row>
    <row r="115">
      <c r="A115" s="266"/>
    </row>
    <row r="116">
      <c r="A116" s="266"/>
    </row>
    <row r="117">
      <c r="A117" s="266"/>
    </row>
    <row r="118">
      <c r="A118" s="266"/>
    </row>
    <row r="119">
      <c r="A119" s="266"/>
    </row>
    <row r="120">
      <c r="A120" s="266"/>
    </row>
    <row r="121">
      <c r="A121" s="266"/>
    </row>
    <row r="122">
      <c r="A122" s="266"/>
    </row>
    <row r="123">
      <c r="A123" s="266"/>
    </row>
    <row r="124">
      <c r="A124" s="266"/>
    </row>
    <row r="125">
      <c r="A125" s="266"/>
    </row>
    <row r="126">
      <c r="A126" s="266"/>
    </row>
    <row r="127">
      <c r="A127" s="266"/>
    </row>
    <row r="128">
      <c r="A128" s="266"/>
    </row>
    <row r="129">
      <c r="A129" s="266"/>
    </row>
    <row r="130">
      <c r="A130" s="266"/>
    </row>
    <row r="131">
      <c r="A131" s="266"/>
    </row>
    <row r="132">
      <c r="A132" s="266"/>
    </row>
    <row r="133">
      <c r="A133" s="266"/>
    </row>
    <row r="134">
      <c r="A134" s="266"/>
    </row>
    <row r="135">
      <c r="A135" s="266"/>
    </row>
    <row r="136">
      <c r="A136" s="266"/>
    </row>
    <row r="137">
      <c r="A137" s="266"/>
    </row>
    <row r="138">
      <c r="A138" s="266"/>
    </row>
    <row r="139">
      <c r="A139" s="266"/>
    </row>
    <row r="140">
      <c r="A140" s="266"/>
    </row>
    <row r="141">
      <c r="A141" s="266"/>
    </row>
    <row r="142">
      <c r="A142" s="266"/>
    </row>
    <row r="143">
      <c r="A143" s="266"/>
    </row>
    <row r="144">
      <c r="A144" s="266"/>
    </row>
    <row r="145">
      <c r="A145" s="266"/>
    </row>
    <row r="146">
      <c r="A146" s="266"/>
    </row>
    <row r="147">
      <c r="A147" s="266"/>
    </row>
    <row r="148">
      <c r="A148" s="266"/>
    </row>
    <row r="149">
      <c r="A149" s="266"/>
    </row>
    <row r="150">
      <c r="A150" s="266"/>
    </row>
    <row r="151">
      <c r="A151" s="266"/>
    </row>
    <row r="152">
      <c r="A152" s="266"/>
    </row>
    <row r="153">
      <c r="A153" s="266"/>
    </row>
    <row r="154">
      <c r="A154" s="266"/>
    </row>
    <row r="155">
      <c r="A155" s="266"/>
    </row>
    <row r="156">
      <c r="A156" s="266"/>
    </row>
    <row r="157">
      <c r="A157" s="266"/>
    </row>
    <row r="158">
      <c r="A158" s="266"/>
    </row>
    <row r="159">
      <c r="A159" s="266"/>
    </row>
    <row r="160">
      <c r="A160" s="266"/>
    </row>
    <row r="161">
      <c r="A161" s="266"/>
    </row>
    <row r="162">
      <c r="A162" s="266"/>
    </row>
    <row r="163">
      <c r="A163" s="266"/>
    </row>
    <row r="164">
      <c r="A164" s="266"/>
    </row>
    <row r="165">
      <c r="A165" s="266"/>
    </row>
    <row r="166">
      <c r="A166" s="266"/>
    </row>
    <row r="167">
      <c r="A167" s="266"/>
    </row>
    <row r="168">
      <c r="A168" s="266"/>
    </row>
    <row r="169">
      <c r="A169" s="266"/>
    </row>
    <row r="170">
      <c r="A170" s="266"/>
    </row>
    <row r="171">
      <c r="A171" s="266"/>
    </row>
    <row r="172">
      <c r="A172" s="266"/>
    </row>
    <row r="173">
      <c r="A173" s="266"/>
    </row>
    <row r="174">
      <c r="A174" s="266"/>
    </row>
    <row r="175">
      <c r="A175" s="266"/>
    </row>
    <row r="176">
      <c r="A176" s="266"/>
    </row>
    <row r="177">
      <c r="A177" s="266"/>
    </row>
    <row r="178">
      <c r="A178" s="266"/>
    </row>
    <row r="179">
      <c r="A179" s="266"/>
    </row>
    <row r="180">
      <c r="A180" s="266"/>
    </row>
    <row r="181">
      <c r="A181" s="266"/>
    </row>
    <row r="182">
      <c r="A182" s="266"/>
    </row>
    <row r="183">
      <c r="A183" s="266"/>
    </row>
    <row r="184">
      <c r="A184" s="266"/>
    </row>
    <row r="185">
      <c r="A185" s="266"/>
    </row>
    <row r="186">
      <c r="A186" s="266"/>
    </row>
    <row r="187">
      <c r="A187" s="266"/>
    </row>
    <row r="188">
      <c r="A188" s="266"/>
    </row>
    <row r="189">
      <c r="A189" s="266"/>
    </row>
    <row r="190">
      <c r="A190" s="266"/>
    </row>
    <row r="191">
      <c r="A191" s="266"/>
    </row>
    <row r="192">
      <c r="A192" s="266"/>
    </row>
    <row r="193">
      <c r="A193" s="266"/>
    </row>
    <row r="194">
      <c r="A194" s="266"/>
    </row>
    <row r="195">
      <c r="A195" s="266"/>
    </row>
    <row r="196">
      <c r="A196" s="266"/>
    </row>
    <row r="197">
      <c r="A197" s="266"/>
    </row>
    <row r="198">
      <c r="A198" s="266"/>
    </row>
    <row r="199">
      <c r="A199" s="266"/>
    </row>
    <row r="200">
      <c r="A200" s="266"/>
    </row>
    <row r="201">
      <c r="A201" s="266"/>
    </row>
    <row r="202">
      <c r="A202" s="266"/>
    </row>
    <row r="203">
      <c r="A203" s="266"/>
    </row>
    <row r="204">
      <c r="A204" s="266"/>
    </row>
    <row r="205">
      <c r="A205" s="266"/>
    </row>
    <row r="206">
      <c r="A206" s="266"/>
    </row>
    <row r="207">
      <c r="A207" s="266"/>
    </row>
    <row r="208">
      <c r="A208" s="266"/>
    </row>
    <row r="209">
      <c r="A209" s="266"/>
    </row>
    <row r="210">
      <c r="A210" s="266"/>
    </row>
    <row r="211">
      <c r="A211" s="266"/>
    </row>
    <row r="212">
      <c r="A212" s="266"/>
    </row>
    <row r="213">
      <c r="A213" s="266"/>
    </row>
    <row r="214">
      <c r="A214" s="266"/>
    </row>
    <row r="215">
      <c r="A215" s="266"/>
    </row>
    <row r="216">
      <c r="A216" s="266"/>
    </row>
    <row r="217">
      <c r="A217" s="266"/>
    </row>
    <row r="218">
      <c r="A218" s="266"/>
    </row>
    <row r="219">
      <c r="A219" s="266"/>
    </row>
    <row r="220">
      <c r="A220" s="266"/>
    </row>
    <row r="221">
      <c r="A221" s="266"/>
    </row>
    <row r="222">
      <c r="A222" s="266"/>
    </row>
    <row r="223">
      <c r="A223" s="266"/>
    </row>
    <row r="224">
      <c r="A224" s="266"/>
    </row>
    <row r="225">
      <c r="A225" s="266"/>
    </row>
    <row r="226">
      <c r="A226" s="266"/>
    </row>
    <row r="227">
      <c r="A227" s="266"/>
    </row>
    <row r="228">
      <c r="A228" s="266"/>
    </row>
    <row r="229">
      <c r="A229" s="266"/>
    </row>
    <row r="230">
      <c r="A230" s="266"/>
    </row>
    <row r="231">
      <c r="A231" s="266"/>
    </row>
    <row r="232">
      <c r="A232" s="266"/>
    </row>
    <row r="233">
      <c r="A233" s="266"/>
    </row>
    <row r="234">
      <c r="A234" s="266"/>
    </row>
    <row r="235">
      <c r="A235" s="266"/>
    </row>
    <row r="236">
      <c r="A236" s="266"/>
    </row>
    <row r="237">
      <c r="A237" s="266"/>
    </row>
    <row r="238">
      <c r="A238" s="266"/>
    </row>
    <row r="239">
      <c r="A239" s="266"/>
    </row>
    <row r="240">
      <c r="A240" s="266"/>
    </row>
    <row r="241">
      <c r="A241" s="266"/>
    </row>
    <row r="242">
      <c r="A242" s="266"/>
    </row>
    <row r="243">
      <c r="A243" s="266"/>
    </row>
    <row r="244">
      <c r="A244" s="266"/>
    </row>
    <row r="245">
      <c r="A245" s="266"/>
    </row>
    <row r="246">
      <c r="A246" s="266"/>
    </row>
    <row r="247">
      <c r="A247" s="266"/>
    </row>
    <row r="248">
      <c r="A248" s="266"/>
    </row>
    <row r="249">
      <c r="A249" s="266"/>
    </row>
    <row r="250">
      <c r="A250" s="266"/>
    </row>
    <row r="251">
      <c r="A251" s="266"/>
    </row>
    <row r="252">
      <c r="A252" s="266"/>
    </row>
    <row r="253">
      <c r="A253" s="266"/>
    </row>
    <row r="254">
      <c r="A254" s="266"/>
    </row>
    <row r="255">
      <c r="A255" s="266"/>
    </row>
    <row r="256">
      <c r="A256" s="266"/>
    </row>
    <row r="257">
      <c r="A257" s="266"/>
    </row>
    <row r="258">
      <c r="A258" s="266"/>
    </row>
    <row r="259">
      <c r="A259" s="266"/>
    </row>
    <row r="260">
      <c r="A260" s="266"/>
    </row>
    <row r="261">
      <c r="A261" s="266"/>
    </row>
    <row r="262">
      <c r="A262" s="266"/>
    </row>
    <row r="263">
      <c r="A263" s="266"/>
    </row>
    <row r="264">
      <c r="A264" s="266"/>
    </row>
    <row r="265">
      <c r="A265" s="266"/>
    </row>
    <row r="266">
      <c r="A266" s="266"/>
    </row>
    <row r="267">
      <c r="A267" s="266"/>
    </row>
    <row r="268">
      <c r="A268" s="266"/>
    </row>
    <row r="269">
      <c r="A269" s="266"/>
    </row>
    <row r="270">
      <c r="A270" s="266"/>
    </row>
    <row r="271">
      <c r="A271" s="266"/>
    </row>
    <row r="272">
      <c r="A272" s="266"/>
    </row>
    <row r="273">
      <c r="A273" s="266"/>
    </row>
    <row r="274">
      <c r="A274" s="266"/>
    </row>
    <row r="275">
      <c r="A275" s="266"/>
    </row>
    <row r="276">
      <c r="A276" s="266"/>
    </row>
    <row r="277">
      <c r="A277" s="266"/>
    </row>
    <row r="278">
      <c r="A278" s="266"/>
    </row>
    <row r="279">
      <c r="A279" s="266"/>
    </row>
    <row r="280">
      <c r="A280" s="266"/>
    </row>
    <row r="281">
      <c r="A281" s="266"/>
    </row>
    <row r="282">
      <c r="A282" s="266"/>
    </row>
    <row r="283">
      <c r="A283" s="266"/>
    </row>
    <row r="284">
      <c r="A284" s="266"/>
    </row>
    <row r="285">
      <c r="A285" s="266"/>
    </row>
    <row r="286">
      <c r="A286" s="266"/>
    </row>
    <row r="287">
      <c r="A287" s="266"/>
    </row>
    <row r="288">
      <c r="A288" s="266"/>
    </row>
    <row r="289">
      <c r="A289" s="266"/>
    </row>
    <row r="290">
      <c r="A290" s="266"/>
    </row>
    <row r="291">
      <c r="A291" s="266"/>
    </row>
    <row r="292">
      <c r="A292" s="266"/>
    </row>
    <row r="293">
      <c r="A293" s="266"/>
    </row>
    <row r="294">
      <c r="A294" s="266"/>
    </row>
    <row r="295">
      <c r="A295" s="266"/>
    </row>
    <row r="296">
      <c r="A296" s="266"/>
    </row>
    <row r="297">
      <c r="A297" s="266"/>
    </row>
    <row r="298">
      <c r="A298" s="266"/>
    </row>
    <row r="299">
      <c r="A299" s="266"/>
    </row>
    <row r="300">
      <c r="A300" s="266"/>
    </row>
    <row r="301">
      <c r="A301" s="266"/>
    </row>
    <row r="302">
      <c r="A302" s="266"/>
    </row>
    <row r="303">
      <c r="A303" s="266"/>
    </row>
    <row r="304">
      <c r="A304" s="266"/>
    </row>
    <row r="305">
      <c r="A305" s="266"/>
    </row>
    <row r="306">
      <c r="A306" s="266"/>
    </row>
    <row r="307">
      <c r="A307" s="266"/>
    </row>
    <row r="308">
      <c r="A308" s="266"/>
    </row>
    <row r="309">
      <c r="A309" s="266"/>
    </row>
    <row r="310">
      <c r="A310" s="266"/>
    </row>
    <row r="311">
      <c r="A311" s="266"/>
    </row>
    <row r="312">
      <c r="A312" s="266"/>
    </row>
    <row r="313">
      <c r="A313" s="266"/>
    </row>
    <row r="314">
      <c r="A314" s="266"/>
    </row>
    <row r="315">
      <c r="A315" s="266"/>
    </row>
    <row r="316">
      <c r="A316" s="266"/>
    </row>
    <row r="317">
      <c r="A317" s="266"/>
    </row>
    <row r="318">
      <c r="A318" s="266"/>
    </row>
    <row r="319">
      <c r="A319" s="266"/>
    </row>
    <row r="320">
      <c r="A320" s="266"/>
    </row>
    <row r="321">
      <c r="A321" s="266"/>
    </row>
    <row r="322">
      <c r="A322" s="266"/>
    </row>
    <row r="323">
      <c r="A323" s="266"/>
    </row>
    <row r="324">
      <c r="A324" s="266"/>
    </row>
    <row r="325">
      <c r="A325" s="266"/>
    </row>
    <row r="326">
      <c r="A326" s="266"/>
    </row>
    <row r="327">
      <c r="A327" s="266"/>
    </row>
    <row r="328">
      <c r="A328" s="266"/>
    </row>
    <row r="329">
      <c r="A329" s="266"/>
    </row>
    <row r="330">
      <c r="A330" s="266"/>
    </row>
    <row r="331">
      <c r="A331" s="266"/>
    </row>
    <row r="332">
      <c r="A332" s="266"/>
    </row>
    <row r="333">
      <c r="A333" s="266"/>
    </row>
    <row r="334">
      <c r="A334" s="266"/>
    </row>
    <row r="335">
      <c r="A335" s="266"/>
    </row>
    <row r="336">
      <c r="A336" s="266"/>
    </row>
    <row r="337">
      <c r="A337" s="266"/>
    </row>
    <row r="338">
      <c r="A338" s="266"/>
    </row>
    <row r="339">
      <c r="A339" s="266"/>
    </row>
    <row r="340">
      <c r="A340" s="266"/>
    </row>
    <row r="341">
      <c r="A341" s="266"/>
    </row>
    <row r="342">
      <c r="A342" s="266"/>
    </row>
    <row r="343">
      <c r="A343" s="266"/>
    </row>
    <row r="344">
      <c r="A344" s="266"/>
    </row>
    <row r="345">
      <c r="A345" s="266"/>
    </row>
    <row r="346">
      <c r="A346" s="266"/>
    </row>
    <row r="347">
      <c r="A347" s="266"/>
    </row>
    <row r="348">
      <c r="A348" s="266"/>
    </row>
    <row r="349">
      <c r="A349" s="266"/>
    </row>
    <row r="350">
      <c r="A350" s="266"/>
    </row>
    <row r="351">
      <c r="A351" s="266"/>
    </row>
    <row r="352">
      <c r="A352" s="266"/>
    </row>
    <row r="353">
      <c r="A353" s="266"/>
    </row>
    <row r="354">
      <c r="A354" s="266"/>
    </row>
    <row r="355">
      <c r="A355" s="266"/>
    </row>
    <row r="356">
      <c r="A356" s="266"/>
    </row>
    <row r="357">
      <c r="A357" s="266"/>
    </row>
    <row r="358">
      <c r="A358" s="266"/>
    </row>
    <row r="359">
      <c r="A359" s="266"/>
    </row>
    <row r="360">
      <c r="A360" s="266"/>
    </row>
    <row r="361">
      <c r="A361" s="266"/>
    </row>
    <row r="362">
      <c r="A362" s="266"/>
    </row>
    <row r="363">
      <c r="A363" s="266"/>
    </row>
    <row r="364">
      <c r="A364" s="266"/>
    </row>
    <row r="365">
      <c r="A365" s="266"/>
    </row>
    <row r="366">
      <c r="A366" s="266"/>
    </row>
    <row r="367">
      <c r="A367" s="266"/>
    </row>
    <row r="368">
      <c r="A368" s="266"/>
    </row>
    <row r="369">
      <c r="A369" s="266"/>
    </row>
    <row r="370">
      <c r="A370" s="266"/>
    </row>
    <row r="371">
      <c r="A371" s="266"/>
    </row>
    <row r="372">
      <c r="A372" s="266"/>
    </row>
    <row r="373">
      <c r="A373" s="266"/>
    </row>
    <row r="374">
      <c r="A374" s="266"/>
    </row>
    <row r="375">
      <c r="A375" s="266"/>
    </row>
    <row r="376">
      <c r="A376" s="266"/>
    </row>
    <row r="377">
      <c r="A377" s="266"/>
    </row>
    <row r="378">
      <c r="A378" s="266"/>
    </row>
    <row r="379">
      <c r="A379" s="266"/>
    </row>
    <row r="380">
      <c r="A380" s="266"/>
    </row>
    <row r="381">
      <c r="A381" s="266"/>
    </row>
    <row r="382">
      <c r="A382" s="266"/>
    </row>
    <row r="383">
      <c r="A383" s="266"/>
    </row>
    <row r="384">
      <c r="A384" s="266"/>
    </row>
    <row r="385">
      <c r="A385" s="266"/>
    </row>
    <row r="386">
      <c r="A386" s="266"/>
    </row>
    <row r="387">
      <c r="A387" s="266"/>
    </row>
    <row r="388">
      <c r="A388" s="266"/>
    </row>
    <row r="389">
      <c r="A389" s="266"/>
    </row>
    <row r="390">
      <c r="A390" s="266"/>
    </row>
    <row r="391">
      <c r="A391" s="266"/>
    </row>
    <row r="392">
      <c r="A392" s="266"/>
    </row>
    <row r="393">
      <c r="A393" s="266"/>
    </row>
    <row r="394">
      <c r="A394" s="266"/>
    </row>
    <row r="395">
      <c r="A395" s="266"/>
    </row>
    <row r="396">
      <c r="A396" s="266"/>
    </row>
    <row r="397">
      <c r="A397" s="266"/>
    </row>
    <row r="398">
      <c r="A398" s="266"/>
    </row>
    <row r="399">
      <c r="A399" s="266"/>
    </row>
    <row r="400">
      <c r="A400" s="266"/>
    </row>
    <row r="401">
      <c r="A401" s="266"/>
    </row>
    <row r="402">
      <c r="A402" s="266"/>
    </row>
    <row r="403">
      <c r="A403" s="266"/>
    </row>
    <row r="404">
      <c r="A404" s="266"/>
    </row>
    <row r="405">
      <c r="A405" s="266"/>
    </row>
    <row r="406">
      <c r="A406" s="266"/>
    </row>
    <row r="407">
      <c r="A407" s="266"/>
    </row>
    <row r="408">
      <c r="A408" s="266"/>
    </row>
    <row r="409">
      <c r="A409" s="266"/>
    </row>
    <row r="410">
      <c r="A410" s="266"/>
    </row>
    <row r="411">
      <c r="A411" s="266"/>
    </row>
    <row r="412">
      <c r="A412" s="266"/>
    </row>
    <row r="413">
      <c r="A413" s="266"/>
    </row>
    <row r="414">
      <c r="A414" s="266"/>
    </row>
    <row r="415">
      <c r="A415" s="266"/>
    </row>
    <row r="416">
      <c r="A416" s="266"/>
    </row>
    <row r="417">
      <c r="A417" s="266"/>
    </row>
    <row r="418">
      <c r="A418" s="266"/>
    </row>
    <row r="419">
      <c r="A419" s="266"/>
    </row>
    <row r="420">
      <c r="A420" s="266"/>
    </row>
    <row r="421">
      <c r="A421" s="266"/>
    </row>
    <row r="422">
      <c r="A422" s="266"/>
    </row>
    <row r="423">
      <c r="A423" s="266"/>
    </row>
    <row r="424">
      <c r="A424" s="266"/>
    </row>
    <row r="425">
      <c r="A425" s="266"/>
    </row>
    <row r="426">
      <c r="A426" s="266"/>
    </row>
    <row r="427">
      <c r="A427" s="266"/>
    </row>
    <row r="428">
      <c r="A428" s="266"/>
    </row>
    <row r="429">
      <c r="A429" s="266"/>
    </row>
    <row r="430">
      <c r="A430" s="266"/>
    </row>
    <row r="431">
      <c r="A431" s="266"/>
    </row>
    <row r="432">
      <c r="A432" s="266"/>
    </row>
    <row r="433">
      <c r="A433" s="266"/>
    </row>
    <row r="434">
      <c r="A434" s="266"/>
    </row>
    <row r="435">
      <c r="A435" s="266"/>
    </row>
    <row r="436">
      <c r="A436" s="266"/>
    </row>
    <row r="437">
      <c r="A437" s="266"/>
    </row>
    <row r="438">
      <c r="A438" s="266"/>
    </row>
    <row r="439">
      <c r="A439" s="266"/>
    </row>
    <row r="440">
      <c r="A440" s="266"/>
    </row>
    <row r="441">
      <c r="A441" s="266"/>
    </row>
    <row r="442">
      <c r="A442" s="266"/>
    </row>
    <row r="443">
      <c r="A443" s="266"/>
    </row>
    <row r="444">
      <c r="A444" s="266"/>
    </row>
    <row r="445">
      <c r="A445" s="266"/>
    </row>
    <row r="446">
      <c r="A446" s="266"/>
    </row>
    <row r="447">
      <c r="A447" s="266"/>
    </row>
    <row r="448">
      <c r="A448" s="266"/>
    </row>
    <row r="449">
      <c r="A449" s="266"/>
    </row>
    <row r="450">
      <c r="A450" s="266"/>
    </row>
    <row r="451">
      <c r="A451" s="266"/>
    </row>
    <row r="452">
      <c r="A452" s="266"/>
    </row>
    <row r="453">
      <c r="A453" s="266"/>
    </row>
    <row r="454">
      <c r="A454" s="266"/>
    </row>
    <row r="455">
      <c r="A455" s="266"/>
    </row>
    <row r="456">
      <c r="A456" s="266"/>
    </row>
    <row r="457">
      <c r="A457" s="266"/>
    </row>
    <row r="458">
      <c r="A458" s="266"/>
    </row>
    <row r="459">
      <c r="A459" s="266"/>
    </row>
    <row r="460">
      <c r="A460" s="266"/>
    </row>
    <row r="461">
      <c r="A461" s="266"/>
    </row>
    <row r="462">
      <c r="A462" s="266"/>
    </row>
    <row r="463">
      <c r="A463" s="266"/>
    </row>
    <row r="464">
      <c r="A464" s="266"/>
    </row>
    <row r="465">
      <c r="A465" s="266"/>
    </row>
    <row r="466">
      <c r="A466" s="266"/>
    </row>
    <row r="467">
      <c r="A467" s="266"/>
    </row>
    <row r="468">
      <c r="A468" s="266"/>
    </row>
    <row r="469">
      <c r="A469" s="266"/>
    </row>
    <row r="470">
      <c r="A470" s="266"/>
    </row>
    <row r="471">
      <c r="A471" s="266"/>
    </row>
    <row r="472">
      <c r="A472" s="266"/>
    </row>
    <row r="473">
      <c r="A473" s="266"/>
    </row>
    <row r="474">
      <c r="A474" s="266"/>
    </row>
    <row r="475">
      <c r="A475" s="266"/>
    </row>
    <row r="476">
      <c r="A476" s="266"/>
    </row>
    <row r="477">
      <c r="A477" s="266"/>
    </row>
    <row r="478">
      <c r="A478" s="266"/>
    </row>
    <row r="479">
      <c r="A479" s="266"/>
    </row>
    <row r="480">
      <c r="A480" s="266"/>
    </row>
    <row r="481">
      <c r="A481" s="266"/>
    </row>
    <row r="482">
      <c r="A482" s="266"/>
    </row>
    <row r="483">
      <c r="A483" s="266"/>
    </row>
    <row r="484">
      <c r="A484" s="266"/>
    </row>
    <row r="485">
      <c r="A485" s="266"/>
    </row>
    <row r="486">
      <c r="A486" s="266"/>
    </row>
    <row r="487">
      <c r="A487" s="266"/>
    </row>
    <row r="488">
      <c r="A488" s="266"/>
    </row>
    <row r="489">
      <c r="A489" s="266"/>
    </row>
    <row r="490">
      <c r="A490" s="266"/>
    </row>
    <row r="491">
      <c r="A491" s="266"/>
    </row>
    <row r="492">
      <c r="A492" s="266"/>
    </row>
    <row r="493">
      <c r="A493" s="266"/>
    </row>
    <row r="494">
      <c r="A494" s="266"/>
    </row>
    <row r="495">
      <c r="A495" s="266"/>
    </row>
    <row r="496">
      <c r="A496" s="266"/>
    </row>
    <row r="497">
      <c r="A497" s="266"/>
    </row>
    <row r="498">
      <c r="A498" s="266"/>
    </row>
    <row r="499">
      <c r="A499" s="266"/>
    </row>
    <row r="500">
      <c r="A500" s="266"/>
    </row>
    <row r="501">
      <c r="A501" s="266"/>
    </row>
    <row r="502">
      <c r="A502" s="266"/>
    </row>
    <row r="503">
      <c r="A503" s="266"/>
    </row>
    <row r="504">
      <c r="A504" s="266"/>
    </row>
    <row r="505">
      <c r="A505" s="266"/>
    </row>
    <row r="506">
      <c r="A506" s="266"/>
    </row>
    <row r="507">
      <c r="A507" s="266"/>
    </row>
    <row r="508">
      <c r="A508" s="266"/>
    </row>
    <row r="509">
      <c r="A509" s="266"/>
    </row>
    <row r="510">
      <c r="A510" s="266"/>
    </row>
    <row r="511">
      <c r="A511" s="266"/>
    </row>
    <row r="512">
      <c r="A512" s="266"/>
    </row>
    <row r="513">
      <c r="A513" s="266"/>
    </row>
    <row r="514">
      <c r="A514" s="266"/>
    </row>
    <row r="515">
      <c r="A515" s="266"/>
    </row>
    <row r="516">
      <c r="A516" s="266"/>
    </row>
    <row r="517">
      <c r="A517" s="266"/>
    </row>
    <row r="518">
      <c r="A518" s="266"/>
    </row>
    <row r="519">
      <c r="A519" s="266"/>
    </row>
    <row r="520">
      <c r="A520" s="266"/>
    </row>
    <row r="521">
      <c r="A521" s="266"/>
    </row>
    <row r="522">
      <c r="A522" s="266"/>
    </row>
    <row r="523">
      <c r="A523" s="266"/>
    </row>
    <row r="524">
      <c r="A524" s="266"/>
    </row>
    <row r="525">
      <c r="A525" s="266"/>
    </row>
    <row r="526">
      <c r="A526" s="266"/>
    </row>
    <row r="527">
      <c r="A527" s="266"/>
    </row>
    <row r="528">
      <c r="A528" s="266"/>
    </row>
    <row r="529">
      <c r="A529" s="266"/>
    </row>
    <row r="530">
      <c r="A530" s="266"/>
    </row>
    <row r="531">
      <c r="A531" s="266"/>
    </row>
    <row r="532">
      <c r="A532" s="266"/>
    </row>
    <row r="533">
      <c r="A533" s="266"/>
    </row>
    <row r="534">
      <c r="A534" s="266"/>
    </row>
    <row r="535">
      <c r="A535" s="266"/>
    </row>
    <row r="536">
      <c r="A536" s="266"/>
    </row>
    <row r="537">
      <c r="A537" s="266"/>
    </row>
    <row r="538">
      <c r="A538" s="266"/>
    </row>
    <row r="539">
      <c r="A539" s="266"/>
    </row>
    <row r="540">
      <c r="A540" s="266"/>
    </row>
    <row r="541">
      <c r="A541" s="266"/>
    </row>
    <row r="542">
      <c r="A542" s="266"/>
    </row>
    <row r="543">
      <c r="A543" s="266"/>
    </row>
    <row r="544">
      <c r="A544" s="266"/>
    </row>
    <row r="545">
      <c r="A545" s="266"/>
    </row>
    <row r="546">
      <c r="A546" s="266"/>
    </row>
    <row r="547">
      <c r="A547" s="266"/>
    </row>
    <row r="548">
      <c r="A548" s="266"/>
    </row>
    <row r="549">
      <c r="A549" s="266"/>
    </row>
    <row r="550">
      <c r="A550" s="266"/>
    </row>
    <row r="551">
      <c r="A551" s="266"/>
    </row>
    <row r="552">
      <c r="A552" s="266"/>
    </row>
    <row r="553">
      <c r="A553" s="266"/>
    </row>
    <row r="554">
      <c r="A554" s="266"/>
    </row>
    <row r="555">
      <c r="A555" s="266"/>
    </row>
    <row r="556">
      <c r="A556" s="266"/>
    </row>
    <row r="557">
      <c r="A557" s="266"/>
    </row>
    <row r="558">
      <c r="A558" s="266"/>
    </row>
    <row r="559">
      <c r="A559" s="266"/>
    </row>
    <row r="560">
      <c r="A560" s="266"/>
    </row>
    <row r="561">
      <c r="A561" s="266"/>
    </row>
    <row r="562">
      <c r="A562" s="266"/>
    </row>
    <row r="563">
      <c r="A563" s="266"/>
    </row>
    <row r="564">
      <c r="A564" s="266"/>
    </row>
    <row r="565">
      <c r="A565" s="266"/>
    </row>
    <row r="566">
      <c r="A566" s="266"/>
    </row>
    <row r="567">
      <c r="A567" s="266"/>
    </row>
    <row r="568">
      <c r="A568" s="266"/>
    </row>
    <row r="569">
      <c r="A569" s="266"/>
    </row>
    <row r="570">
      <c r="A570" s="266"/>
    </row>
    <row r="571">
      <c r="A571" s="266"/>
    </row>
    <row r="572">
      <c r="A572" s="266"/>
    </row>
    <row r="573">
      <c r="A573" s="266"/>
    </row>
    <row r="574">
      <c r="A574" s="266"/>
    </row>
    <row r="575">
      <c r="A575" s="266"/>
    </row>
    <row r="576">
      <c r="A576" s="266"/>
    </row>
    <row r="577">
      <c r="A577" s="266"/>
    </row>
    <row r="578">
      <c r="A578" s="266"/>
    </row>
    <row r="579">
      <c r="A579" s="266"/>
    </row>
    <row r="580">
      <c r="A580" s="266"/>
    </row>
    <row r="581">
      <c r="A581" s="266"/>
    </row>
    <row r="582">
      <c r="A582" s="266"/>
    </row>
    <row r="583">
      <c r="A583" s="266"/>
    </row>
    <row r="584">
      <c r="A584" s="266"/>
    </row>
    <row r="585">
      <c r="A585" s="266"/>
    </row>
    <row r="586">
      <c r="A586" s="266"/>
    </row>
    <row r="587">
      <c r="A587" s="266"/>
    </row>
    <row r="588">
      <c r="A588" s="266"/>
    </row>
    <row r="589">
      <c r="A589" s="266"/>
    </row>
    <row r="590">
      <c r="A590" s="266"/>
    </row>
    <row r="591">
      <c r="A591" s="266"/>
    </row>
    <row r="592">
      <c r="A592" s="266"/>
    </row>
    <row r="593">
      <c r="A593" s="266"/>
    </row>
    <row r="594">
      <c r="A594" s="266"/>
    </row>
    <row r="595">
      <c r="A595" s="266"/>
    </row>
    <row r="596">
      <c r="A596" s="266"/>
    </row>
    <row r="597">
      <c r="A597" s="266"/>
    </row>
    <row r="598">
      <c r="A598" s="266"/>
    </row>
    <row r="599">
      <c r="A599" s="266"/>
    </row>
    <row r="600">
      <c r="A600" s="266"/>
    </row>
    <row r="601">
      <c r="A601" s="266"/>
    </row>
    <row r="602">
      <c r="A602" s="266"/>
    </row>
    <row r="603">
      <c r="A603" s="266"/>
    </row>
    <row r="604">
      <c r="A604" s="266"/>
    </row>
    <row r="605">
      <c r="A605" s="266"/>
    </row>
    <row r="606">
      <c r="A606" s="266"/>
    </row>
    <row r="607">
      <c r="A607" s="266"/>
    </row>
    <row r="608">
      <c r="A608" s="266"/>
    </row>
    <row r="609">
      <c r="A609" s="266"/>
    </row>
    <row r="610">
      <c r="A610" s="266"/>
    </row>
    <row r="611">
      <c r="A611" s="266"/>
    </row>
    <row r="612">
      <c r="A612" s="266"/>
    </row>
    <row r="613">
      <c r="A613" s="266"/>
    </row>
    <row r="614">
      <c r="A614" s="266"/>
    </row>
    <row r="615">
      <c r="A615" s="266"/>
    </row>
    <row r="616">
      <c r="A616" s="266"/>
    </row>
    <row r="617">
      <c r="A617" s="266"/>
    </row>
    <row r="618">
      <c r="A618" s="266"/>
    </row>
    <row r="619">
      <c r="A619" s="266"/>
    </row>
    <row r="620">
      <c r="A620" s="266"/>
    </row>
    <row r="621">
      <c r="A621" s="266"/>
    </row>
    <row r="622">
      <c r="A622" s="266"/>
    </row>
    <row r="623">
      <c r="A623" s="266"/>
    </row>
    <row r="624">
      <c r="A624" s="266"/>
    </row>
    <row r="625">
      <c r="A625" s="266"/>
    </row>
    <row r="626">
      <c r="A626" s="266"/>
    </row>
    <row r="627">
      <c r="A627" s="266"/>
    </row>
    <row r="628">
      <c r="A628" s="266"/>
    </row>
    <row r="629">
      <c r="A629" s="266"/>
    </row>
    <row r="630">
      <c r="A630" s="266"/>
    </row>
    <row r="631">
      <c r="A631" s="266"/>
    </row>
    <row r="632">
      <c r="A632" s="266"/>
    </row>
    <row r="633">
      <c r="A633" s="266"/>
    </row>
    <row r="634">
      <c r="A634" s="266"/>
    </row>
    <row r="635">
      <c r="A635" s="266"/>
    </row>
    <row r="636">
      <c r="A636" s="266"/>
    </row>
    <row r="637">
      <c r="A637" s="266"/>
    </row>
    <row r="638">
      <c r="A638" s="266"/>
    </row>
    <row r="639">
      <c r="A639" s="266"/>
    </row>
    <row r="640">
      <c r="A640" s="266"/>
    </row>
    <row r="641">
      <c r="A641" s="266"/>
    </row>
    <row r="642">
      <c r="A642" s="266"/>
    </row>
    <row r="643">
      <c r="A643" s="266"/>
    </row>
    <row r="644">
      <c r="A644" s="266"/>
    </row>
    <row r="645">
      <c r="A645" s="266"/>
    </row>
    <row r="646">
      <c r="A646" s="266"/>
    </row>
    <row r="647">
      <c r="A647" s="266"/>
    </row>
    <row r="648">
      <c r="A648" s="266"/>
    </row>
    <row r="649">
      <c r="A649" s="266"/>
    </row>
    <row r="650">
      <c r="A650" s="266"/>
    </row>
    <row r="651">
      <c r="A651" s="266"/>
    </row>
    <row r="652">
      <c r="A652" s="266"/>
    </row>
    <row r="653">
      <c r="A653" s="266"/>
    </row>
    <row r="654">
      <c r="A654" s="266"/>
    </row>
    <row r="655">
      <c r="A655" s="266"/>
    </row>
    <row r="656">
      <c r="A656" s="266"/>
    </row>
    <row r="657">
      <c r="A657" s="266"/>
    </row>
    <row r="658">
      <c r="A658" s="266"/>
    </row>
    <row r="659">
      <c r="A659" s="266"/>
    </row>
    <row r="660">
      <c r="A660" s="266"/>
    </row>
    <row r="661">
      <c r="A661" s="266"/>
    </row>
    <row r="662">
      <c r="A662" s="266"/>
    </row>
    <row r="663">
      <c r="A663" s="266"/>
    </row>
    <row r="664">
      <c r="A664" s="266"/>
    </row>
    <row r="665">
      <c r="A665" s="266"/>
    </row>
    <row r="666">
      <c r="A666" s="266"/>
    </row>
    <row r="667">
      <c r="A667" s="266"/>
    </row>
    <row r="668">
      <c r="A668" s="266"/>
    </row>
    <row r="669">
      <c r="A669" s="266"/>
    </row>
    <row r="670">
      <c r="A670" s="266"/>
    </row>
    <row r="671">
      <c r="A671" s="266"/>
    </row>
    <row r="672">
      <c r="A672" s="266"/>
    </row>
    <row r="673">
      <c r="A673" s="266"/>
    </row>
    <row r="674">
      <c r="A674" s="266"/>
    </row>
    <row r="675">
      <c r="A675" s="266"/>
    </row>
    <row r="676">
      <c r="A676" s="266"/>
    </row>
    <row r="677">
      <c r="A677" s="266"/>
    </row>
    <row r="678">
      <c r="A678" s="266"/>
    </row>
    <row r="679">
      <c r="A679" s="266"/>
    </row>
    <row r="680">
      <c r="A680" s="266"/>
    </row>
    <row r="681">
      <c r="A681" s="266"/>
    </row>
    <row r="682">
      <c r="A682" s="266"/>
    </row>
    <row r="683">
      <c r="A683" s="266"/>
    </row>
    <row r="684">
      <c r="A684" s="266"/>
    </row>
    <row r="685">
      <c r="A685" s="266"/>
    </row>
    <row r="686">
      <c r="A686" s="266"/>
    </row>
    <row r="687">
      <c r="A687" s="266"/>
    </row>
    <row r="688">
      <c r="A688" s="266"/>
    </row>
    <row r="689">
      <c r="A689" s="266"/>
    </row>
    <row r="690">
      <c r="A690" s="266"/>
    </row>
    <row r="691">
      <c r="A691" s="266"/>
    </row>
    <row r="692">
      <c r="A692" s="266"/>
    </row>
    <row r="693">
      <c r="A693" s="266"/>
    </row>
    <row r="694">
      <c r="A694" s="266"/>
    </row>
    <row r="695">
      <c r="A695" s="266"/>
    </row>
    <row r="696">
      <c r="A696" s="266"/>
    </row>
    <row r="697">
      <c r="A697" s="266"/>
    </row>
    <row r="698">
      <c r="A698" s="266"/>
    </row>
    <row r="699">
      <c r="A699" s="266"/>
    </row>
    <row r="700">
      <c r="A700" s="266"/>
    </row>
    <row r="701">
      <c r="A701" s="266"/>
    </row>
    <row r="702">
      <c r="A702" s="266"/>
    </row>
    <row r="703">
      <c r="A703" s="266"/>
    </row>
    <row r="704">
      <c r="A704" s="266"/>
    </row>
    <row r="705">
      <c r="A705" s="266"/>
    </row>
    <row r="706">
      <c r="A706" s="266"/>
    </row>
    <row r="707">
      <c r="A707" s="266"/>
    </row>
    <row r="708">
      <c r="A708" s="266"/>
    </row>
    <row r="709">
      <c r="A709" s="266"/>
    </row>
    <row r="710">
      <c r="A710" s="266"/>
    </row>
    <row r="711">
      <c r="A711" s="266"/>
    </row>
    <row r="712">
      <c r="A712" s="266"/>
    </row>
    <row r="713">
      <c r="A713" s="266"/>
    </row>
    <row r="714">
      <c r="A714" s="266"/>
    </row>
    <row r="715">
      <c r="A715" s="266"/>
    </row>
    <row r="716">
      <c r="A716" s="266"/>
    </row>
    <row r="717">
      <c r="A717" s="266"/>
    </row>
    <row r="718">
      <c r="A718" s="266"/>
    </row>
    <row r="719">
      <c r="A719" s="266"/>
    </row>
    <row r="720">
      <c r="A720" s="266"/>
    </row>
    <row r="721">
      <c r="A721" s="266"/>
    </row>
    <row r="722">
      <c r="A722" s="266"/>
    </row>
    <row r="723">
      <c r="A723" s="266"/>
    </row>
    <row r="724">
      <c r="A724" s="266"/>
    </row>
    <row r="725">
      <c r="A725" s="266"/>
    </row>
    <row r="726">
      <c r="A726" s="266"/>
    </row>
    <row r="727">
      <c r="A727" s="266"/>
    </row>
    <row r="728">
      <c r="A728" s="266"/>
    </row>
    <row r="729">
      <c r="A729" s="266"/>
    </row>
    <row r="730">
      <c r="A730" s="266"/>
    </row>
    <row r="731">
      <c r="A731" s="266"/>
    </row>
    <row r="732">
      <c r="A732" s="266"/>
    </row>
    <row r="733">
      <c r="A733" s="266"/>
    </row>
    <row r="734">
      <c r="A734" s="266"/>
    </row>
    <row r="735">
      <c r="A735" s="266"/>
    </row>
    <row r="736">
      <c r="A736" s="266"/>
    </row>
    <row r="737">
      <c r="A737" s="266"/>
    </row>
    <row r="738">
      <c r="A738" s="266"/>
    </row>
    <row r="739">
      <c r="A739" s="266"/>
    </row>
    <row r="740">
      <c r="A740" s="266"/>
    </row>
    <row r="741">
      <c r="A741" s="266"/>
    </row>
    <row r="742">
      <c r="A742" s="266"/>
    </row>
    <row r="743">
      <c r="A743" s="266"/>
    </row>
    <row r="744">
      <c r="A744" s="266"/>
    </row>
    <row r="745">
      <c r="A745" s="266"/>
    </row>
    <row r="746">
      <c r="A746" s="266"/>
    </row>
    <row r="747">
      <c r="A747" s="266"/>
    </row>
    <row r="748">
      <c r="A748" s="266"/>
    </row>
    <row r="749">
      <c r="A749" s="266"/>
    </row>
    <row r="750">
      <c r="A750" s="266"/>
    </row>
    <row r="751">
      <c r="A751" s="266"/>
    </row>
    <row r="752">
      <c r="A752" s="266"/>
    </row>
    <row r="753">
      <c r="A753" s="266"/>
    </row>
    <row r="754">
      <c r="A754" s="266"/>
    </row>
    <row r="755">
      <c r="A755" s="266"/>
    </row>
    <row r="756">
      <c r="A756" s="266"/>
    </row>
    <row r="757">
      <c r="A757" s="266"/>
    </row>
    <row r="758">
      <c r="A758" s="266"/>
    </row>
    <row r="759">
      <c r="A759" s="266"/>
    </row>
    <row r="760">
      <c r="A760" s="266"/>
    </row>
    <row r="761">
      <c r="A761" s="266"/>
    </row>
    <row r="762">
      <c r="A762" s="266"/>
    </row>
    <row r="763">
      <c r="A763" s="266"/>
    </row>
    <row r="764">
      <c r="A764" s="266"/>
    </row>
  </sheetData>
  <mergeCells count="12">
    <mergeCell ref="BA53:BB53"/>
    <mergeCell ref="BA28:BB28"/>
    <mergeCell ref="P70:Q70"/>
    <mergeCell ref="Q38:R38"/>
    <mergeCell ref="I70:J70"/>
    <mergeCell ref="F1:G1"/>
    <mergeCell ref="AL1:AM1"/>
    <mergeCell ref="AO1:AP1"/>
    <mergeCell ref="AH70:AI70"/>
    <mergeCell ref="AW70:BB70"/>
    <mergeCell ref="AL70:AM70"/>
    <mergeCell ref="AE70:AG70"/>
  </mergeCells>
  <conditionalFormatting sqref="AF51">
    <cfRule type="containsText" dxfId="1" priority="1" operator="containsText" text="Nonconflict">
      <formula>NOT(ISERROR(SEARCH(("Nonconflict"),(AF51))))</formula>
    </cfRule>
  </conditionalFormatting>
  <conditionalFormatting sqref="AY51">
    <cfRule type="cellIs" dxfId="2" priority="2" operator="equal">
      <formula>"State perpetrator"</formula>
    </cfRule>
  </conditionalFormatting>
  <conditionalFormatting sqref="A51">
    <cfRule type="expression" dxfId="0" priority="3">
      <formula>IF(</formula>
    </cfRule>
  </conditionalFormatting>
  <conditionalFormatting sqref="A32">
    <cfRule type="expression" dxfId="0" priority="4">
      <formula>IF(</formula>
    </cfRule>
  </conditionalFormatting>
  <conditionalFormatting sqref="AF32">
    <cfRule type="containsText" dxfId="1" priority="5" operator="containsText" text="Nonconflict">
      <formula>NOT(ISERROR(SEARCH(("Nonconflict"),(AF32))))</formula>
    </cfRule>
  </conditionalFormatting>
  <conditionalFormatting sqref="A50">
    <cfRule type="expression" dxfId="0" priority="6">
      <formula>IF(</formula>
    </cfRule>
  </conditionalFormatting>
  <conditionalFormatting sqref="AF49:AF50">
    <cfRule type="containsText" dxfId="1" priority="7" operator="containsText" text="Nonconflict">
      <formula>NOT(ISERROR(SEARCH(("Nonconflict"),(AF49))))</formula>
    </cfRule>
  </conditionalFormatting>
  <conditionalFormatting sqref="AY49:AY50">
    <cfRule type="cellIs" dxfId="2" priority="8" operator="equal">
      <formula>"State perpetrator"</formula>
    </cfRule>
  </conditionalFormatting>
  <conditionalFormatting sqref="A4:A14 A48">
    <cfRule type="expression" dxfId="0" priority="9">
      <formula>IF(</formula>
    </cfRule>
  </conditionalFormatting>
  <conditionalFormatting sqref="AF48">
    <cfRule type="containsText" dxfId="1" priority="10" operator="containsText" text="Nonconflict">
      <formula>NOT(ISERROR(SEARCH(("Nonconflict"),(AF48))))</formula>
    </cfRule>
  </conditionalFormatting>
  <conditionalFormatting sqref="AY4:AY14 AY48">
    <cfRule type="cellIs" dxfId="2" priority="11" operator="equal">
      <formula>"State perpetrator"</formula>
    </cfRule>
  </conditionalFormatting>
  <conditionalFormatting sqref="AE69">
    <cfRule type="containsText" dxfId="1" priority="12" operator="containsText" text="Nonconflict">
      <formula>NOT(ISERROR(SEARCH(("Nonconflict"),(AE69))))</formula>
    </cfRule>
  </conditionalFormatting>
  <conditionalFormatting sqref="AW69">
    <cfRule type="cellIs" dxfId="2" priority="13" operator="equal">
      <formula>"State perpetrator"</formula>
    </cfRule>
  </conditionalFormatting>
  <conditionalFormatting sqref="AE66">
    <cfRule type="containsText" dxfId="1" priority="14" operator="containsText" text="Nonconflict">
      <formula>NOT(ISERROR(SEARCH(("Nonconflict"),(AE66))))</formula>
    </cfRule>
  </conditionalFormatting>
  <conditionalFormatting sqref="AW66">
    <cfRule type="cellIs" dxfId="2" priority="15" operator="equal">
      <formula>"State perpetrator"</formula>
    </cfRule>
  </conditionalFormatting>
  <conditionalFormatting sqref="AE61:AE65 AE67:AE68">
    <cfRule type="containsText" dxfId="1" priority="16" operator="containsText" text="Nonconflict">
      <formula>NOT(ISERROR(SEARCH(("Nonconflict"),(AE61))))</formula>
    </cfRule>
  </conditionalFormatting>
  <conditionalFormatting sqref="AW61:AW65 AW67:AW68">
    <cfRule type="cellIs" dxfId="2" priority="17" operator="equal">
      <formula>"State perpetrator"</formula>
    </cfRule>
  </conditionalFormatting>
  <conditionalFormatting sqref="AE53">
    <cfRule type="containsText" dxfId="1" priority="18" operator="containsText" text="Nonconflict">
      <formula>NOT(ISERROR(SEARCH(("Nonconflict"),(AE53))))</formula>
    </cfRule>
  </conditionalFormatting>
  <conditionalFormatting sqref="AW53">
    <cfRule type="cellIs" dxfId="2" priority="19" operator="equal">
      <formula>"State perpetrator"</formula>
    </cfRule>
  </conditionalFormatting>
  <conditionalFormatting sqref="AW54:AW60">
    <cfRule type="cellIs" dxfId="2" priority="20" operator="equal">
      <formula>"State perpetrator"</formula>
    </cfRule>
  </conditionalFormatting>
  <conditionalFormatting sqref="AE54:AE55">
    <cfRule type="containsText" dxfId="1" priority="21" operator="containsText" text="Nonconflict">
      <formula>NOT(ISERROR(SEARCH(("Nonconflict"),(AE54))))</formula>
    </cfRule>
  </conditionalFormatting>
  <conditionalFormatting sqref="AW25">
    <cfRule type="cellIs" dxfId="2" priority="22" operator="equal">
      <formula>"State perpetrator"</formula>
    </cfRule>
  </conditionalFormatting>
  <conditionalFormatting sqref="AE25">
    <cfRule type="containsText" dxfId="1" priority="23" operator="containsText" text="Nonconflict">
      <formula>NOT(ISERROR(SEARCH(("Nonconflict"),(AE25))))</formula>
    </cfRule>
  </conditionalFormatting>
  <conditionalFormatting sqref="AE39">
    <cfRule type="containsText" dxfId="1" priority="24" operator="containsText" text="Nonconflict">
      <formula>NOT(ISERROR(SEARCH(("Nonconflict"),(AE39))))</formula>
    </cfRule>
  </conditionalFormatting>
  <conditionalFormatting sqref="AE39">
    <cfRule type="containsText" dxfId="1" priority="25" operator="containsText" text="Nonconflict">
      <formula>NOT(ISERROR(SEARCH(("Nonconflict"),(AE39))))</formula>
    </cfRule>
  </conditionalFormatting>
  <conditionalFormatting sqref="AY4:AY14 AW16:AW19">
    <cfRule type="containsText" dxfId="3" priority="26" operator="containsText" text="/">
      <formula>NOT(ISERROR(SEARCH(("/"),(AY4))))</formula>
    </cfRule>
  </conditionalFormatting>
  <conditionalFormatting sqref="AW16:AW19">
    <cfRule type="cellIs" dxfId="2" priority="27" operator="equal">
      <formula>"State perpetrator"</formula>
    </cfRule>
  </conditionalFormatting>
  <conditionalFormatting sqref="AW16:AW24 AW33:AW34">
    <cfRule type="cellIs" dxfId="2" priority="28" operator="equal">
      <formula>"State perpetrator"</formula>
    </cfRule>
  </conditionalFormatting>
  <conditionalFormatting sqref="AE3:AE24 AF4:AF14 AE26:AE31 AE33:AE38 AE40:AE47 AE52 AE56:AE60 AE70:AE764">
    <cfRule type="containsText" dxfId="1" priority="29" operator="containsText" text="Nonconflict">
      <formula>NOT(ISERROR(SEARCH(("Nonconflict"),(AE3))))</formula>
    </cfRule>
  </conditionalFormatting>
  <conditionalFormatting sqref="AW16:AW19">
    <cfRule type="containsText" dxfId="3" priority="30" operator="containsText" text="/">
      <formula>NOT(ISERROR(SEARCH(("/"),(AW16))))</formula>
    </cfRule>
  </conditionalFormatting>
  <conditionalFormatting sqref="AW16:AW19">
    <cfRule type="cellIs" dxfId="2" priority="31" operator="equal">
      <formula>"State perpetrator"</formula>
    </cfRule>
  </conditionalFormatting>
  <conditionalFormatting sqref="AW16:AW24 AW33:AW34">
    <cfRule type="cellIs" dxfId="2" priority="32" operator="equal">
      <formula>"State perpetrator"</formula>
    </cfRule>
  </conditionalFormatting>
  <conditionalFormatting sqref="AE3:AE24 AE26:AE31 AE33:AE38 AE40:AE47 AE52 AE56:AE60 AE70:AE764">
    <cfRule type="containsText" dxfId="1" priority="33" operator="containsText" text="Nonconflict">
      <formula>NOT(ISERROR(SEARCH(("Nonconflict"),(AE3))))</formula>
    </cfRule>
  </conditionalFormatting>
  <hyperlinks>
    <hyperlink r:id="rId2" ref="BB16"/>
    <hyperlink r:id="rId3" ref="BB22"/>
    <hyperlink r:id="rId4" ref="BB23"/>
    <hyperlink r:id="rId5" ref="BB24"/>
    <hyperlink r:id="rId6" ref="AT27"/>
    <hyperlink r:id="rId7" ref="BA31"/>
    <hyperlink r:id="rId8" ref="BB33"/>
    <hyperlink r:id="rId9" ref="BB34"/>
    <hyperlink r:id="rId10" ref="BB41"/>
    <hyperlink r:id="rId11" ref="BB50"/>
    <hyperlink r:id="rId12" ref="BB69"/>
  </hyperlinks>
  <drawing r:id="rId13"/>
  <legacyDrawing r:id="rId1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5.14"/>
    <col customWidth="1" min="2" max="2" width="10.57"/>
    <col customWidth="1" min="3" max="3" width="10.0"/>
    <col customWidth="1" min="4" max="4" width="7.86"/>
    <col customWidth="1" min="7" max="8" width="11.86"/>
    <col customWidth="1" min="9" max="10" width="17.0"/>
    <col customWidth="1" min="12" max="12" width="17.0"/>
  </cols>
  <sheetData>
    <row r="1" ht="41.25" customHeight="1">
      <c r="A1" s="17" t="s">
        <v>301</v>
      </c>
      <c r="B1" s="55"/>
      <c r="C1" s="55"/>
      <c r="D1" s="55" t="s">
        <v>2198</v>
      </c>
      <c r="E1" s="55" t="s">
        <v>2199</v>
      </c>
      <c r="F1" s="55" t="s">
        <v>2201</v>
      </c>
      <c r="G1" s="55" t="s">
        <v>2202</v>
      </c>
      <c r="H1" s="55" t="s">
        <v>2203</v>
      </c>
      <c r="I1" s="55"/>
      <c r="J1" s="55" t="s">
        <v>2205</v>
      </c>
      <c r="K1" s="17" t="s">
        <v>2206</v>
      </c>
      <c r="L1" s="55" t="s">
        <v>2207</v>
      </c>
      <c r="M1" s="17" t="s">
        <v>69</v>
      </c>
      <c r="N1" s="19"/>
      <c r="O1" s="19"/>
      <c r="P1" s="19"/>
      <c r="Q1" s="19"/>
      <c r="R1" s="19"/>
      <c r="S1" s="19"/>
      <c r="T1" s="19"/>
      <c r="U1" s="19"/>
      <c r="V1" s="19"/>
      <c r="W1" s="19"/>
      <c r="X1" s="19"/>
      <c r="Y1" s="19"/>
      <c r="Z1" s="19"/>
      <c r="AA1" s="19"/>
      <c r="AB1" s="19"/>
      <c r="AC1" s="19"/>
      <c r="AD1" s="19"/>
      <c r="AE1" s="19"/>
      <c r="AF1" s="19"/>
    </row>
    <row r="2">
      <c r="A2" s="12" t="s">
        <v>2208</v>
      </c>
      <c r="B2" s="190">
        <v>23686.0</v>
      </c>
      <c r="C2" s="190">
        <v>25320.0</v>
      </c>
      <c r="D2">
        <f>C2-B2-214</f>
        <v>1420</v>
      </c>
      <c r="E2" s="191">
        <f t="shared" ref="E2:E11" si="1">H2/D2*365</f>
        <v>133.6619718</v>
      </c>
      <c r="G2" s="192"/>
      <c r="H2" s="192">
        <v>520.0</v>
      </c>
    </row>
    <row r="3">
      <c r="A3" s="12" t="s">
        <v>2215</v>
      </c>
      <c r="B3" s="190">
        <v>24325.0</v>
      </c>
      <c r="C3" s="190">
        <v>25320.0</v>
      </c>
      <c r="D3">
        <f t="shared" ref="D3:D15" si="2">C3-B3</f>
        <v>995</v>
      </c>
      <c r="E3" s="191">
        <f t="shared" si="1"/>
        <v>9.904522613</v>
      </c>
      <c r="G3" s="192"/>
      <c r="H3" s="192">
        <v>27.0</v>
      </c>
    </row>
    <row r="4">
      <c r="A4" s="12" t="s">
        <v>2219</v>
      </c>
      <c r="B4" s="190">
        <v>25320.0</v>
      </c>
      <c r="C4" s="190">
        <v>25472.0</v>
      </c>
      <c r="D4">
        <f t="shared" si="2"/>
        <v>152</v>
      </c>
      <c r="E4" s="191">
        <f t="shared" si="1"/>
        <v>461.0526316</v>
      </c>
      <c r="G4" s="192"/>
      <c r="H4" s="192">
        <v>192.0</v>
      </c>
    </row>
    <row r="5">
      <c r="A5" s="12" t="s">
        <v>2220</v>
      </c>
      <c r="B5" s="190">
        <v>25848.0</v>
      </c>
      <c r="C5" s="190">
        <v>26166.0</v>
      </c>
      <c r="D5">
        <f t="shared" si="2"/>
        <v>318</v>
      </c>
      <c r="E5" s="191">
        <f t="shared" si="1"/>
        <v>59.68553459</v>
      </c>
      <c r="G5" s="192"/>
      <c r="H5" s="192">
        <v>52.0</v>
      </c>
    </row>
    <row r="6">
      <c r="A6" s="12" t="s">
        <v>2222</v>
      </c>
      <c r="B6" s="190">
        <v>26167.0</v>
      </c>
      <c r="C6" s="190">
        <v>28692.0</v>
      </c>
      <c r="D6">
        <f t="shared" si="2"/>
        <v>2525</v>
      </c>
      <c r="E6" s="191">
        <f t="shared" si="1"/>
        <v>67.65148515</v>
      </c>
      <c r="G6" s="192">
        <v>146.0</v>
      </c>
      <c r="H6" s="192">
        <v>468.0</v>
      </c>
    </row>
    <row r="7" hidden="1">
      <c r="A7" s="12" t="s">
        <v>2226</v>
      </c>
      <c r="B7" s="190">
        <v>28692.0</v>
      </c>
      <c r="C7" s="190">
        <v>28818.0</v>
      </c>
      <c r="D7">
        <f t="shared" si="2"/>
        <v>126</v>
      </c>
      <c r="E7" s="191">
        <f t="shared" si="1"/>
        <v>0</v>
      </c>
      <c r="G7" s="192"/>
      <c r="H7" s="192"/>
    </row>
    <row r="8" hidden="1">
      <c r="A8" s="12" t="s">
        <v>2229</v>
      </c>
      <c r="B8" s="190">
        <v>28818.0</v>
      </c>
      <c r="C8" s="190">
        <v>29075.0</v>
      </c>
      <c r="D8">
        <f t="shared" si="2"/>
        <v>257</v>
      </c>
      <c r="E8" s="191">
        <f t="shared" si="1"/>
        <v>0</v>
      </c>
      <c r="G8" s="192"/>
      <c r="H8" s="192"/>
    </row>
    <row r="9" hidden="1">
      <c r="A9" s="12" t="s">
        <v>2231</v>
      </c>
      <c r="B9" s="190">
        <v>29075.0</v>
      </c>
      <c r="C9" s="190">
        <v>29160.0</v>
      </c>
      <c r="D9">
        <f t="shared" si="2"/>
        <v>85</v>
      </c>
      <c r="E9" s="191">
        <f t="shared" si="1"/>
        <v>0</v>
      </c>
      <c r="G9" s="192"/>
      <c r="H9" s="192"/>
    </row>
    <row r="10">
      <c r="A10" s="12" t="s">
        <v>2233</v>
      </c>
      <c r="B10" s="190">
        <v>29160.0</v>
      </c>
      <c r="C10" s="190">
        <v>29175.0</v>
      </c>
      <c r="D10">
        <f t="shared" si="2"/>
        <v>15</v>
      </c>
      <c r="E10" s="191">
        <f t="shared" si="1"/>
        <v>7835.333333</v>
      </c>
      <c r="G10" s="193" t="s">
        <v>2235</v>
      </c>
      <c r="H10" s="193">
        <v>322.0</v>
      </c>
    </row>
    <row r="11">
      <c r="A11" s="12" t="s">
        <v>2236</v>
      </c>
      <c r="B11" s="190">
        <v>29176.0</v>
      </c>
      <c r="C11" s="190">
        <v>29420.0</v>
      </c>
      <c r="D11">
        <f t="shared" si="2"/>
        <v>244</v>
      </c>
      <c r="E11" s="191">
        <f t="shared" si="1"/>
        <v>0</v>
      </c>
      <c r="G11" s="192"/>
      <c r="H11" s="192"/>
    </row>
    <row r="12">
      <c r="A12" s="12" t="s">
        <v>2210</v>
      </c>
      <c r="B12" s="190">
        <v>29420.0</v>
      </c>
      <c r="C12" s="190">
        <v>29802.0</v>
      </c>
      <c r="D12">
        <f t="shared" si="2"/>
        <v>382</v>
      </c>
      <c r="E12" s="191">
        <f>MAX(F12,G12)/D12*365</f>
        <v>95.54973822</v>
      </c>
      <c r="F12">
        <f>COUNTIF(Entries!$AV$3:$AV$433,A12)</f>
        <v>0</v>
      </c>
      <c r="G12" s="192">
        <v>100.0</v>
      </c>
      <c r="H12" s="192">
        <v>196.0</v>
      </c>
    </row>
    <row r="13" hidden="1">
      <c r="A13" s="12" t="s">
        <v>2238</v>
      </c>
      <c r="B13" s="194">
        <v>29802.0</v>
      </c>
      <c r="C13" s="194">
        <v>29833.0</v>
      </c>
      <c r="D13">
        <f t="shared" si="2"/>
        <v>31</v>
      </c>
      <c r="E13" s="195"/>
      <c r="F13">
        <f>COUNTIF(Entries!$AV$3:$AV$433,A13)</f>
        <v>0</v>
      </c>
      <c r="G13" s="196"/>
      <c r="H13" s="196"/>
    </row>
    <row r="14" hidden="1">
      <c r="A14" s="197" t="s">
        <v>2242</v>
      </c>
      <c r="B14" s="194">
        <v>29833.0</v>
      </c>
      <c r="C14" s="194">
        <v>30151.0</v>
      </c>
      <c r="D14">
        <f t="shared" si="2"/>
        <v>318</v>
      </c>
      <c r="F14">
        <f>COUNTIF(Entries!$AV$3:$AV$433,A14)</f>
        <v>0</v>
      </c>
      <c r="G14" s="196"/>
      <c r="H14" s="196"/>
    </row>
    <row r="15" hidden="1">
      <c r="A15" s="197" t="s">
        <v>2243</v>
      </c>
      <c r="B15" s="194">
        <v>30153.0</v>
      </c>
      <c r="C15" s="194">
        <v>30234.0</v>
      </c>
      <c r="D15">
        <f t="shared" si="2"/>
        <v>81</v>
      </c>
      <c r="F15">
        <f>COUNTIF(Entries!$AV$3:$AV$433,A15)</f>
        <v>0</v>
      </c>
      <c r="G15" s="196"/>
      <c r="H15" s="196"/>
    </row>
    <row r="16">
      <c r="A16" s="198" t="s">
        <v>2245</v>
      </c>
      <c r="B16" s="199"/>
      <c r="C16" s="199"/>
      <c r="D16" s="200"/>
      <c r="E16" s="200"/>
      <c r="F16" s="201"/>
      <c r="G16" s="202">
        <v>164.0</v>
      </c>
      <c r="H16" s="202"/>
      <c r="N16" s="1" t="s">
        <v>2248</v>
      </c>
    </row>
    <row r="17">
      <c r="A17" s="203" t="s">
        <v>95</v>
      </c>
      <c r="B17" s="204">
        <v>30234.0</v>
      </c>
      <c r="C17" s="204">
        <v>31265.0</v>
      </c>
      <c r="D17">
        <f t="shared" ref="D17:D26" si="3">C17-B17</f>
        <v>1031</v>
      </c>
      <c r="E17" s="191">
        <f>F17/D17*365</f>
        <v>0.3540252182</v>
      </c>
      <c r="F17">
        <f>COUNTIF(Entries!$AV$3:$AV$433,A17)</f>
        <v>1</v>
      </c>
      <c r="G17" s="196"/>
      <c r="H17" s="196"/>
      <c r="I17" s="205">
        <f t="shared" ref="I17:I26" si="4">J17/(D17/365)</f>
        <v>0</v>
      </c>
      <c r="J17" s="1">
        <v>0.0</v>
      </c>
      <c r="L17">
        <f>COUNTIFS(Entries!$AV$3:$AV$433,$A17, Entries!$BA$3:$BA$433,"*State victim*")</f>
        <v>0</v>
      </c>
    </row>
    <row r="18">
      <c r="A18" s="12" t="s">
        <v>136</v>
      </c>
      <c r="B18" s="204">
        <v>31265.0</v>
      </c>
      <c r="C18" s="204">
        <v>32726.0</v>
      </c>
      <c r="D18">
        <f t="shared" si="3"/>
        <v>1461</v>
      </c>
      <c r="E18" s="191">
        <f t="shared" ref="E18:E26" si="5">MAX(F18,G18)/D18*365</f>
        <v>6.245722108</v>
      </c>
      <c r="F18">
        <f>COUNTIF(Entries!$AV$3:$AV$433,A18)</f>
        <v>25</v>
      </c>
      <c r="G18" s="192">
        <v>15.0</v>
      </c>
      <c r="H18" s="192"/>
      <c r="I18" s="205">
        <f t="shared" si="4"/>
        <v>4.746748802</v>
      </c>
      <c r="J18">
        <f>COUNTIFS(Entries!$AV$3:$AV$433,$A18, Entries!$BA$3:$BA$433,"*State perpetrator*")</f>
        <v>19</v>
      </c>
      <c r="K18">
        <f t="shared" ref="K18:K23" si="6">G18-F18</f>
        <v>-10</v>
      </c>
      <c r="L18">
        <f>COUNTIFS(Entries!$AV$3:$AV$433,$A18, Entries!$BA$3:$BA$433,"*State victim*")</f>
        <v>1</v>
      </c>
    </row>
    <row r="19">
      <c r="A19" s="209" t="s">
        <v>302</v>
      </c>
      <c r="B19" s="204">
        <v>32726.0</v>
      </c>
      <c r="C19" s="204">
        <v>34187.0</v>
      </c>
      <c r="D19">
        <f t="shared" si="3"/>
        <v>1461</v>
      </c>
      <c r="E19" s="191">
        <f t="shared" si="5"/>
        <v>7.49486653</v>
      </c>
      <c r="F19">
        <f>COUNTIF(Entries!$AV$3:$AV$433,A19)</f>
        <v>12</v>
      </c>
      <c r="G19" s="192">
        <v>30.0</v>
      </c>
      <c r="H19" s="192"/>
      <c r="I19" s="205">
        <f t="shared" si="4"/>
        <v>1.998631075</v>
      </c>
      <c r="J19">
        <f>COUNTIFS(Entries!$AV$3:$AV$433,$A19, Entries!$BA$3:$BA$433,"*State perpetrator*")</f>
        <v>8</v>
      </c>
      <c r="K19" s="211">
        <f t="shared" si="6"/>
        <v>18</v>
      </c>
      <c r="L19">
        <f>COUNTIFS(Entries!$AV$3:$AV$433,$A19, Entries!$BA$3:$BA$433,"*State victim*")</f>
        <v>2</v>
      </c>
      <c r="M19" s="1" t="s">
        <v>2270</v>
      </c>
      <c r="N19" s="1" t="s">
        <v>2271</v>
      </c>
    </row>
    <row r="20">
      <c r="A20" s="33" t="s">
        <v>397</v>
      </c>
      <c r="B20" s="204">
        <v>34187.0</v>
      </c>
      <c r="C20" s="204">
        <v>35648.0</v>
      </c>
      <c r="D20">
        <f t="shared" si="3"/>
        <v>1461</v>
      </c>
      <c r="E20" s="191">
        <f t="shared" si="5"/>
        <v>11.99178645</v>
      </c>
      <c r="F20">
        <f>COUNTIF(Entries!$AV$3:$AV$433,A20)</f>
        <v>28</v>
      </c>
      <c r="G20" s="192">
        <v>48.0</v>
      </c>
      <c r="H20" s="192"/>
      <c r="I20" s="205">
        <f t="shared" si="4"/>
        <v>6.245722108</v>
      </c>
      <c r="J20">
        <f>COUNTIFS(Entries!$AV$3:$AV$433,$A20, Entries!$BA$3:$BA$433,"*State perpetrator*")</f>
        <v>25</v>
      </c>
      <c r="K20" s="211">
        <f t="shared" si="6"/>
        <v>20</v>
      </c>
      <c r="L20">
        <f>COUNTIFS(Entries!$AV$3:$AV$433,$A20, Entries!$BA$3:$BA$433,"*State victim*")</f>
        <v>1</v>
      </c>
      <c r="M20" s="1"/>
      <c r="N20" s="1" t="s">
        <v>2275</v>
      </c>
    </row>
    <row r="21">
      <c r="A21" s="12" t="s">
        <v>352</v>
      </c>
      <c r="B21" s="204">
        <v>35648.0</v>
      </c>
      <c r="C21" s="204">
        <v>37110.0</v>
      </c>
      <c r="D21">
        <f t="shared" si="3"/>
        <v>1462</v>
      </c>
      <c r="E21" s="191">
        <f t="shared" si="5"/>
        <v>18.97400821</v>
      </c>
      <c r="F21">
        <f>COUNTIF(Entries!$AV$3:$AV$433,A21)</f>
        <v>76</v>
      </c>
      <c r="G21" s="192">
        <v>28.0</v>
      </c>
      <c r="H21" s="192"/>
      <c r="I21" s="205">
        <f t="shared" si="4"/>
        <v>7.989056088</v>
      </c>
      <c r="J21">
        <f>COUNTIFS(Entries!$AV$3:$AV$433,$A21, Entries!$BA$3:$BA$433,"*State perpetrator*")</f>
        <v>32</v>
      </c>
      <c r="K21">
        <f t="shared" si="6"/>
        <v>-48</v>
      </c>
      <c r="L21">
        <f>COUNTIFS(Entries!$AV$3:$AV$433,$A21, Entries!$BA$3:$BA$433,"*State victim*")</f>
        <v>13</v>
      </c>
      <c r="N21" s="1" t="s">
        <v>2290</v>
      </c>
    </row>
    <row r="22">
      <c r="A22" s="12" t="s">
        <v>888</v>
      </c>
      <c r="B22" s="204">
        <v>37110.0</v>
      </c>
      <c r="C22" s="204">
        <v>37474.0</v>
      </c>
      <c r="D22">
        <f t="shared" si="3"/>
        <v>364</v>
      </c>
      <c r="E22" s="191">
        <f t="shared" si="5"/>
        <v>30.08241758</v>
      </c>
      <c r="F22">
        <f>COUNTIF(Entries!$AV$3:$AV$433,A22)</f>
        <v>28</v>
      </c>
      <c r="G22" s="192">
        <v>30.0</v>
      </c>
      <c r="H22" s="192"/>
      <c r="I22" s="205">
        <f t="shared" si="4"/>
        <v>16.04395604</v>
      </c>
      <c r="J22">
        <f>COUNTIFS(Entries!$AV$3:$AV$433,$A22, Entries!$BA$3:$BA$433,"*State perpetrator*")</f>
        <v>16</v>
      </c>
      <c r="K22">
        <f t="shared" si="6"/>
        <v>2</v>
      </c>
      <c r="L22">
        <f>COUNTIFS(Entries!$AV$3:$AV$433,$A22, Entries!$BA$3:$BA$433,"*State victim*")</f>
        <v>4</v>
      </c>
      <c r="M22" s="1"/>
      <c r="N22" s="1" t="s">
        <v>2301</v>
      </c>
    </row>
    <row r="23">
      <c r="A23" s="12" t="s">
        <v>1018</v>
      </c>
      <c r="B23" s="204">
        <v>37474.0</v>
      </c>
      <c r="C23" s="204">
        <v>37911.0</v>
      </c>
      <c r="D23">
        <f t="shared" si="3"/>
        <v>437</v>
      </c>
      <c r="E23" s="191">
        <f t="shared" si="5"/>
        <v>113.5926773</v>
      </c>
      <c r="F23">
        <f>COUNTIF(Entries!$AV$3:$AV$433,A23)</f>
        <v>136</v>
      </c>
      <c r="G23" s="192">
        <v>119.0</v>
      </c>
      <c r="H23" s="192"/>
      <c r="I23" s="205">
        <f t="shared" si="4"/>
        <v>88.53546911</v>
      </c>
      <c r="J23">
        <f>COUNTIFS(Entries!$AV$3:$AV$433,$A23, Entries!$BA$3:$BA$433,"*State perpetrator*")</f>
        <v>106</v>
      </c>
      <c r="K23">
        <f t="shared" si="6"/>
        <v>-17</v>
      </c>
      <c r="L23">
        <f>COUNTIFS(Entries!$AV$3:$AV$433,$A23, Entries!$BA$3:$BA$433,"*State victim*")</f>
        <v>22</v>
      </c>
      <c r="N23" s="1" t="s">
        <v>2301</v>
      </c>
    </row>
    <row r="24">
      <c r="A24" s="12" t="s">
        <v>1498</v>
      </c>
      <c r="B24" s="204">
        <v>37911.0</v>
      </c>
      <c r="C24" s="204">
        <v>38512.0</v>
      </c>
      <c r="D24">
        <f t="shared" si="3"/>
        <v>601</v>
      </c>
      <c r="E24" s="191">
        <f t="shared" si="5"/>
        <v>9.109816972</v>
      </c>
      <c r="F24">
        <f>COUNTIF(Entries!$AV$3:$AV$433,A24)</f>
        <v>15</v>
      </c>
      <c r="G24" s="1"/>
      <c r="H24" s="1"/>
      <c r="I24" s="205">
        <f t="shared" si="4"/>
        <v>1.214642263</v>
      </c>
      <c r="J24">
        <f>COUNTIFS(Entries!$AV$3:$AV$433,$A24, Entries!$BA$3:$BA$433,"*State perpetrator*")</f>
        <v>2</v>
      </c>
      <c r="L24">
        <f>COUNTIFS(Entries!$AV$3:$AV$433,$A24, Entries!$BA$3:$BA$433,"*State victim*")</f>
        <v>9</v>
      </c>
    </row>
    <row r="25">
      <c r="A25" s="1" t="s">
        <v>2317</v>
      </c>
      <c r="B25" s="204">
        <v>38512.0</v>
      </c>
      <c r="C25" s="204">
        <v>38739.0</v>
      </c>
      <c r="D25">
        <f t="shared" si="3"/>
        <v>227</v>
      </c>
      <c r="E25" s="191">
        <f t="shared" si="5"/>
        <v>0</v>
      </c>
      <c r="F25">
        <f>COUNTIF(Entries!$AV$3:$AV$433,A25)</f>
        <v>0</v>
      </c>
      <c r="I25" s="205">
        <f t="shared" si="4"/>
        <v>0</v>
      </c>
      <c r="J25">
        <f>COUNTIFS(Entries!$AV$3:$AV$433,$A25, Entries!$BA$3:$BA$433,"*State perpetrator*")</f>
        <v>0</v>
      </c>
      <c r="L25">
        <f>COUNTIFS(Entries!$AV$3:$AV$433,$A25, Entries!$BA$3:$BA$433,"*State victim*")</f>
        <v>0</v>
      </c>
    </row>
    <row r="26">
      <c r="A26" s="1" t="s">
        <v>376</v>
      </c>
      <c r="B26" s="218">
        <v>38739.0</v>
      </c>
      <c r="C26" s="219">
        <f>TODAY()</f>
        <v>43046</v>
      </c>
      <c r="D26" s="220">
        <f t="shared" si="3"/>
        <v>4307</v>
      </c>
      <c r="E26" s="191">
        <f t="shared" si="5"/>
        <v>9.322033898</v>
      </c>
      <c r="F26">
        <f>COUNTIF(Entries!$AV$3:$AV$433,A26)</f>
        <v>110</v>
      </c>
      <c r="I26" s="205">
        <f t="shared" si="4"/>
        <v>2.203389831</v>
      </c>
      <c r="J26">
        <f>COUNTIFS(Entries!$AV$3:$AV$433,$A26, Entries!$BA$3:$BA$433,"*State perpetrator*")</f>
        <v>26</v>
      </c>
      <c r="L26">
        <f>COUNTIFS(Entries!$AV$3:$AV$433,$A26, Entries!$BA$3:$BA$433,"*State victim*")</f>
        <v>3</v>
      </c>
    </row>
    <row r="27">
      <c r="A27" s="168" t="s">
        <v>2339</v>
      </c>
      <c r="B27" s="19"/>
      <c r="C27" s="19"/>
      <c r="D27" s="19"/>
      <c r="E27" s="169"/>
      <c r="F27" s="169">
        <f>SUM(F17:F26)</f>
        <v>431</v>
      </c>
      <c r="G27" s="169"/>
      <c r="H27" s="169"/>
      <c r="I27" s="169"/>
      <c r="J27" s="169">
        <f t="shared" ref="J27:K27" si="7">Sum(J18:J23)</f>
        <v>206</v>
      </c>
      <c r="K27" s="169">
        <f t="shared" si="7"/>
        <v>-35</v>
      </c>
      <c r="L27" s="169">
        <f>SUM(L17:L26)</f>
        <v>55</v>
      </c>
      <c r="M27" s="111"/>
    </row>
  </sheetData>
  <conditionalFormatting sqref="E2:E26">
    <cfRule type="colorScale" priority="1">
      <colorScale>
        <cfvo type="min"/>
        <cfvo type="formula" val="100"/>
        <cfvo type="max"/>
        <color rgb="FFFFFFFF"/>
        <color rgb="FFEA9999"/>
        <color rgb="FFFF0000"/>
      </colorScale>
    </cfRule>
  </conditionalFormatting>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1987.0</v>
      </c>
      <c r="B1" s="1">
        <v>8.0</v>
      </c>
    </row>
    <row r="2">
      <c r="A2" s="1">
        <v>1988.0</v>
      </c>
      <c r="B2" s="1">
        <v>1.0</v>
      </c>
    </row>
    <row r="3">
      <c r="A3" s="1">
        <v>1992.0</v>
      </c>
      <c r="B3" s="1">
        <v>1.0</v>
      </c>
    </row>
    <row r="4">
      <c r="A4" s="1">
        <v>1993.0</v>
      </c>
      <c r="B4" s="1">
        <v>2.0</v>
      </c>
    </row>
    <row r="5">
      <c r="A5" s="1">
        <v>1994.0</v>
      </c>
      <c r="B5" s="1">
        <v>4.0</v>
      </c>
    </row>
    <row r="6">
      <c r="A6" s="1">
        <v>1995.0</v>
      </c>
      <c r="B6" s="1">
        <v>3.0</v>
      </c>
    </row>
    <row r="7">
      <c r="A7" s="1">
        <v>1996.0</v>
      </c>
      <c r="B7" s="1">
        <v>11.0</v>
      </c>
    </row>
    <row r="8">
      <c r="A8" s="1">
        <v>1999.0</v>
      </c>
      <c r="B8" s="1">
        <v>4.0</v>
      </c>
      <c r="C8" s="1"/>
    </row>
    <row r="9">
      <c r="A9" s="1">
        <v>1998.0</v>
      </c>
      <c r="B9" s="1">
        <v>11.0</v>
      </c>
      <c r="C9" s="1"/>
    </row>
    <row r="10">
      <c r="A10" s="1">
        <v>2000.0</v>
      </c>
      <c r="B10" s="1" t="s">
        <v>2366</v>
      </c>
      <c r="C10" s="1">
        <v>25.0</v>
      </c>
    </row>
    <row r="11">
      <c r="A11" s="1">
        <v>2001.0</v>
      </c>
      <c r="B11" s="1">
        <v>5.0</v>
      </c>
    </row>
    <row r="12">
      <c r="A12" s="1">
        <v>2002.0</v>
      </c>
      <c r="B12" s="1">
        <v>1.0</v>
      </c>
    </row>
    <row r="13">
      <c r="A13" s="1">
        <v>2003.0</v>
      </c>
      <c r="B13" s="1">
        <v>5.0</v>
      </c>
    </row>
    <row r="14">
      <c r="B14" s="1" t="s">
        <v>2367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0"/>
    <col customWidth="1" min="2" max="2" width="13.71"/>
    <col customWidth="1" min="3" max="3" width="12.57"/>
    <col customWidth="1" min="4" max="4" width="8.29"/>
    <col customWidth="1" min="8" max="8" width="9.0"/>
  </cols>
  <sheetData>
    <row r="1">
      <c r="A1" s="17" t="s">
        <v>301</v>
      </c>
      <c r="B1" s="55" t="s">
        <v>2394</v>
      </c>
      <c r="C1" s="228" t="s">
        <v>2395</v>
      </c>
      <c r="D1" s="55" t="s">
        <v>2198</v>
      </c>
      <c r="E1" s="55" t="s">
        <v>2397</v>
      </c>
      <c r="F1" s="55" t="s">
        <v>2399</v>
      </c>
      <c r="G1" s="229" t="s">
        <v>2400</v>
      </c>
      <c r="H1" s="55" t="s">
        <v>2401</v>
      </c>
      <c r="I1" s="55" t="s">
        <v>2402</v>
      </c>
      <c r="J1" s="231" t="s">
        <v>2403</v>
      </c>
      <c r="K1" s="55" t="s">
        <v>2405</v>
      </c>
      <c r="L1" s="55" t="s">
        <v>2406</v>
      </c>
      <c r="M1" s="231" t="s">
        <v>2407</v>
      </c>
      <c r="N1" s="232" t="s">
        <v>2408</v>
      </c>
      <c r="O1" s="232" t="s">
        <v>2410</v>
      </c>
      <c r="P1" s="232" t="s">
        <v>2411</v>
      </c>
      <c r="Q1" s="55" t="s">
        <v>2412</v>
      </c>
      <c r="R1" s="55" t="s">
        <v>2413</v>
      </c>
      <c r="S1" s="231" t="s">
        <v>2414</v>
      </c>
      <c r="T1" s="55" t="s">
        <v>2415</v>
      </c>
      <c r="U1" s="55" t="s">
        <v>2416</v>
      </c>
      <c r="V1" s="231" t="s">
        <v>2417</v>
      </c>
      <c r="W1" s="233" t="s">
        <v>2418</v>
      </c>
      <c r="X1" s="234" t="s">
        <v>2419</v>
      </c>
      <c r="Y1" s="234" t="s">
        <v>2421</v>
      </c>
    </row>
    <row r="2">
      <c r="A2" s="203" t="s">
        <v>95</v>
      </c>
      <c r="B2" s="236">
        <v>30234.0</v>
      </c>
      <c r="C2" s="237">
        <v>31265.0</v>
      </c>
      <c r="D2">
        <f t="shared" ref="D2:D11" si="2">C2-B2</f>
        <v>1031</v>
      </c>
      <c r="E2" s="191">
        <f t="shared" ref="E2:E11" si="3">G2/D2*365</f>
        <v>0.3540252182</v>
      </c>
      <c r="F2" s="191">
        <f t="shared" ref="F2:F11" si="4">MAX(G2:H2)/D2*365</f>
        <v>0.3540252182</v>
      </c>
      <c r="G2" s="238">
        <f>COUNTIF(Entries!$AV$3:$AV$433,A2)</f>
        <v>1</v>
      </c>
      <c r="I2">
        <f t="array" ref="I2">SUM((Entries!$AV$3:$AV$433=$A2)*(Entries!$AZ$3:$AZ$433="Yes"))</f>
        <v>0</v>
      </c>
      <c r="J2" s="269">
        <f>COUNTIFS(Entries!$AV$3:$AV$433,$A2,Entries!$BA$3:$BA$433,"*State victim*")</f>
        <v>0</v>
      </c>
      <c r="K2">
        <f t="array" ref="K2">SUM((Entries!$AV$3:$AV$433=$A2)*(Entries!$AX$3:$AX$433="Coca"))</f>
        <v>0</v>
      </c>
      <c r="L2">
        <f t="array" ref="L2">SUM((Entries!$AV$3:$AV$433=$A2)*(Entries!$AX$3:$AX$433="Coca")*(Entries!$AZ$3:$AZ$433="Yes"))</f>
        <v>0</v>
      </c>
      <c r="M2" s="269">
        <f>COUNTIFS(Entries!$AV$3:$AV$433,$A2,Entries!$BA$3:$BA$433,"*State victim*",Entries!$AX$3:$AX$433,"Coca")</f>
        <v>0</v>
      </c>
      <c r="N2" s="270">
        <v>4.0</v>
      </c>
      <c r="O2" s="271">
        <v>3.0</v>
      </c>
      <c r="P2" s="271">
        <v>1.0</v>
      </c>
      <c r="Q2">
        <f t="array" ref="Q2">SUM((Entries!$AV$3:$AV$433=$A2)*(Entries!$AX$3:$AX$433="Guerrilla"))+SUM((Entries!$AV$3:$AV$433=$A2)*(Entries!$AX$3:$AX$433="Drug Trade"))</f>
        <v>0</v>
      </c>
      <c r="R2">
        <f t="array" ref="R2">SUM((Entries!$AV$3:$AV$433=$A2)*(Entries!$AX$3:$AX$433="Guerrilla")*(Entries!$AZ$3:$AZ$433="Yes"))+SUM((Entries!$AV$3:$AV$433=$A2)*(Entries!$AX$3:$AX$433="Drug Trade")*(Entries!$AZ$3:$AZ$433="Yes"))</f>
        <v>0</v>
      </c>
      <c r="S2" s="269">
        <f t="array" ref="S2">SUM((Entries!$AV$3:$AV$433=$A2)*(Entries!$AX$3:$AX$433="Guerrilla")*(Entries!$BA$3:$BA$433="State victim"))+SUM((Entries!$AV$3:$AV$433=$A2)*(Entries!$AX$3:$AX$433="Drug Trade")*(Entries!$BA$3:$BA$433="State victim"))</f>
        <v>0</v>
      </c>
      <c r="T2">
        <f t="shared" ref="T2:T11" si="5">G2-K2-Q2</f>
        <v>1</v>
      </c>
      <c r="U2">
        <f t="shared" ref="U2:V2" si="1">I2-L2-R2</f>
        <v>0</v>
      </c>
      <c r="V2" s="269">
        <f t="shared" si="1"/>
        <v>0</v>
      </c>
      <c r="W2" s="272">
        <f t="array" ref="W2">SUM((Entries!$AV$3:$AV$433=$A2)*(Entries!$AX$3:$AX$433&lt;&gt;"Coca")*(Entries!$AX$3:$AX$433&lt;&gt;"Guerrilla")*(Entries!$AX$3:$AX$433&lt;&gt;"Drug Trade")*(Entries!$BA$3:$BA$433="Separate from state"))</f>
        <v>1</v>
      </c>
      <c r="X2" s="272">
        <f t="shared" ref="X2:X11" si="7">T2-U2-V2-W2</f>
        <v>0</v>
      </c>
      <c r="Y2" t="str">
        <f>'by Presidency'!K17</f>
        <v/>
      </c>
    </row>
    <row r="3">
      <c r="A3" s="12" t="s">
        <v>136</v>
      </c>
      <c r="B3" s="236">
        <v>31265.0</v>
      </c>
      <c r="C3" s="237">
        <v>32726.0</v>
      </c>
      <c r="D3">
        <f t="shared" si="2"/>
        <v>1461</v>
      </c>
      <c r="E3" s="191">
        <f t="shared" si="3"/>
        <v>6.245722108</v>
      </c>
      <c r="F3" s="191">
        <f t="shared" si="4"/>
        <v>6.245722108</v>
      </c>
      <c r="G3" s="238">
        <f>COUNTIF(Entries!$AV$3:$AV$433,A3)</f>
        <v>25</v>
      </c>
      <c r="H3" s="192">
        <v>15.0</v>
      </c>
      <c r="I3">
        <f t="array" ref="I3">SUM((Entries!$AV$3:$AV$433=$A3)*(Entries!$AZ$3:$AZ$433="Yes"))</f>
        <v>19</v>
      </c>
      <c r="J3" s="269">
        <f>COUNTIFS(Entries!$AV$3:$AV$433,$A3,Entries!$BA$3:$BA$433,"*State victim*")</f>
        <v>1</v>
      </c>
      <c r="K3">
        <f t="array" ref="K3">SUM((Entries!$AV$3:$AV$433=$A3)*(Entries!$AX$3:$AX$433="Coca"))</f>
        <v>17</v>
      </c>
      <c r="L3">
        <f t="array" ref="L3">SUM((Entries!$AV$3:$AV$433=$A3)*(Entries!$AX$3:$AX$433="Coca")*(Entries!$AZ$3:$AZ$433="Yes"))</f>
        <v>17</v>
      </c>
      <c r="M3" s="269">
        <f>COUNTIFS(Entries!$AV$3:$AV$433,$A3,Entries!$BA$3:$BA$433,"*State victim*",Entries!$AX$3:$AX$433,"Coca")</f>
        <v>0</v>
      </c>
      <c r="N3" s="270">
        <v>23.0</v>
      </c>
      <c r="O3" s="271">
        <v>22.0</v>
      </c>
      <c r="P3" s="271">
        <v>1.0</v>
      </c>
      <c r="Q3">
        <f t="array" ref="Q3">SUM((Entries!$AV$3:$AV$433=$A3)*(Entries!$AX$3:$AX$433="Guerrilla"))+SUM((Entries!$AV$3:$AV$433=$A3)*(Entries!$AX$3:$AX$433="Drug Trade"))</f>
        <v>6</v>
      </c>
      <c r="R3">
        <f t="array" ref="R3">SUM((Entries!$AV$3:$AV$433=$A3)*(Entries!$AX$3:$AX$433="Guerrilla")*(Entries!$AZ$3:$AZ$433="Yes"))+SUM((Entries!$AV$3:$AV$433=$A3)*(Entries!$AX$3:$AX$433="Drug Trade")*(Entries!$AZ$3:$AZ$433="Yes"))</f>
        <v>0</v>
      </c>
      <c r="S3" s="269">
        <f t="array" ref="S3">SUM((Entries!$AV$3:$AV$433=$A3)*(Entries!$AX$3:$AX$433="Guerrilla")*(Entries!$BA$3:$BA$433="State victim"))+SUM((Entries!$AV$3:$AV$433=$A3)*(Entries!$AX$3:$AX$433="Drug Trade")*(Entries!$BA$3:$BA$433="State victim"))</f>
        <v>1</v>
      </c>
      <c r="T3">
        <f t="shared" si="5"/>
        <v>2</v>
      </c>
      <c r="U3">
        <f t="shared" ref="U3:V3" si="6">I3-L3-R3</f>
        <v>2</v>
      </c>
      <c r="V3" s="269">
        <f t="shared" si="6"/>
        <v>0</v>
      </c>
      <c r="W3" s="272">
        <f t="array" ref="W3">SUM((Entries!$AV$3:$AV$433=$A3)*(Entries!$AX$3:$AX$433&lt;&gt;"Coca")*(Entries!$AX$3:$AX$433&lt;&gt;"Guerrilla")*(Entries!$AX$3:$AX$433&lt;&gt;"Drug Trade")*(Entries!$BA$3:$BA$433="Separate from state"))</f>
        <v>0</v>
      </c>
      <c r="X3" s="272">
        <f t="shared" si="7"/>
        <v>0</v>
      </c>
      <c r="Y3">
        <f>'by Presidency'!K18</f>
        <v>-10</v>
      </c>
    </row>
    <row r="4">
      <c r="A4" s="209" t="s">
        <v>302</v>
      </c>
      <c r="B4" s="236">
        <v>32726.0</v>
      </c>
      <c r="C4" s="237">
        <v>34187.0</v>
      </c>
      <c r="D4">
        <f t="shared" si="2"/>
        <v>1461</v>
      </c>
      <c r="E4" s="191">
        <f t="shared" si="3"/>
        <v>2.997946612</v>
      </c>
      <c r="F4" s="191">
        <f t="shared" si="4"/>
        <v>7.49486653</v>
      </c>
      <c r="G4" s="238">
        <f>COUNTIF(Entries!$AV$3:$AV$433,A4)</f>
        <v>12</v>
      </c>
      <c r="H4" s="192">
        <v>30.0</v>
      </c>
      <c r="I4">
        <f t="array" ref="I4">SUM((Entries!$AV$3:$AV$433=$A4)*(Entries!$AZ$3:$AZ$433="Yes"))</f>
        <v>8</v>
      </c>
      <c r="J4" s="269">
        <f>COUNTIFS(Entries!$AV$3:$AV$433,$A4,Entries!$BA$3:$BA$433,"*State victim*")</f>
        <v>2</v>
      </c>
      <c r="K4">
        <f t="array" ref="K4">SUM((Entries!$AV$3:$AV$433=$A4)*(Entries!$AX$3:$AX$433="Coca"))</f>
        <v>3</v>
      </c>
      <c r="L4">
        <f t="array" ref="L4">SUM((Entries!$AV$15:$AV$433=$A4)*(Entries!$AX$15:$AX$433="Coca")*(Entries!$AZ$15:$AZ$433="Yes"))</f>
        <v>2</v>
      </c>
      <c r="M4" s="269">
        <f>COUNTIFS(Entries!$AV$3:$AV$433,$A4,Entries!$BA$3:$BA$433,"*State victim*",Entries!$AX$3:$AX$433,"Coca")</f>
        <v>0</v>
      </c>
      <c r="N4" s="270">
        <v>2.0</v>
      </c>
      <c r="O4" s="271">
        <v>2.0</v>
      </c>
      <c r="P4" s="273"/>
      <c r="Q4">
        <f t="array" ref="Q4">SUM((Entries!$AV$3:$AV$433=$A4)*(Entries!$AX$3:$AX$433="Guerrilla"))+SUM((Entries!$AV$3:$AV$433=$A4)*(Entries!$AX$3:$AX$433="Drug Trade"))</f>
        <v>7</v>
      </c>
      <c r="R4">
        <f t="array" ref="R4">SUM((Entries!$AV$3:$AV$433=$A4)*(Entries!$AX$3:$AX$433="Guerrilla")*(Entries!$AZ$3:$AZ$433="Yes"))+SUM((Entries!$AV$3:$AV$433=$A4)*(Entries!$AX$3:$AX$433="Drug Trade")*(Entries!$AZ$3:$AZ$433="Yes"))</f>
        <v>5</v>
      </c>
      <c r="S4" s="269">
        <f t="array" ref="S4">SUM((Entries!$AV$3:$AV$433=$A4)*(Entries!$AX$3:$AX$433="Guerrilla")*(Entries!$BA$3:$BA$433="State victim"))+SUM((Entries!$AV$3:$AV$433=$A4)*(Entries!$AX$3:$AX$433="Drug Trade")*(Entries!$BA$3:$BA$433="State victim"))</f>
        <v>1</v>
      </c>
      <c r="T4">
        <f t="shared" si="5"/>
        <v>2</v>
      </c>
      <c r="U4">
        <f t="shared" ref="U4:V4" si="8">I4-L4-R4</f>
        <v>1</v>
      </c>
      <c r="V4" s="269">
        <f t="shared" si="8"/>
        <v>1</v>
      </c>
      <c r="W4" s="272">
        <f t="array" ref="W4">SUM((Entries!$AV$3:$AV$433=$A4)*(Entries!$AX$3:$AX$433&lt;&gt;"Coca")*(Entries!$AX$3:$AX$433&lt;&gt;"Guerrilla")*(Entries!$AX$3:$AX$433&lt;&gt;"Drug Trade")*(Entries!$BA$3:$BA$433="Separate from state"))</f>
        <v>0</v>
      </c>
      <c r="X4" s="272">
        <f t="shared" si="7"/>
        <v>0</v>
      </c>
      <c r="Y4">
        <f>'by Presidency'!K19</f>
        <v>18</v>
      </c>
    </row>
    <row r="5">
      <c r="A5" s="33" t="s">
        <v>397</v>
      </c>
      <c r="B5" s="236">
        <v>34187.0</v>
      </c>
      <c r="C5" s="237">
        <v>35648.0</v>
      </c>
      <c r="D5">
        <f t="shared" si="2"/>
        <v>1461</v>
      </c>
      <c r="E5" s="191">
        <f t="shared" si="3"/>
        <v>6.995208761</v>
      </c>
      <c r="F5" s="191">
        <f t="shared" si="4"/>
        <v>11.99178645</v>
      </c>
      <c r="G5" s="238">
        <f>COUNTIF(Entries!$AV$3:$AV$433,A5)</f>
        <v>28</v>
      </c>
      <c r="H5" s="192">
        <v>48.0</v>
      </c>
      <c r="I5">
        <f t="array" ref="I5">SUM((Entries!$AV$3:$AV$433=$A5)*(Entries!$AZ$3:$AZ$433="Yes"))</f>
        <v>25</v>
      </c>
      <c r="J5" s="269">
        <f>COUNTIFS(Entries!$AV$3:$AV$433,$A5,Entries!$BA$3:$BA$433,"*State victim*")</f>
        <v>1</v>
      </c>
      <c r="K5">
        <f t="array" ref="K5">SUM((Entries!$AV$3:$AV$433=$A5)*(Entries!$AX$3:$AX$433="Coca"))</f>
        <v>15</v>
      </c>
      <c r="L5">
        <f t="array" ref="L5">SUM((Entries!$AV$15:$AV$433=$A5)*(Entries!$AX$15:$AX$433="Coca")*(Entries!$AZ$15:$AZ$433="Yes"))</f>
        <v>13</v>
      </c>
      <c r="M5" s="269">
        <f>COUNTIFS(Entries!$AV$3:$AV$433,$A5,Entries!$BA$3:$BA$433,"*State victim*",Entries!$AX$3:$AX$433,"Coca")</f>
        <v>0</v>
      </c>
      <c r="N5" s="270">
        <v>18.0</v>
      </c>
      <c r="O5" s="271">
        <v>16.0</v>
      </c>
      <c r="P5" s="271">
        <v>2.0</v>
      </c>
      <c r="Q5">
        <f t="array" ref="Q5">SUM((Entries!$AV$3:$AV$433=$A5)*(Entries!$AX$3:$AX$433="Guerrilla"))+SUM((Entries!$AV$3:$AV$433=$A5)*(Entries!$AX$3:$AX$433="Drug Trade"))</f>
        <v>0</v>
      </c>
      <c r="R5">
        <f t="array" ref="R5">SUM((Entries!$AV$3:$AV$433=$A5)*(Entries!$AX$3:$AX$433="Guerrilla")*(Entries!$AZ$3:$AZ$433="Yes"))+SUM((Entries!$AV$3:$AV$433=$A5)*(Entries!$AX$3:$AX$433="Drug Trade")*(Entries!$AZ$3:$AZ$433="Yes"))</f>
        <v>0</v>
      </c>
      <c r="S5" s="269">
        <f t="array" ref="S5">SUM((Entries!$AV$3:$AV$433=$A5)*(Entries!$AX$3:$AX$433="Guerrilla")*(Entries!$BA$3:$BA$433="State victim"))+SUM((Entries!$AV$3:$AV$433=$A5)*(Entries!$AX$3:$AX$433="Drug Trade")*(Entries!$BA$3:$BA$433="State victim"))</f>
        <v>0</v>
      </c>
      <c r="T5">
        <f t="shared" si="5"/>
        <v>13</v>
      </c>
      <c r="U5">
        <f t="shared" ref="U5:V5" si="9">I5-L5-R5</f>
        <v>12</v>
      </c>
      <c r="V5" s="269">
        <f t="shared" si="9"/>
        <v>1</v>
      </c>
      <c r="W5" s="272">
        <f t="array" ref="W5">SUM((Entries!$AV$3:$AV$433=$A5)*(Entries!$AX$3:$AX$433&lt;&gt;"Coca")*(Entries!$AX$3:$AX$433&lt;&gt;"Guerrilla")*(Entries!$AX$3:$AX$433&lt;&gt;"Drug Trade")*(Entries!$BA$3:$BA$433="Separate from state"))</f>
        <v>0</v>
      </c>
      <c r="X5" s="272">
        <f t="shared" si="7"/>
        <v>0</v>
      </c>
      <c r="Y5">
        <f>'by Presidency'!K20</f>
        <v>20</v>
      </c>
    </row>
    <row r="6">
      <c r="A6" s="12" t="s">
        <v>352</v>
      </c>
      <c r="B6" s="236">
        <v>35648.0</v>
      </c>
      <c r="C6" s="237">
        <v>37110.0</v>
      </c>
      <c r="D6">
        <f t="shared" si="2"/>
        <v>1462</v>
      </c>
      <c r="E6" s="191">
        <f t="shared" si="3"/>
        <v>18.97400821</v>
      </c>
      <c r="F6" s="191">
        <f t="shared" si="4"/>
        <v>18.97400821</v>
      </c>
      <c r="G6" s="238">
        <f>COUNTIF(Entries!$AV$3:$AV$433,A6)</f>
        <v>76</v>
      </c>
      <c r="H6" s="192">
        <v>28.0</v>
      </c>
      <c r="I6">
        <f t="array" ref="I6">SUM((Entries!$AV$3:$AV$433=$A6)*(Entries!$AZ$3:$AZ$433="Yes"))</f>
        <v>31</v>
      </c>
      <c r="J6" s="269">
        <f>COUNTIFS(Entries!$AV$3:$AV$433,$A6,Entries!$BA$3:$BA$433,"*State victim*")</f>
        <v>13</v>
      </c>
      <c r="K6">
        <f t="array" ref="K6">SUM((Entries!$AV$3:$AV$433=$A6)*(Entries!$AX$3:$AX$433="Coca"))</f>
        <v>29</v>
      </c>
      <c r="L6">
        <f t="array" ref="L6">SUM((Entries!$AV$15:$AV$433=$A6)*(Entries!$AX$15:$AX$433="Coca")*(Entries!$AZ$15:$AZ$433="Yes"))</f>
        <v>16</v>
      </c>
      <c r="M6" s="269">
        <f>COUNTIFS(Entries!$AV$3:$AV$433,$A6,Entries!$BA$3:$BA$433,"*State victim*",Entries!$AX$3:$AX$433,"Coca")</f>
        <v>12</v>
      </c>
      <c r="N6" s="270">
        <v>36.0</v>
      </c>
      <c r="O6" s="271">
        <v>23.0</v>
      </c>
      <c r="P6" s="271">
        <v>13.0</v>
      </c>
      <c r="Q6">
        <f t="array" ref="Q6">SUM((Entries!$AV$3:$AV$433=$A6)*(Entries!$AX$3:$AX$433="Guerrilla"))+SUM((Entries!$AV$3:$AV$433=$A6)*(Entries!$AX$3:$AX$433="Drug Trade"))</f>
        <v>0</v>
      </c>
      <c r="R6">
        <f t="array" ref="R6">SUM((Entries!$AV$3:$AV$433=$A6)*(Entries!$AX$3:$AX$433="Guerrilla")*(Entries!$AZ$3:$AZ$433="Yes"))+SUM((Entries!$AV$3:$AV$433=$A6)*(Entries!$AX$3:$AX$433="Drug Trade")*(Entries!$AZ$3:$AZ$433="Yes"))</f>
        <v>0</v>
      </c>
      <c r="S6" s="269">
        <f t="array" ref="S6">SUM((Entries!$AV$3:$AV$433=$A6)*(Entries!$AX$3:$AX$433="Guerrilla")*(Entries!$BA$3:$BA$433="State victim"))+SUM((Entries!$AV$3:$AV$433=$A6)*(Entries!$AX$3:$AX$433="Drug Trade")*(Entries!$BA$3:$BA$433="State victim"))</f>
        <v>0</v>
      </c>
      <c r="T6">
        <f t="shared" si="5"/>
        <v>47</v>
      </c>
      <c r="U6">
        <f t="shared" ref="U6:V6" si="10">I6-L6-R6</f>
        <v>15</v>
      </c>
      <c r="V6" s="269">
        <f t="shared" si="10"/>
        <v>1</v>
      </c>
      <c r="W6" s="272">
        <f t="array" ref="W6">SUM((Entries!$AV$3:$AV$433=$A6)*(Entries!$AX$3:$AX$433&lt;&gt;"Coca")*(Entries!$AX$3:$AX$433&lt;&gt;"Guerrilla")*(Entries!$AX$3:$AX$433&lt;&gt;"Drug Trade")*(Entries!$BA$3:$BA$433="Separate from state"))</f>
        <v>2</v>
      </c>
      <c r="X6" s="272">
        <f t="shared" si="7"/>
        <v>29</v>
      </c>
      <c r="Y6">
        <f>'by Presidency'!K21</f>
        <v>-48</v>
      </c>
    </row>
    <row r="7">
      <c r="A7" s="12" t="s">
        <v>888</v>
      </c>
      <c r="B7" s="236">
        <v>37110.0</v>
      </c>
      <c r="C7" s="237">
        <v>37474.0</v>
      </c>
      <c r="D7">
        <f t="shared" si="2"/>
        <v>364</v>
      </c>
      <c r="E7" s="191">
        <f t="shared" si="3"/>
        <v>28.07692308</v>
      </c>
      <c r="F7" s="191">
        <f t="shared" si="4"/>
        <v>30.08241758</v>
      </c>
      <c r="G7" s="238">
        <f>COUNTIF(Entries!$AV$3:$AV$433,A7)</f>
        <v>28</v>
      </c>
      <c r="H7" s="192">
        <v>30.0</v>
      </c>
      <c r="I7">
        <f t="array" ref="I7">SUM((Entries!$AV$3:$AV$433=$A7)*(Entries!$AZ$3:$AZ$433="Yes"))</f>
        <v>16</v>
      </c>
      <c r="J7" s="269">
        <f>COUNTIFS(Entries!$AV$3:$AV$433,$A7,Entries!$BA$3:$BA$433,"*State victim*")</f>
        <v>4</v>
      </c>
      <c r="K7">
        <f t="array" ref="K7">SUM((Entries!$AV$3:$AV$433=$A7)*(Entries!$AX$3:$AX$433="Coca"))</f>
        <v>15</v>
      </c>
      <c r="L7">
        <f t="array" ref="L7">SUM((Entries!$AV$15:$AV$433=$A7)*(Entries!$AX$15:$AX$433="Coca")*(Entries!$AZ$15:$AZ$433="Yes"))</f>
        <v>11</v>
      </c>
      <c r="M7" s="269">
        <f>COUNTIFS(Entries!$AV$3:$AV$433,$A7,Entries!$BA$3:$BA$433,"*State victim*",Entries!$AX$3:$AX$433,"Coca")</f>
        <v>4</v>
      </c>
      <c r="N7" s="270">
        <v>17.0</v>
      </c>
      <c r="O7" s="271">
        <v>13.0</v>
      </c>
      <c r="P7" s="271">
        <v>4.0</v>
      </c>
      <c r="Q7">
        <f t="array" ref="Q7">SUM((Entries!$AV$3:$AV$433=$A7)*(Entries!$AX$3:$AX$433="Guerrilla"))+SUM((Entries!$AV$3:$AV$433=$A7)*(Entries!$AX$3:$AX$433="Drug Trade"))</f>
        <v>0</v>
      </c>
      <c r="R7">
        <f t="array" ref="R7">SUM((Entries!$AV$3:$AV$433=$A7)*(Entries!$AX$3:$AX$433="Guerrilla")*(Entries!$AZ$3:$AZ$433="Yes"))+SUM((Entries!$AV$3:$AV$433=$A7)*(Entries!$AX$3:$AX$433="Drug Trade")*(Entries!$AZ$3:$AZ$433="Yes"))</f>
        <v>0</v>
      </c>
      <c r="S7" s="269">
        <f t="array" ref="S7">SUM((Entries!$AV$3:$AV$433=$A7)*(Entries!$AX$3:$AX$433="Guerrilla")*(Entries!$BA$3:$BA$433="State victim"))+SUM((Entries!$AV$3:$AV$433=$A7)*(Entries!$AX$3:$AX$433="Drug Trade")*(Entries!$BA$3:$BA$433="State victim"))</f>
        <v>0</v>
      </c>
      <c r="T7">
        <f t="shared" si="5"/>
        <v>13</v>
      </c>
      <c r="U7">
        <f t="shared" ref="U7:V7" si="11">I7-L7-R7</f>
        <v>5</v>
      </c>
      <c r="V7" s="269">
        <f t="shared" si="11"/>
        <v>0</v>
      </c>
      <c r="W7" s="272">
        <f t="array" ref="W7">SUM((Entries!$AV$3:$AV$433=$A7)*(Entries!$AX$3:$AX$433&lt;&gt;"Coca")*(Entries!$AX$3:$AX$433&lt;&gt;"Guerrilla")*(Entries!$AX$3:$AX$433&lt;&gt;"Drug Trade")*(Entries!$BA$3:$BA$433="Separate from state"))</f>
        <v>8</v>
      </c>
      <c r="X7" s="272">
        <f t="shared" si="7"/>
        <v>0</v>
      </c>
      <c r="Y7">
        <f>'by Presidency'!K22</f>
        <v>2</v>
      </c>
    </row>
    <row r="8">
      <c r="A8" s="12" t="s">
        <v>1018</v>
      </c>
      <c r="B8" s="236">
        <v>37474.0</v>
      </c>
      <c r="C8" s="237">
        <v>37911.0</v>
      </c>
      <c r="D8">
        <f t="shared" si="2"/>
        <v>437</v>
      </c>
      <c r="E8" s="191">
        <f t="shared" si="3"/>
        <v>113.5926773</v>
      </c>
      <c r="F8" s="191">
        <f t="shared" si="4"/>
        <v>113.5926773</v>
      </c>
      <c r="G8" s="238">
        <f>COUNTIF(Entries!$AV$3:$AV$433,A8)</f>
        <v>136</v>
      </c>
      <c r="H8" s="192">
        <v>119.0</v>
      </c>
      <c r="I8">
        <f t="array" ref="I8">SUM((Entries!$AV$3:$AV$433=$A8)*(Entries!$AZ$3:$AZ$433="Yes"))</f>
        <v>106</v>
      </c>
      <c r="J8" s="269">
        <f>COUNTIFS(Entries!$AV$3:$AV$433,$A8,Entries!$BA$3:$BA$433,"*State victim*")</f>
        <v>22</v>
      </c>
      <c r="K8">
        <f t="array" ref="K8">SUM((Entries!$AV$3:$AV$433=$A8)*(Entries!$AX$3:$AX$433="Coca"))</f>
        <v>12</v>
      </c>
      <c r="L8">
        <f t="array" ref="L8">SUM((Entries!$AV$15:$AV$433=$A8)*(Entries!$AX$15:$AX$433="Coca")*(Entries!$AZ$15:$AZ$433="Yes"))</f>
        <v>8</v>
      </c>
      <c r="M8" s="269">
        <f>COUNTIFS(Entries!$AV$3:$AV$433,$A8,Entries!$BA$3:$BA$433,"*State victim*",Entries!$AX$3:$AX$433,"Coca")</f>
        <v>4</v>
      </c>
      <c r="N8" s="270">
        <v>16.0</v>
      </c>
      <c r="O8" s="271">
        <v>12.0</v>
      </c>
      <c r="P8" s="271">
        <v>4.0</v>
      </c>
      <c r="Q8">
        <f t="array" ref="Q8">SUM((Entries!$AV$3:$AV$433=$A8)*(Entries!$AX$3:$AX$433="Guerrilla"))+SUM((Entries!$AV$3:$AV$433=$A8)*(Entries!$AX$3:$AX$433="Drug Trade"))</f>
        <v>0</v>
      </c>
      <c r="R8">
        <f t="array" ref="R8">SUM((Entries!$AV$3:$AV$433=$A8)*(Entries!$AX$3:$AX$433="Guerrilla")*(Entries!$AZ$3:$AZ$433="Yes"))+SUM((Entries!$AV$3:$AV$433=$A8)*(Entries!$AX$3:$AX$433="Drug Trade")*(Entries!$AZ$3:$AZ$433="Yes"))</f>
        <v>0</v>
      </c>
      <c r="S8" s="269">
        <f t="array" ref="S8">SUM((Entries!$AV$3:$AV$433=$A8)*(Entries!$AX$3:$AX$433="Guerrilla")*(Entries!$BA$3:$BA$433="State victim"))+SUM((Entries!$AV$3:$AV$433=$A8)*(Entries!$AX$3:$AX$433="Drug Trade")*(Entries!$BA$3:$BA$433="State victim"))</f>
        <v>0</v>
      </c>
      <c r="T8">
        <f t="shared" si="5"/>
        <v>124</v>
      </c>
      <c r="U8">
        <f t="shared" ref="U8:V8" si="12">I8-L8-R8</f>
        <v>98</v>
      </c>
      <c r="V8" s="269">
        <f t="shared" si="12"/>
        <v>18</v>
      </c>
      <c r="W8" s="272">
        <f t="array" ref="W8">SUM((Entries!$AV$3:$AV$433=$A8)*(Entries!$AX$3:$AX$433&lt;&gt;"Coca")*(Entries!$AX$3:$AX$433&lt;&gt;"Guerrilla")*(Entries!$AX$3:$AX$433&lt;&gt;"Drug Trade")*(Entries!$BA$3:$BA$433="Separate from state"))</f>
        <v>4</v>
      </c>
      <c r="X8" s="272">
        <f t="shared" si="7"/>
        <v>4</v>
      </c>
      <c r="Y8">
        <f>'by Presidency'!K23</f>
        <v>-17</v>
      </c>
    </row>
    <row r="9">
      <c r="A9" s="12" t="s">
        <v>1498</v>
      </c>
      <c r="B9" s="236">
        <v>37911.0</v>
      </c>
      <c r="C9" s="237">
        <v>38512.0</v>
      </c>
      <c r="D9">
        <f t="shared" si="2"/>
        <v>601</v>
      </c>
      <c r="E9" s="191">
        <f t="shared" si="3"/>
        <v>9.109816972</v>
      </c>
      <c r="F9" s="191">
        <f t="shared" si="4"/>
        <v>9.109816972</v>
      </c>
      <c r="G9" s="238">
        <f>COUNTIF(Entries!$AV$3:$AV$433,A9)</f>
        <v>15</v>
      </c>
      <c r="I9">
        <f t="array" ref="I9">SUM((Entries!$AV$3:$AV$433=$A9)*(Entries!$AZ$3:$AZ$433="Yes"))</f>
        <v>2</v>
      </c>
      <c r="J9" s="269">
        <f>COUNTIFS(Entries!$AV$3:$AV$433,$A9,Entries!$BA$3:$BA$433,"*State victim*")</f>
        <v>9</v>
      </c>
      <c r="K9">
        <f t="array" ref="K9">SUM((Entries!$AV$3:$AV$433=$A9)*(Entries!$AX$3:$AX$433="Coca"))</f>
        <v>5</v>
      </c>
      <c r="L9">
        <f t="array" ref="L9">SUM((Entries!$AV$15:$AV$433=$A9)*(Entries!$AX$15:$AX$433="Coca")*(Entries!$AZ$15:$AZ$433="Yes"))</f>
        <v>1</v>
      </c>
      <c r="M9" s="269">
        <f>COUNTIFS(Entries!$AV$3:$AV$433,$A9,Entries!$BA$3:$BA$433,"*State victim*",Entries!$AX$3:$AX$433,"Coca")</f>
        <v>4</v>
      </c>
      <c r="N9" s="270">
        <v>6.0</v>
      </c>
      <c r="O9" s="271">
        <v>3.0</v>
      </c>
      <c r="P9" s="271">
        <v>3.0</v>
      </c>
      <c r="Q9">
        <f t="array" ref="Q9">SUM((Entries!$AV$3:$AV$433=$A9)*(Entries!$AX$3:$AX$433="Guerrilla"))+SUM((Entries!$AV$3:$AV$433=$A9)*(Entries!$AX$3:$AX$433="Drug Trade"))</f>
        <v>0</v>
      </c>
      <c r="R9">
        <f t="array" ref="R9">SUM((Entries!$AV$3:$AV$433=$A9)*(Entries!$AX$3:$AX$433="Guerrilla")*(Entries!$AZ$3:$AZ$433="Yes"))+SUM((Entries!$AV$3:$AV$433=$A9)*(Entries!$AX$3:$AX$433="Drug Trade")*(Entries!$AZ$3:$AZ$433="Yes"))</f>
        <v>0</v>
      </c>
      <c r="S9" s="269">
        <f t="array" ref="S9">SUM((Entries!$AV$3:$AV$433=$A9)*(Entries!$AX$3:$AX$433="Guerrilla")*(Entries!$BA$3:$BA$433="State victim"))+SUM((Entries!$AV$3:$AV$433=$A9)*(Entries!$AX$3:$AX$433="Drug Trade")*(Entries!$BA$3:$BA$433="State victim"))</f>
        <v>0</v>
      </c>
      <c r="T9">
        <f t="shared" si="5"/>
        <v>10</v>
      </c>
      <c r="U9">
        <f t="shared" ref="U9:V9" si="13">I9-L9-R9</f>
        <v>1</v>
      </c>
      <c r="V9" s="269">
        <f t="shared" si="13"/>
        <v>5</v>
      </c>
      <c r="W9" s="272">
        <f t="array" ref="W9">SUM((Entries!$AV$3:$AV$433=$A9)*(Entries!$AX$3:$AX$433&lt;&gt;"Coca")*(Entries!$AX$3:$AX$433&lt;&gt;"Guerrilla")*(Entries!$AX$3:$AX$433&lt;&gt;"Drug Trade")*(Entries!$BA$3:$BA$433="Separate from state"))</f>
        <v>0</v>
      </c>
      <c r="X9" s="272">
        <f t="shared" si="7"/>
        <v>4</v>
      </c>
      <c r="Y9" t="str">
        <f>'by Presidency'!K24</f>
        <v/>
      </c>
    </row>
    <row r="10">
      <c r="A10" s="1" t="s">
        <v>2317</v>
      </c>
      <c r="B10" s="236">
        <v>38512.0</v>
      </c>
      <c r="C10" s="237">
        <v>38739.0</v>
      </c>
      <c r="D10">
        <f t="shared" si="2"/>
        <v>227</v>
      </c>
      <c r="E10" s="191">
        <f t="shared" si="3"/>
        <v>0</v>
      </c>
      <c r="F10" s="191">
        <f t="shared" si="4"/>
        <v>0</v>
      </c>
      <c r="G10" s="238">
        <f>COUNTIF(Entries!$AV$3:$AV$433,A10)</f>
        <v>0</v>
      </c>
      <c r="I10">
        <f t="array" ref="I10">SUM((Entries!$AV$3:$AV$433=$A10)*(Entries!$AZ$3:$AZ$433="Yes"))</f>
        <v>0</v>
      </c>
      <c r="J10" s="269">
        <f>COUNTIFS(Entries!$AV$3:$AV$433,$A10,Entries!$BA$3:$BA$433,"*State victim*")</f>
        <v>0</v>
      </c>
      <c r="K10">
        <f t="array" ref="K10">SUM((Entries!$AV$3:$AV$433=$A10)*(Entries!$AX$3:$AX$433="Coca"))</f>
        <v>0</v>
      </c>
      <c r="L10">
        <f t="array" ref="L10">SUM((Entries!$AV$15:$AV$433=$A10)*(Entries!$AX$15:$AX$433="Coca")*(Entries!$AZ$15:$AZ$433="Yes"))</f>
        <v>0</v>
      </c>
      <c r="M10" s="269">
        <f>COUNTIFS(Entries!$AV$3:$AV$433,$A10,Entries!$BA$3:$BA$433,"*State victim*",Entries!$AX$3:$AX$433,"Coca")</f>
        <v>0</v>
      </c>
      <c r="N10" s="274"/>
      <c r="O10" s="273"/>
      <c r="P10" s="273"/>
      <c r="Q10">
        <f t="array" ref="Q10">SUM((Entries!$AV$3:$AV$433=$A10)*(Entries!$AX$3:$AX$433="Guerrilla"))+SUM((Entries!$AV$3:$AV$433=$A10)*(Entries!$AX$3:$AX$433="Drug Trade"))</f>
        <v>0</v>
      </c>
      <c r="R10">
        <f t="array" ref="R10">SUM((Entries!$AV$3:$AV$433=$A10)*(Entries!$AX$3:$AX$433="Guerrilla")*(Entries!$AZ$3:$AZ$433="Yes"))+SUM((Entries!$AV$3:$AV$433=$A10)*(Entries!$AX$3:$AX$433="Drug Trade")*(Entries!$AZ$3:$AZ$433="Yes"))</f>
        <v>0</v>
      </c>
      <c r="S10" s="269">
        <f t="array" ref="S10">SUM((Entries!$AV$3:$AV$433=$A10)*(Entries!$AX$3:$AX$433="Guerrilla")*(Entries!$BA$3:$BA$433="State victim"))+SUM((Entries!$AV$3:$AV$433=$A10)*(Entries!$AX$3:$AX$433="Drug Trade")*(Entries!$BA$3:$BA$433="State victim"))</f>
        <v>0</v>
      </c>
      <c r="T10">
        <f t="shared" si="5"/>
        <v>0</v>
      </c>
      <c r="U10">
        <f t="shared" ref="U10:V10" si="14">I10-L10-R10</f>
        <v>0</v>
      </c>
      <c r="V10" s="269">
        <f t="shared" si="14"/>
        <v>0</v>
      </c>
      <c r="W10" s="272">
        <f t="array" ref="W10">SUM((Entries!$AV$3:$AV$433=$A10)*(Entries!$AX$3:$AX$433&lt;&gt;"Coca")*(Entries!$AX$3:$AX$433&lt;&gt;"Guerrilla")*(Entries!$AX$3:$AX$433&lt;&gt;"Drug Trade")*(Entries!$BA$3:$BA$433="Separate from state"))</f>
        <v>0</v>
      </c>
      <c r="X10" s="272">
        <f t="shared" si="7"/>
        <v>0</v>
      </c>
      <c r="Y10" t="str">
        <f>'by Presidency'!K25</f>
        <v/>
      </c>
    </row>
    <row r="11">
      <c r="A11" s="1" t="s">
        <v>376</v>
      </c>
      <c r="B11" s="275">
        <v>38739.0</v>
      </c>
      <c r="C11" s="276">
        <f>TODAY()</f>
        <v>43046</v>
      </c>
      <c r="D11" s="220">
        <f t="shared" si="2"/>
        <v>4307</v>
      </c>
      <c r="E11" s="277">
        <f t="shared" si="3"/>
        <v>9.322033898</v>
      </c>
      <c r="F11" s="277">
        <f t="shared" si="4"/>
        <v>9.322033898</v>
      </c>
      <c r="G11" s="278">
        <f>COUNTIF(Entries!$AV$3:$AV$433,A11)</f>
        <v>110</v>
      </c>
      <c r="H11" s="220"/>
      <c r="I11" s="220">
        <f t="array" ref="I11">SUM((Entries!$AV$3:$AV$433=$A11)*(Entries!$AZ$3:$AZ$433="Yes"))</f>
        <v>26</v>
      </c>
      <c r="J11" s="269">
        <f>COUNTIFS(Entries!$AV$3:$AV$433,$A11,Entries!$BA$3:$BA$433,"*State victim*")</f>
        <v>3</v>
      </c>
      <c r="K11">
        <f t="array" ref="K11">SUM((Entries!$AV$3:$AV$433=$A11)*(Entries!$AX$3:$AX$433="Coca"))</f>
        <v>3</v>
      </c>
      <c r="L11">
        <f t="array" ref="L11">SUM((Entries!$AV$15:$AV$433=$A11)*(Entries!$AX$15:$AX$433="Coca")*(Entries!$AZ$15:$AZ$433="Yes"))</f>
        <v>2</v>
      </c>
      <c r="M11" s="269">
        <f>COUNTIFS(Entries!$AV$3:$AV$433,$A11,Entries!$BA$3:$BA$433,"*State victim*",Entries!$AX$3:$AX$433,"Coca")</f>
        <v>0</v>
      </c>
      <c r="N11" s="274"/>
      <c r="O11" s="273"/>
      <c r="P11" s="273"/>
      <c r="Q11">
        <f t="array" ref="Q11">SUM((Entries!$AV$3:$AV$433=$A11)*(Entries!$AX$3:$AX$433="Guerrilla"))+SUM((Entries!$AV$3:$AV$433=$A11)*(Entries!$AX$3:$AX$433="Drug Trade"))</f>
        <v>3</v>
      </c>
      <c r="R11">
        <f t="array" ref="R11">SUM((Entries!$AV$3:$AV$433=$A11)*(Entries!$AX$3:$AX$433="Guerrilla")*(Entries!$AZ$3:$AZ$433="Yes"))+SUM((Entries!$AV$3:$AV$433=$A11)*(Entries!$AX$3:$AX$433="Drug Trade")*(Entries!$AZ$3:$AZ$433="Yes"))</f>
        <v>3</v>
      </c>
      <c r="S11" s="269">
        <f t="array" ref="S11">SUM((Entries!$AV$3:$AV$433=$A11)*(Entries!$AX$3:$AX$433="Guerrilla")*(Entries!$BA$3:$BA$433="State victim"))+SUM((Entries!$AV$3:$AV$433=$A11)*(Entries!$AX$3:$AX$433="Drug Trade")*(Entries!$BA$3:$BA$433="State victim"))</f>
        <v>0</v>
      </c>
      <c r="T11">
        <f t="shared" si="5"/>
        <v>104</v>
      </c>
      <c r="U11">
        <f t="shared" ref="U11:V11" si="15">I11-L11-R11</f>
        <v>21</v>
      </c>
      <c r="V11" s="269">
        <f t="shared" si="15"/>
        <v>3</v>
      </c>
      <c r="W11" s="272">
        <f t="array" ref="W11">SUM((Entries!$AV$3:$AV$433=$A11)*(Entries!$AX$3:$AX$433&lt;&gt;"Coca")*(Entries!$AX$3:$AX$433&lt;&gt;"Guerrilla")*(Entries!$AX$3:$AX$433&lt;&gt;"Drug Trade")*(Entries!$BA$3:$BA$433="Separate from state"))</f>
        <v>30</v>
      </c>
      <c r="X11" s="272">
        <f t="shared" si="7"/>
        <v>50</v>
      </c>
      <c r="Y11" t="str">
        <f>'by Presidency'!K26</f>
        <v/>
      </c>
    </row>
    <row r="12">
      <c r="A12" s="168" t="s">
        <v>2484</v>
      </c>
      <c r="B12" s="19"/>
      <c r="C12" s="19"/>
      <c r="D12" s="19"/>
      <c r="E12" s="169"/>
      <c r="F12" s="19"/>
      <c r="G12" s="279">
        <f>SUM(G2:G11)</f>
        <v>431</v>
      </c>
      <c r="H12" s="19"/>
      <c r="I12" s="19">
        <f t="shared" ref="I12:M12" si="16">SUM(I2:I11)</f>
        <v>233</v>
      </c>
      <c r="J12" s="280">
        <f t="shared" si="16"/>
        <v>55</v>
      </c>
      <c r="K12" s="169">
        <f t="shared" si="16"/>
        <v>99</v>
      </c>
      <c r="L12" s="169">
        <f t="shared" si="16"/>
        <v>70</v>
      </c>
      <c r="M12" s="280">
        <f t="shared" si="16"/>
        <v>24</v>
      </c>
      <c r="N12" s="281"/>
      <c r="O12" s="282"/>
      <c r="P12" s="282"/>
      <c r="Q12" s="169">
        <f t="shared" ref="Q12:V12" si="17">SUM(Q2:Q11)</f>
        <v>16</v>
      </c>
      <c r="R12" s="169">
        <f t="shared" si="17"/>
        <v>8</v>
      </c>
      <c r="S12" s="280">
        <f t="shared" si="17"/>
        <v>2</v>
      </c>
      <c r="T12" s="169">
        <f t="shared" si="17"/>
        <v>316</v>
      </c>
      <c r="U12" s="169">
        <f t="shared" si="17"/>
        <v>155</v>
      </c>
      <c r="V12" s="169">
        <f t="shared" si="17"/>
        <v>29</v>
      </c>
      <c r="W12" s="272"/>
      <c r="X12" s="272"/>
    </row>
    <row r="13">
      <c r="J13" s="269"/>
      <c r="K13" s="201" t="s">
        <v>2485</v>
      </c>
      <c r="M13" s="269"/>
      <c r="N13" s="283" t="s">
        <v>2486</v>
      </c>
      <c r="O13" s="273"/>
      <c r="P13" s="273"/>
    </row>
    <row r="14" ht="18.75" customHeight="1">
      <c r="J14" s="269"/>
      <c r="K14" s="284">
        <f>K16-K12</f>
        <v>24</v>
      </c>
      <c r="N14" s="273"/>
      <c r="O14" s="273"/>
      <c r="P14" s="273"/>
    </row>
    <row r="15">
      <c r="J15" s="269"/>
      <c r="K15" s="53" t="s">
        <v>2487</v>
      </c>
      <c r="N15" s="285"/>
      <c r="O15" s="285"/>
      <c r="P15" s="285"/>
      <c r="W15" s="286" t="s">
        <v>2488</v>
      </c>
      <c r="Y15" s="287" t="s">
        <v>2489</v>
      </c>
    </row>
    <row r="16">
      <c r="J16" s="269"/>
      <c r="K16" s="1">
        <v>123.0</v>
      </c>
      <c r="L16" s="1">
        <v>95.0</v>
      </c>
      <c r="M16" s="288">
        <v>28.0</v>
      </c>
      <c r="N16" s="271"/>
      <c r="O16" s="271"/>
      <c r="P16" s="271"/>
    </row>
    <row r="17">
      <c r="J17" s="269"/>
      <c r="L17" s="289" t="s">
        <v>2490</v>
      </c>
      <c r="M17" s="290" t="s">
        <v>2491</v>
      </c>
      <c r="N17" s="291"/>
      <c r="O17" s="291"/>
      <c r="P17" s="291"/>
    </row>
    <row r="18">
      <c r="J18" s="269"/>
      <c r="L18" s="30" t="s">
        <v>2492</v>
      </c>
      <c r="M18" s="269"/>
      <c r="N18" s="273"/>
      <c r="O18" s="273"/>
      <c r="P18" s="273"/>
    </row>
    <row r="19">
      <c r="J19" s="269"/>
      <c r="M19" s="269"/>
      <c r="N19" s="273"/>
      <c r="O19" s="273"/>
      <c r="P19" s="273"/>
    </row>
    <row r="20">
      <c r="J20" s="269"/>
      <c r="M20" s="269"/>
      <c r="N20" s="273"/>
      <c r="O20" s="273"/>
      <c r="P20" s="273"/>
    </row>
    <row r="21">
      <c r="J21" s="269"/>
      <c r="M21" s="269"/>
      <c r="N21" s="273"/>
      <c r="O21" s="273"/>
      <c r="P21" s="273"/>
    </row>
    <row r="22">
      <c r="J22" s="269"/>
      <c r="M22" s="269"/>
      <c r="N22" s="273"/>
      <c r="O22" s="273"/>
      <c r="P22" s="273"/>
    </row>
    <row r="23">
      <c r="J23" s="269"/>
      <c r="M23" s="269"/>
      <c r="N23" s="273"/>
      <c r="O23" s="273"/>
      <c r="P23" s="273"/>
    </row>
    <row r="24">
      <c r="J24" s="269"/>
      <c r="M24" s="269"/>
      <c r="N24" s="273"/>
      <c r="O24" s="273"/>
      <c r="P24" s="273"/>
    </row>
    <row r="25">
      <c r="J25" s="269"/>
      <c r="M25" s="269"/>
      <c r="N25" s="273"/>
      <c r="O25" s="273"/>
      <c r="P25" s="273"/>
    </row>
    <row r="26">
      <c r="J26" s="269"/>
      <c r="M26" s="269"/>
      <c r="N26" s="273"/>
      <c r="O26" s="273"/>
      <c r="P26" s="273"/>
    </row>
    <row r="27">
      <c r="J27" s="269"/>
      <c r="M27" s="269"/>
      <c r="N27" s="273"/>
      <c r="O27" s="273"/>
      <c r="P27" s="273"/>
    </row>
    <row r="28">
      <c r="J28" s="269"/>
      <c r="M28" s="269"/>
      <c r="N28" s="273"/>
      <c r="O28" s="273"/>
      <c r="P28" s="273"/>
    </row>
    <row r="29">
      <c r="J29" s="269"/>
      <c r="M29" s="269"/>
      <c r="N29" s="273"/>
      <c r="O29" s="273"/>
      <c r="P29" s="273"/>
    </row>
    <row r="30">
      <c r="J30" s="269"/>
      <c r="M30" s="269"/>
      <c r="N30" s="273"/>
      <c r="O30" s="273"/>
      <c r="P30" s="273"/>
    </row>
    <row r="31">
      <c r="J31" s="269"/>
      <c r="M31" s="269"/>
      <c r="N31" s="273"/>
      <c r="O31" s="273"/>
      <c r="P31" s="273"/>
    </row>
    <row r="32">
      <c r="J32" s="269"/>
      <c r="M32" s="269"/>
      <c r="N32" s="273"/>
      <c r="O32" s="273"/>
      <c r="P32" s="273"/>
    </row>
    <row r="33">
      <c r="J33" s="269"/>
      <c r="M33" s="269"/>
      <c r="N33" s="273"/>
      <c r="O33" s="273"/>
      <c r="P33" s="273"/>
    </row>
    <row r="34">
      <c r="J34" s="269"/>
      <c r="M34" s="269"/>
      <c r="N34" s="273"/>
      <c r="O34" s="273"/>
      <c r="P34" s="273"/>
    </row>
    <row r="35">
      <c r="J35" s="269"/>
      <c r="M35" s="269"/>
      <c r="N35" s="273"/>
      <c r="O35" s="273"/>
      <c r="P35" s="273"/>
    </row>
    <row r="36">
      <c r="J36" s="269"/>
      <c r="M36" s="269"/>
      <c r="N36" s="273"/>
      <c r="O36" s="273"/>
      <c r="P36" s="273"/>
    </row>
    <row r="37">
      <c r="J37" s="269"/>
      <c r="M37" s="269"/>
      <c r="N37" s="273"/>
      <c r="O37" s="273"/>
      <c r="P37" s="273"/>
    </row>
    <row r="38">
      <c r="J38" s="269"/>
      <c r="M38" s="269"/>
      <c r="N38" s="273"/>
      <c r="O38" s="273"/>
      <c r="P38" s="273"/>
    </row>
    <row r="39">
      <c r="J39" s="269"/>
      <c r="M39" s="269"/>
      <c r="N39" s="273"/>
      <c r="O39" s="273"/>
      <c r="P39" s="273"/>
    </row>
    <row r="40">
      <c r="J40" s="269"/>
      <c r="M40" s="269"/>
      <c r="N40" s="273"/>
      <c r="O40" s="273"/>
      <c r="P40" s="273"/>
    </row>
    <row r="41">
      <c r="J41" s="269"/>
      <c r="M41" s="269"/>
      <c r="N41" s="273"/>
      <c r="O41" s="273"/>
      <c r="P41" s="273"/>
    </row>
    <row r="42">
      <c r="J42" s="269"/>
      <c r="M42" s="269"/>
      <c r="N42" s="273"/>
      <c r="O42" s="273"/>
      <c r="P42" s="273"/>
    </row>
    <row r="43">
      <c r="J43" s="269"/>
      <c r="M43" s="269"/>
      <c r="N43" s="273"/>
      <c r="O43" s="273"/>
      <c r="P43" s="273"/>
    </row>
    <row r="44">
      <c r="J44" s="269"/>
      <c r="M44" s="269"/>
      <c r="N44" s="273"/>
      <c r="O44" s="273"/>
      <c r="P44" s="273"/>
    </row>
    <row r="45">
      <c r="J45" s="269"/>
      <c r="M45" s="269"/>
      <c r="N45" s="273"/>
      <c r="O45" s="273"/>
      <c r="P45" s="273"/>
    </row>
    <row r="46">
      <c r="J46" s="269"/>
      <c r="M46" s="269"/>
      <c r="N46" s="273"/>
      <c r="O46" s="273"/>
      <c r="P46" s="273"/>
    </row>
    <row r="47">
      <c r="J47" s="269"/>
      <c r="M47" s="269"/>
      <c r="N47" s="273"/>
      <c r="O47" s="273"/>
      <c r="P47" s="273"/>
    </row>
    <row r="48">
      <c r="J48" s="269"/>
      <c r="M48" s="269"/>
      <c r="N48" s="273"/>
      <c r="O48" s="273"/>
      <c r="P48" s="273"/>
    </row>
    <row r="49">
      <c r="J49" s="269"/>
      <c r="M49" s="269"/>
      <c r="N49" s="273"/>
      <c r="O49" s="273"/>
      <c r="P49" s="273"/>
    </row>
    <row r="50">
      <c r="J50" s="269"/>
      <c r="M50" s="269"/>
      <c r="N50" s="273"/>
      <c r="O50" s="273"/>
      <c r="P50" s="273"/>
    </row>
    <row r="51">
      <c r="J51" s="269"/>
      <c r="M51" s="269"/>
      <c r="N51" s="273"/>
      <c r="O51" s="273"/>
      <c r="P51" s="273"/>
    </row>
    <row r="52">
      <c r="J52" s="269"/>
      <c r="M52" s="269"/>
      <c r="N52" s="273"/>
      <c r="O52" s="273"/>
      <c r="P52" s="273"/>
    </row>
    <row r="53">
      <c r="J53" s="269"/>
      <c r="M53" s="269"/>
      <c r="N53" s="273"/>
      <c r="O53" s="273"/>
      <c r="P53" s="273"/>
    </row>
    <row r="54">
      <c r="J54" s="269"/>
      <c r="M54" s="269"/>
      <c r="N54" s="273"/>
      <c r="O54" s="273"/>
      <c r="P54" s="273"/>
    </row>
    <row r="55">
      <c r="J55" s="269"/>
      <c r="M55" s="269"/>
      <c r="N55" s="273"/>
      <c r="O55" s="273"/>
      <c r="P55" s="273"/>
    </row>
    <row r="56">
      <c r="J56" s="269"/>
      <c r="M56" s="269"/>
      <c r="N56" s="273"/>
      <c r="O56" s="273"/>
      <c r="P56" s="273"/>
    </row>
    <row r="57">
      <c r="J57" s="269"/>
      <c r="M57" s="269"/>
      <c r="N57" s="273"/>
      <c r="O57" s="273"/>
      <c r="P57" s="273"/>
    </row>
    <row r="58">
      <c r="J58" s="269"/>
      <c r="M58" s="269"/>
      <c r="N58" s="273"/>
      <c r="O58" s="273"/>
      <c r="P58" s="273"/>
    </row>
    <row r="59">
      <c r="J59" s="269"/>
      <c r="M59" s="269"/>
      <c r="N59" s="273"/>
      <c r="O59" s="273"/>
      <c r="P59" s="273"/>
    </row>
    <row r="60">
      <c r="J60" s="269"/>
      <c r="M60" s="269"/>
      <c r="N60" s="273"/>
      <c r="O60" s="273"/>
      <c r="P60" s="273"/>
    </row>
    <row r="61">
      <c r="J61" s="269"/>
      <c r="M61" s="269"/>
      <c r="N61" s="273"/>
      <c r="O61" s="273"/>
      <c r="P61" s="273"/>
    </row>
    <row r="62">
      <c r="J62" s="269"/>
      <c r="M62" s="269"/>
      <c r="N62" s="273"/>
      <c r="O62" s="273"/>
      <c r="P62" s="273"/>
    </row>
    <row r="63">
      <c r="J63" s="269"/>
      <c r="M63" s="269"/>
      <c r="N63" s="273"/>
      <c r="O63" s="273"/>
      <c r="P63" s="273"/>
    </row>
    <row r="64">
      <c r="J64" s="269"/>
      <c r="M64" s="269"/>
      <c r="N64" s="273"/>
      <c r="O64" s="273"/>
      <c r="P64" s="273"/>
    </row>
    <row r="65">
      <c r="J65" s="269"/>
      <c r="M65" s="269"/>
      <c r="N65" s="273"/>
      <c r="O65" s="273"/>
      <c r="P65" s="273"/>
    </row>
    <row r="66">
      <c r="J66" s="269"/>
      <c r="M66" s="269"/>
      <c r="N66" s="273"/>
      <c r="O66" s="273"/>
      <c r="P66" s="273"/>
    </row>
    <row r="67">
      <c r="J67" s="269"/>
      <c r="M67" s="269"/>
      <c r="N67" s="273"/>
      <c r="O67" s="273"/>
      <c r="P67" s="273"/>
    </row>
    <row r="68">
      <c r="J68" s="269"/>
      <c r="M68" s="269"/>
      <c r="N68" s="273"/>
      <c r="O68" s="273"/>
      <c r="P68" s="273"/>
    </row>
    <row r="69">
      <c r="J69" s="269"/>
      <c r="M69" s="269"/>
      <c r="N69" s="273"/>
      <c r="O69" s="273"/>
      <c r="P69" s="273"/>
    </row>
    <row r="70">
      <c r="J70" s="269"/>
      <c r="M70" s="269"/>
      <c r="N70" s="273"/>
      <c r="O70" s="273"/>
      <c r="P70" s="273"/>
    </row>
    <row r="71">
      <c r="J71" s="269"/>
      <c r="M71" s="269"/>
      <c r="N71" s="273"/>
      <c r="O71" s="273"/>
      <c r="P71" s="273"/>
    </row>
    <row r="72">
      <c r="J72" s="269"/>
      <c r="M72" s="269"/>
      <c r="N72" s="273"/>
      <c r="O72" s="273"/>
      <c r="P72" s="273"/>
    </row>
    <row r="73">
      <c r="J73" s="269"/>
      <c r="M73" s="269"/>
      <c r="N73" s="273"/>
      <c r="O73" s="273"/>
      <c r="P73" s="273"/>
    </row>
    <row r="74">
      <c r="J74" s="269"/>
      <c r="M74" s="269"/>
      <c r="N74" s="273"/>
      <c r="O74" s="273"/>
      <c r="P74" s="273"/>
    </row>
    <row r="75">
      <c r="J75" s="269"/>
      <c r="M75" s="269"/>
      <c r="N75" s="273"/>
      <c r="O75" s="273"/>
      <c r="P75" s="273"/>
    </row>
    <row r="76">
      <c r="J76" s="269"/>
      <c r="M76" s="269"/>
      <c r="N76" s="273"/>
      <c r="O76" s="273"/>
      <c r="P76" s="273"/>
    </row>
    <row r="77">
      <c r="J77" s="269"/>
      <c r="M77" s="269"/>
      <c r="N77" s="273"/>
      <c r="O77" s="273"/>
      <c r="P77" s="273"/>
    </row>
    <row r="78">
      <c r="J78" s="269"/>
      <c r="M78" s="269"/>
      <c r="N78" s="273"/>
      <c r="O78" s="273"/>
      <c r="P78" s="273"/>
    </row>
    <row r="79">
      <c r="J79" s="269"/>
      <c r="M79" s="269"/>
      <c r="N79" s="273"/>
      <c r="O79" s="273"/>
      <c r="P79" s="273"/>
    </row>
    <row r="80">
      <c r="J80" s="269"/>
      <c r="M80" s="269"/>
      <c r="N80" s="273"/>
      <c r="O80" s="273"/>
      <c r="P80" s="273"/>
    </row>
    <row r="81">
      <c r="J81" s="269"/>
      <c r="M81" s="269"/>
      <c r="N81" s="273"/>
      <c r="O81" s="273"/>
      <c r="P81" s="273"/>
    </row>
    <row r="82">
      <c r="J82" s="269"/>
      <c r="M82" s="269"/>
      <c r="N82" s="273"/>
      <c r="O82" s="273"/>
      <c r="P82" s="273"/>
    </row>
    <row r="83">
      <c r="J83" s="269"/>
      <c r="M83" s="269"/>
      <c r="N83" s="273"/>
      <c r="O83" s="273"/>
      <c r="P83" s="273"/>
    </row>
    <row r="84">
      <c r="J84" s="269"/>
      <c r="M84" s="269"/>
      <c r="N84" s="273"/>
      <c r="O84" s="273"/>
      <c r="P84" s="273"/>
    </row>
    <row r="85">
      <c r="J85" s="269"/>
      <c r="M85" s="269"/>
      <c r="N85" s="273"/>
      <c r="O85" s="273"/>
      <c r="P85" s="273"/>
    </row>
    <row r="86">
      <c r="J86" s="269"/>
      <c r="M86" s="269"/>
      <c r="N86" s="273"/>
      <c r="O86" s="273"/>
      <c r="P86" s="273"/>
    </row>
    <row r="87">
      <c r="J87" s="269"/>
      <c r="M87" s="269"/>
      <c r="N87" s="273"/>
      <c r="O87" s="273"/>
      <c r="P87" s="273"/>
    </row>
    <row r="88">
      <c r="J88" s="269"/>
      <c r="M88" s="269"/>
      <c r="N88" s="273"/>
      <c r="O88" s="273"/>
      <c r="P88" s="273"/>
    </row>
    <row r="89">
      <c r="J89" s="269"/>
      <c r="M89" s="269"/>
      <c r="N89" s="273"/>
      <c r="O89" s="273"/>
      <c r="P89" s="273"/>
    </row>
    <row r="90">
      <c r="J90" s="269"/>
      <c r="M90" s="269"/>
      <c r="N90" s="273"/>
      <c r="O90" s="273"/>
      <c r="P90" s="273"/>
    </row>
    <row r="91">
      <c r="J91" s="269"/>
      <c r="M91" s="269"/>
      <c r="N91" s="273"/>
      <c r="O91" s="273"/>
      <c r="P91" s="273"/>
    </row>
    <row r="92">
      <c r="J92" s="269"/>
      <c r="M92" s="269"/>
      <c r="N92" s="273"/>
      <c r="O92" s="273"/>
      <c r="P92" s="273"/>
    </row>
    <row r="93">
      <c r="J93" s="269"/>
      <c r="M93" s="269"/>
      <c r="N93" s="273"/>
      <c r="O93" s="273"/>
      <c r="P93" s="273"/>
    </row>
    <row r="94">
      <c r="J94" s="269"/>
      <c r="M94" s="269"/>
      <c r="N94" s="273"/>
      <c r="O94" s="273"/>
      <c r="P94" s="273"/>
    </row>
    <row r="95">
      <c r="J95" s="269"/>
      <c r="M95" s="269"/>
      <c r="N95" s="273"/>
      <c r="O95" s="273"/>
      <c r="P95" s="273"/>
    </row>
    <row r="96">
      <c r="J96" s="269"/>
      <c r="M96" s="269"/>
      <c r="N96" s="273"/>
      <c r="O96" s="273"/>
      <c r="P96" s="273"/>
    </row>
    <row r="97">
      <c r="J97" s="269"/>
      <c r="M97" s="269"/>
      <c r="N97" s="273"/>
      <c r="O97" s="273"/>
      <c r="P97" s="273"/>
    </row>
    <row r="98">
      <c r="J98" s="269"/>
      <c r="M98" s="269"/>
      <c r="N98" s="273"/>
      <c r="O98" s="273"/>
      <c r="P98" s="273"/>
    </row>
    <row r="99">
      <c r="J99" s="269"/>
      <c r="M99" s="269"/>
      <c r="N99" s="273"/>
      <c r="O99" s="273"/>
      <c r="P99" s="273"/>
    </row>
    <row r="100">
      <c r="J100" s="269"/>
      <c r="M100" s="269"/>
      <c r="N100" s="273"/>
      <c r="O100" s="273"/>
      <c r="P100" s="273"/>
    </row>
    <row r="101">
      <c r="J101" s="269"/>
      <c r="M101" s="269"/>
      <c r="N101" s="273"/>
      <c r="O101" s="273"/>
      <c r="P101" s="273"/>
    </row>
    <row r="102">
      <c r="J102" s="269"/>
      <c r="M102" s="269"/>
      <c r="N102" s="273"/>
      <c r="O102" s="273"/>
      <c r="P102" s="273"/>
    </row>
    <row r="103">
      <c r="J103" s="269"/>
      <c r="M103" s="269"/>
      <c r="N103" s="273"/>
      <c r="O103" s="273"/>
      <c r="P103" s="273"/>
    </row>
    <row r="104">
      <c r="J104" s="269"/>
      <c r="M104" s="269"/>
      <c r="N104" s="273"/>
      <c r="O104" s="273"/>
      <c r="P104" s="273"/>
    </row>
    <row r="105">
      <c r="J105" s="269"/>
      <c r="M105" s="269"/>
      <c r="N105" s="273"/>
      <c r="O105" s="273"/>
      <c r="P105" s="273"/>
    </row>
    <row r="106">
      <c r="J106" s="269"/>
      <c r="M106" s="269"/>
      <c r="N106" s="273"/>
      <c r="O106" s="273"/>
      <c r="P106" s="273"/>
    </row>
    <row r="107">
      <c r="J107" s="269"/>
      <c r="M107" s="269"/>
      <c r="N107" s="273"/>
      <c r="O107" s="273"/>
      <c r="P107" s="273"/>
    </row>
    <row r="108">
      <c r="J108" s="269"/>
      <c r="M108" s="269"/>
      <c r="N108" s="273"/>
      <c r="O108" s="273"/>
      <c r="P108" s="273"/>
    </row>
    <row r="109">
      <c r="J109" s="269"/>
      <c r="M109" s="269"/>
      <c r="N109" s="273"/>
      <c r="O109" s="273"/>
      <c r="P109" s="273"/>
    </row>
    <row r="110">
      <c r="J110" s="269"/>
      <c r="M110" s="269"/>
      <c r="N110" s="273"/>
      <c r="O110" s="273"/>
      <c r="P110" s="273"/>
    </row>
    <row r="111">
      <c r="J111" s="269"/>
      <c r="M111" s="269"/>
      <c r="N111" s="273"/>
      <c r="O111" s="273"/>
      <c r="P111" s="273"/>
    </row>
    <row r="112">
      <c r="J112" s="269"/>
      <c r="M112" s="269"/>
      <c r="N112" s="273"/>
      <c r="O112" s="273"/>
      <c r="P112" s="273"/>
    </row>
    <row r="113">
      <c r="J113" s="269"/>
      <c r="M113" s="269"/>
      <c r="N113" s="273"/>
      <c r="O113" s="273"/>
      <c r="P113" s="273"/>
    </row>
    <row r="114">
      <c r="J114" s="269"/>
      <c r="M114" s="269"/>
      <c r="N114" s="273"/>
      <c r="O114" s="273"/>
      <c r="P114" s="273"/>
    </row>
    <row r="115">
      <c r="J115" s="269"/>
      <c r="M115" s="269"/>
      <c r="N115" s="273"/>
      <c r="O115" s="273"/>
      <c r="P115" s="273"/>
    </row>
    <row r="116">
      <c r="J116" s="269"/>
      <c r="M116" s="269"/>
      <c r="N116" s="273"/>
      <c r="O116" s="273"/>
      <c r="P116" s="273"/>
    </row>
    <row r="117">
      <c r="J117" s="269"/>
      <c r="M117" s="269"/>
      <c r="N117" s="273"/>
      <c r="O117" s="273"/>
      <c r="P117" s="273"/>
    </row>
    <row r="118">
      <c r="J118" s="269"/>
      <c r="M118" s="269"/>
      <c r="N118" s="273"/>
      <c r="O118" s="273"/>
      <c r="P118" s="273"/>
    </row>
    <row r="119">
      <c r="J119" s="269"/>
      <c r="M119" s="269"/>
      <c r="N119" s="273"/>
      <c r="O119" s="273"/>
      <c r="P119" s="273"/>
    </row>
    <row r="120">
      <c r="J120" s="269"/>
      <c r="M120" s="269"/>
      <c r="N120" s="273"/>
      <c r="O120" s="273"/>
      <c r="P120" s="273"/>
    </row>
    <row r="121">
      <c r="J121" s="269"/>
      <c r="M121" s="269"/>
      <c r="N121" s="273"/>
      <c r="O121" s="273"/>
      <c r="P121" s="273"/>
    </row>
    <row r="122">
      <c r="J122" s="269"/>
      <c r="M122" s="269"/>
      <c r="N122" s="273"/>
      <c r="O122" s="273"/>
      <c r="P122" s="273"/>
    </row>
    <row r="123">
      <c r="J123" s="269"/>
      <c r="M123" s="269"/>
      <c r="N123" s="273"/>
      <c r="O123" s="273"/>
      <c r="P123" s="273"/>
    </row>
    <row r="124">
      <c r="J124" s="269"/>
      <c r="M124" s="269"/>
      <c r="N124" s="273"/>
      <c r="O124" s="273"/>
      <c r="P124" s="273"/>
    </row>
    <row r="125">
      <c r="J125" s="269"/>
      <c r="M125" s="269"/>
      <c r="N125" s="273"/>
      <c r="O125" s="273"/>
      <c r="P125" s="273"/>
    </row>
    <row r="126">
      <c r="J126" s="269"/>
      <c r="M126" s="269"/>
      <c r="N126" s="273"/>
      <c r="O126" s="273"/>
      <c r="P126" s="273"/>
    </row>
    <row r="127">
      <c r="J127" s="269"/>
      <c r="M127" s="269"/>
      <c r="N127" s="273"/>
      <c r="O127" s="273"/>
      <c r="P127" s="273"/>
    </row>
    <row r="128">
      <c r="J128" s="269"/>
      <c r="M128" s="269"/>
      <c r="N128" s="273"/>
      <c r="O128" s="273"/>
      <c r="P128" s="273"/>
    </row>
    <row r="129">
      <c r="J129" s="269"/>
      <c r="M129" s="269"/>
      <c r="N129" s="273"/>
      <c r="O129" s="273"/>
      <c r="P129" s="273"/>
    </row>
    <row r="130">
      <c r="J130" s="269"/>
      <c r="M130" s="269"/>
      <c r="N130" s="273"/>
      <c r="O130" s="273"/>
      <c r="P130" s="273"/>
    </row>
    <row r="131">
      <c r="J131" s="269"/>
      <c r="M131" s="269"/>
      <c r="N131" s="273"/>
      <c r="O131" s="273"/>
      <c r="P131" s="273"/>
    </row>
    <row r="132">
      <c r="J132" s="269"/>
      <c r="M132" s="269"/>
      <c r="N132" s="273"/>
      <c r="O132" s="273"/>
      <c r="P132" s="273"/>
    </row>
    <row r="133">
      <c r="J133" s="269"/>
      <c r="M133" s="269"/>
      <c r="N133" s="273"/>
      <c r="O133" s="273"/>
      <c r="P133" s="273"/>
    </row>
    <row r="134">
      <c r="J134" s="269"/>
      <c r="M134" s="269"/>
      <c r="N134" s="273"/>
      <c r="O134" s="273"/>
      <c r="P134" s="273"/>
    </row>
    <row r="135">
      <c r="J135" s="269"/>
      <c r="M135" s="269"/>
      <c r="N135" s="273"/>
      <c r="O135" s="273"/>
      <c r="P135" s="273"/>
    </row>
    <row r="136">
      <c r="J136" s="269"/>
      <c r="M136" s="269"/>
      <c r="N136" s="273"/>
      <c r="O136" s="273"/>
      <c r="P136" s="273"/>
    </row>
    <row r="137">
      <c r="J137" s="269"/>
      <c r="M137" s="269"/>
      <c r="N137" s="273"/>
      <c r="O137" s="273"/>
      <c r="P137" s="273"/>
    </row>
    <row r="138">
      <c r="J138" s="269"/>
      <c r="M138" s="269"/>
      <c r="N138" s="273"/>
      <c r="O138" s="273"/>
      <c r="P138" s="273"/>
    </row>
    <row r="139">
      <c r="J139" s="269"/>
      <c r="M139" s="269"/>
      <c r="N139" s="273"/>
      <c r="O139" s="273"/>
      <c r="P139" s="273"/>
    </row>
    <row r="140">
      <c r="J140" s="269"/>
      <c r="M140" s="269"/>
      <c r="N140" s="273"/>
      <c r="O140" s="273"/>
      <c r="P140" s="273"/>
    </row>
    <row r="141">
      <c r="J141" s="269"/>
      <c r="M141" s="269"/>
      <c r="N141" s="273"/>
      <c r="O141" s="273"/>
      <c r="P141" s="273"/>
    </row>
    <row r="142">
      <c r="J142" s="269"/>
      <c r="M142" s="269"/>
      <c r="N142" s="273"/>
      <c r="O142" s="273"/>
      <c r="P142" s="273"/>
    </row>
    <row r="143">
      <c r="J143" s="269"/>
      <c r="M143" s="269"/>
      <c r="N143" s="273"/>
      <c r="O143" s="273"/>
      <c r="P143" s="273"/>
    </row>
    <row r="144">
      <c r="J144" s="269"/>
      <c r="M144" s="269"/>
      <c r="N144" s="273"/>
      <c r="O144" s="273"/>
      <c r="P144" s="273"/>
    </row>
    <row r="145">
      <c r="J145" s="269"/>
      <c r="M145" s="269"/>
      <c r="N145" s="273"/>
      <c r="O145" s="273"/>
      <c r="P145" s="273"/>
    </row>
    <row r="146">
      <c r="J146" s="269"/>
      <c r="M146" s="269"/>
      <c r="N146" s="273"/>
      <c r="O146" s="273"/>
      <c r="P146" s="273"/>
    </row>
    <row r="147">
      <c r="J147" s="269"/>
      <c r="M147" s="269"/>
      <c r="N147" s="273"/>
      <c r="O147" s="273"/>
      <c r="P147" s="273"/>
    </row>
    <row r="148">
      <c r="J148" s="269"/>
      <c r="M148" s="269"/>
      <c r="N148" s="273"/>
      <c r="O148" s="273"/>
      <c r="P148" s="273"/>
    </row>
    <row r="149">
      <c r="J149" s="269"/>
      <c r="M149" s="269"/>
      <c r="N149" s="273"/>
      <c r="O149" s="273"/>
      <c r="P149" s="273"/>
    </row>
    <row r="150">
      <c r="J150" s="269"/>
      <c r="M150" s="269"/>
      <c r="N150" s="273"/>
      <c r="O150" s="273"/>
      <c r="P150" s="273"/>
    </row>
    <row r="151">
      <c r="J151" s="269"/>
      <c r="M151" s="269"/>
      <c r="N151" s="273"/>
      <c r="O151" s="273"/>
      <c r="P151" s="273"/>
    </row>
    <row r="152">
      <c r="J152" s="269"/>
      <c r="M152" s="269"/>
      <c r="N152" s="273"/>
      <c r="O152" s="273"/>
      <c r="P152" s="273"/>
    </row>
    <row r="153">
      <c r="J153" s="269"/>
      <c r="M153" s="269"/>
      <c r="N153" s="273"/>
      <c r="O153" s="273"/>
      <c r="P153" s="273"/>
    </row>
    <row r="154">
      <c r="J154" s="269"/>
      <c r="M154" s="269"/>
      <c r="N154" s="273"/>
      <c r="O154" s="273"/>
      <c r="P154" s="273"/>
    </row>
    <row r="155">
      <c r="J155" s="269"/>
      <c r="M155" s="269"/>
      <c r="N155" s="273"/>
      <c r="O155" s="273"/>
      <c r="P155" s="273"/>
    </row>
    <row r="156">
      <c r="J156" s="269"/>
      <c r="M156" s="269"/>
      <c r="N156" s="273"/>
      <c r="O156" s="273"/>
      <c r="P156" s="273"/>
    </row>
    <row r="157">
      <c r="J157" s="269"/>
      <c r="M157" s="269"/>
      <c r="N157" s="273"/>
      <c r="O157" s="273"/>
      <c r="P157" s="273"/>
    </row>
    <row r="158">
      <c r="J158" s="269"/>
      <c r="M158" s="269"/>
      <c r="N158" s="273"/>
      <c r="O158" s="273"/>
      <c r="P158" s="273"/>
    </row>
    <row r="159">
      <c r="J159" s="269"/>
      <c r="M159" s="269"/>
      <c r="N159" s="273"/>
      <c r="O159" s="273"/>
      <c r="P159" s="273"/>
    </row>
    <row r="160">
      <c r="J160" s="269"/>
      <c r="M160" s="269"/>
      <c r="N160" s="273"/>
      <c r="O160" s="273"/>
      <c r="P160" s="273"/>
    </row>
    <row r="161">
      <c r="J161" s="269"/>
      <c r="M161" s="269"/>
      <c r="N161" s="273"/>
      <c r="O161" s="273"/>
      <c r="P161" s="273"/>
    </row>
    <row r="162">
      <c r="J162" s="269"/>
      <c r="M162" s="269"/>
      <c r="N162" s="273"/>
      <c r="O162" s="273"/>
      <c r="P162" s="273"/>
    </row>
    <row r="163">
      <c r="J163" s="269"/>
      <c r="M163" s="269"/>
      <c r="N163" s="273"/>
      <c r="O163" s="273"/>
      <c r="P163" s="273"/>
    </row>
    <row r="164">
      <c r="J164" s="269"/>
      <c r="M164" s="269"/>
      <c r="N164" s="273"/>
      <c r="O164" s="273"/>
      <c r="P164" s="273"/>
    </row>
    <row r="165">
      <c r="J165" s="269"/>
      <c r="M165" s="269"/>
      <c r="N165" s="273"/>
      <c r="O165" s="273"/>
      <c r="P165" s="273"/>
    </row>
    <row r="166">
      <c r="J166" s="269"/>
      <c r="M166" s="269"/>
      <c r="N166" s="273"/>
      <c r="O166" s="273"/>
      <c r="P166" s="273"/>
    </row>
    <row r="167">
      <c r="J167" s="269"/>
      <c r="M167" s="269"/>
      <c r="N167" s="273"/>
      <c r="O167" s="273"/>
      <c r="P167" s="273"/>
    </row>
    <row r="168">
      <c r="J168" s="269"/>
      <c r="M168" s="269"/>
      <c r="N168" s="273"/>
      <c r="O168" s="273"/>
      <c r="P168" s="273"/>
    </row>
    <row r="169">
      <c r="J169" s="269"/>
      <c r="M169" s="269"/>
      <c r="N169" s="273"/>
      <c r="O169" s="273"/>
      <c r="P169" s="273"/>
    </row>
    <row r="170">
      <c r="J170" s="269"/>
      <c r="M170" s="269"/>
      <c r="N170" s="273"/>
      <c r="O170" s="273"/>
      <c r="P170" s="273"/>
    </row>
    <row r="171">
      <c r="J171" s="269"/>
      <c r="M171" s="269"/>
      <c r="N171" s="273"/>
      <c r="O171" s="273"/>
      <c r="P171" s="273"/>
    </row>
    <row r="172">
      <c r="J172" s="269"/>
      <c r="M172" s="269"/>
      <c r="N172" s="273"/>
      <c r="O172" s="273"/>
      <c r="P172" s="273"/>
    </row>
    <row r="173">
      <c r="J173" s="269"/>
      <c r="M173" s="269"/>
      <c r="N173" s="273"/>
      <c r="O173" s="273"/>
      <c r="P173" s="273"/>
    </row>
    <row r="174">
      <c r="J174" s="269"/>
      <c r="M174" s="269"/>
      <c r="N174" s="273"/>
      <c r="O174" s="273"/>
      <c r="P174" s="273"/>
    </row>
    <row r="175">
      <c r="J175" s="269"/>
      <c r="M175" s="269"/>
      <c r="N175" s="273"/>
      <c r="O175" s="273"/>
      <c r="P175" s="273"/>
    </row>
    <row r="176">
      <c r="J176" s="269"/>
      <c r="M176" s="269"/>
      <c r="N176" s="273"/>
      <c r="O176" s="273"/>
      <c r="P176" s="273"/>
    </row>
    <row r="177">
      <c r="J177" s="269"/>
      <c r="M177" s="269"/>
      <c r="N177" s="273"/>
      <c r="O177" s="273"/>
      <c r="P177" s="273"/>
    </row>
    <row r="178">
      <c r="J178" s="269"/>
      <c r="M178" s="269"/>
      <c r="N178" s="273"/>
      <c r="O178" s="273"/>
      <c r="P178" s="273"/>
    </row>
    <row r="179">
      <c r="J179" s="269"/>
      <c r="M179" s="269"/>
      <c r="N179" s="273"/>
      <c r="O179" s="273"/>
      <c r="P179" s="273"/>
    </row>
    <row r="180">
      <c r="J180" s="269"/>
      <c r="M180" s="269"/>
      <c r="N180" s="273"/>
      <c r="O180" s="273"/>
      <c r="P180" s="273"/>
    </row>
    <row r="181">
      <c r="J181" s="269"/>
      <c r="M181" s="269"/>
      <c r="N181" s="273"/>
      <c r="O181" s="273"/>
      <c r="P181" s="273"/>
    </row>
    <row r="182">
      <c r="J182" s="269"/>
      <c r="M182" s="269"/>
      <c r="N182" s="273"/>
      <c r="O182" s="273"/>
      <c r="P182" s="273"/>
    </row>
    <row r="183">
      <c r="J183" s="269"/>
      <c r="M183" s="269"/>
      <c r="N183" s="273"/>
      <c r="O183" s="273"/>
      <c r="P183" s="273"/>
    </row>
    <row r="184">
      <c r="J184" s="269"/>
      <c r="M184" s="269"/>
      <c r="N184" s="273"/>
      <c r="O184" s="273"/>
      <c r="P184" s="273"/>
    </row>
    <row r="185">
      <c r="J185" s="269"/>
      <c r="M185" s="269"/>
      <c r="N185" s="273"/>
      <c r="O185" s="273"/>
      <c r="P185" s="273"/>
    </row>
    <row r="186">
      <c r="J186" s="269"/>
      <c r="M186" s="269"/>
      <c r="N186" s="273"/>
      <c r="O186" s="273"/>
      <c r="P186" s="273"/>
    </row>
    <row r="187">
      <c r="J187" s="269"/>
      <c r="M187" s="269"/>
      <c r="N187" s="273"/>
      <c r="O187" s="273"/>
      <c r="P187" s="273"/>
    </row>
    <row r="188">
      <c r="J188" s="269"/>
      <c r="M188" s="269"/>
      <c r="N188" s="273"/>
      <c r="O188" s="273"/>
      <c r="P188" s="273"/>
    </row>
    <row r="189">
      <c r="J189" s="269"/>
      <c r="M189" s="269"/>
      <c r="N189" s="273"/>
      <c r="O189" s="273"/>
      <c r="P189" s="273"/>
    </row>
    <row r="190">
      <c r="J190" s="269"/>
      <c r="M190" s="269"/>
      <c r="N190" s="273"/>
      <c r="O190" s="273"/>
      <c r="P190" s="273"/>
    </row>
    <row r="191">
      <c r="J191" s="269"/>
      <c r="M191" s="269"/>
      <c r="N191" s="273"/>
      <c r="O191" s="273"/>
      <c r="P191" s="273"/>
    </row>
    <row r="192">
      <c r="J192" s="269"/>
      <c r="M192" s="269"/>
      <c r="N192" s="273"/>
      <c r="O192" s="273"/>
      <c r="P192" s="273"/>
    </row>
    <row r="193">
      <c r="J193" s="269"/>
      <c r="M193" s="269"/>
      <c r="N193" s="273"/>
      <c r="O193" s="273"/>
      <c r="P193" s="273"/>
    </row>
    <row r="194">
      <c r="J194" s="269"/>
      <c r="M194" s="269"/>
      <c r="N194" s="273"/>
      <c r="O194" s="273"/>
      <c r="P194" s="273"/>
    </row>
    <row r="195">
      <c r="J195" s="269"/>
      <c r="M195" s="269"/>
      <c r="N195" s="273"/>
      <c r="O195" s="273"/>
      <c r="P195" s="273"/>
    </row>
    <row r="196">
      <c r="J196" s="269"/>
      <c r="M196" s="269"/>
      <c r="N196" s="273"/>
      <c r="O196" s="273"/>
      <c r="P196" s="273"/>
    </row>
    <row r="197">
      <c r="J197" s="269"/>
      <c r="M197" s="269"/>
      <c r="N197" s="273"/>
      <c r="O197" s="273"/>
      <c r="P197" s="273"/>
    </row>
    <row r="198">
      <c r="J198" s="269"/>
      <c r="M198" s="269"/>
      <c r="N198" s="273"/>
      <c r="O198" s="273"/>
      <c r="P198" s="273"/>
    </row>
    <row r="199">
      <c r="J199" s="269"/>
      <c r="M199" s="269"/>
      <c r="N199" s="273"/>
      <c r="O199" s="273"/>
      <c r="P199" s="273"/>
    </row>
    <row r="200">
      <c r="J200" s="269"/>
      <c r="M200" s="269"/>
      <c r="N200" s="273"/>
      <c r="O200" s="273"/>
      <c r="P200" s="273"/>
    </row>
    <row r="201">
      <c r="J201" s="269"/>
      <c r="M201" s="269"/>
      <c r="N201" s="273"/>
      <c r="O201" s="273"/>
      <c r="P201" s="273"/>
    </row>
    <row r="202">
      <c r="J202" s="269"/>
      <c r="M202" s="269"/>
      <c r="N202" s="273"/>
      <c r="O202" s="273"/>
      <c r="P202" s="273"/>
    </row>
    <row r="203">
      <c r="J203" s="269"/>
      <c r="M203" s="269"/>
      <c r="N203" s="273"/>
      <c r="O203" s="273"/>
      <c r="P203" s="273"/>
    </row>
    <row r="204">
      <c r="J204" s="269"/>
      <c r="M204" s="269"/>
      <c r="N204" s="273"/>
      <c r="O204" s="273"/>
      <c r="P204" s="273"/>
    </row>
    <row r="205">
      <c r="J205" s="269"/>
      <c r="M205" s="269"/>
      <c r="N205" s="273"/>
      <c r="O205" s="273"/>
      <c r="P205" s="273"/>
    </row>
    <row r="206">
      <c r="J206" s="269"/>
      <c r="M206" s="269"/>
      <c r="N206" s="273"/>
      <c r="O206" s="273"/>
      <c r="P206" s="273"/>
    </row>
    <row r="207">
      <c r="J207" s="269"/>
      <c r="M207" s="269"/>
      <c r="N207" s="273"/>
      <c r="O207" s="273"/>
      <c r="P207" s="273"/>
    </row>
    <row r="208">
      <c r="J208" s="269"/>
      <c r="M208" s="269"/>
      <c r="N208" s="273"/>
      <c r="O208" s="273"/>
      <c r="P208" s="273"/>
    </row>
    <row r="209">
      <c r="J209" s="269"/>
      <c r="M209" s="269"/>
      <c r="N209" s="273"/>
      <c r="O209" s="273"/>
      <c r="P209" s="273"/>
    </row>
    <row r="210">
      <c r="J210" s="269"/>
      <c r="M210" s="269"/>
      <c r="N210" s="273"/>
      <c r="O210" s="273"/>
      <c r="P210" s="273"/>
    </row>
    <row r="211">
      <c r="J211" s="269"/>
      <c r="M211" s="269"/>
      <c r="N211" s="273"/>
      <c r="O211" s="273"/>
      <c r="P211" s="273"/>
    </row>
    <row r="212">
      <c r="J212" s="269"/>
      <c r="M212" s="269"/>
      <c r="N212" s="273"/>
      <c r="O212" s="273"/>
      <c r="P212" s="273"/>
    </row>
    <row r="213">
      <c r="J213" s="269"/>
      <c r="M213" s="269"/>
      <c r="N213" s="273"/>
      <c r="O213" s="273"/>
      <c r="P213" s="273"/>
    </row>
    <row r="214">
      <c r="J214" s="269"/>
      <c r="M214" s="269"/>
      <c r="N214" s="273"/>
      <c r="O214" s="273"/>
      <c r="P214" s="273"/>
    </row>
    <row r="215">
      <c r="J215" s="269"/>
      <c r="M215" s="269"/>
      <c r="N215" s="273"/>
      <c r="O215" s="273"/>
      <c r="P215" s="273"/>
    </row>
    <row r="216">
      <c r="J216" s="269"/>
      <c r="M216" s="269"/>
      <c r="N216" s="273"/>
      <c r="O216" s="273"/>
      <c r="P216" s="273"/>
    </row>
    <row r="217">
      <c r="J217" s="269"/>
      <c r="M217" s="269"/>
      <c r="N217" s="273"/>
      <c r="O217" s="273"/>
      <c r="P217" s="273"/>
    </row>
    <row r="218">
      <c r="J218" s="269"/>
      <c r="M218" s="269"/>
      <c r="N218" s="273"/>
      <c r="O218" s="273"/>
      <c r="P218" s="273"/>
    </row>
    <row r="219">
      <c r="J219" s="269"/>
      <c r="M219" s="269"/>
      <c r="N219" s="273"/>
      <c r="O219" s="273"/>
      <c r="P219" s="273"/>
    </row>
    <row r="220">
      <c r="J220" s="269"/>
      <c r="M220" s="269"/>
      <c r="N220" s="273"/>
      <c r="O220" s="273"/>
      <c r="P220" s="273"/>
    </row>
    <row r="221">
      <c r="J221" s="269"/>
      <c r="M221" s="269"/>
      <c r="N221" s="273"/>
      <c r="O221" s="273"/>
      <c r="P221" s="273"/>
    </row>
    <row r="222">
      <c r="J222" s="269"/>
      <c r="M222" s="269"/>
      <c r="N222" s="273"/>
      <c r="O222" s="273"/>
      <c r="P222" s="273"/>
    </row>
    <row r="223">
      <c r="J223" s="269"/>
      <c r="M223" s="269"/>
      <c r="N223" s="273"/>
      <c r="O223" s="273"/>
      <c r="P223" s="273"/>
    </row>
    <row r="224">
      <c r="J224" s="269"/>
      <c r="M224" s="269"/>
      <c r="N224" s="273"/>
      <c r="O224" s="273"/>
      <c r="P224" s="273"/>
    </row>
    <row r="225">
      <c r="J225" s="269"/>
      <c r="M225" s="269"/>
      <c r="N225" s="273"/>
      <c r="O225" s="273"/>
      <c r="P225" s="273"/>
    </row>
    <row r="226">
      <c r="J226" s="269"/>
      <c r="M226" s="269"/>
      <c r="N226" s="273"/>
      <c r="O226" s="273"/>
      <c r="P226" s="273"/>
    </row>
    <row r="227">
      <c r="J227" s="269"/>
      <c r="M227" s="269"/>
      <c r="N227" s="273"/>
      <c r="O227" s="273"/>
      <c r="P227" s="273"/>
    </row>
    <row r="228">
      <c r="J228" s="269"/>
      <c r="M228" s="269"/>
      <c r="N228" s="273"/>
      <c r="O228" s="273"/>
      <c r="P228" s="273"/>
    </row>
    <row r="229">
      <c r="J229" s="269"/>
      <c r="M229" s="269"/>
      <c r="N229" s="273"/>
      <c r="O229" s="273"/>
      <c r="P229" s="273"/>
    </row>
    <row r="230">
      <c r="J230" s="269"/>
      <c r="M230" s="269"/>
      <c r="N230" s="273"/>
      <c r="O230" s="273"/>
      <c r="P230" s="273"/>
    </row>
    <row r="231">
      <c r="J231" s="269"/>
      <c r="M231" s="269"/>
      <c r="N231" s="273"/>
      <c r="O231" s="273"/>
      <c r="P231" s="273"/>
    </row>
    <row r="232">
      <c r="J232" s="269"/>
      <c r="M232" s="269"/>
      <c r="N232" s="273"/>
      <c r="O232" s="273"/>
      <c r="P232" s="273"/>
    </row>
    <row r="233">
      <c r="J233" s="269"/>
      <c r="M233" s="269"/>
      <c r="N233" s="273"/>
      <c r="O233" s="273"/>
      <c r="P233" s="273"/>
    </row>
    <row r="234">
      <c r="J234" s="269"/>
      <c r="M234" s="269"/>
      <c r="N234" s="273"/>
      <c r="O234" s="273"/>
      <c r="P234" s="273"/>
    </row>
    <row r="235">
      <c r="J235" s="269"/>
      <c r="M235" s="269"/>
      <c r="N235" s="273"/>
      <c r="O235" s="273"/>
      <c r="P235" s="273"/>
    </row>
    <row r="236">
      <c r="J236" s="269"/>
      <c r="M236" s="269"/>
      <c r="N236" s="273"/>
      <c r="O236" s="273"/>
      <c r="P236" s="273"/>
    </row>
    <row r="237">
      <c r="J237" s="269"/>
      <c r="M237" s="269"/>
      <c r="N237" s="273"/>
      <c r="O237" s="273"/>
      <c r="P237" s="273"/>
    </row>
    <row r="238">
      <c r="J238" s="269"/>
      <c r="M238" s="269"/>
      <c r="N238" s="273"/>
      <c r="O238" s="273"/>
      <c r="P238" s="273"/>
    </row>
    <row r="239">
      <c r="J239" s="269"/>
      <c r="M239" s="269"/>
      <c r="N239" s="273"/>
      <c r="O239" s="273"/>
      <c r="P239" s="273"/>
    </row>
    <row r="240">
      <c r="J240" s="269"/>
      <c r="M240" s="269"/>
      <c r="N240" s="273"/>
      <c r="O240" s="273"/>
      <c r="P240" s="273"/>
    </row>
    <row r="241">
      <c r="J241" s="269"/>
      <c r="M241" s="269"/>
      <c r="N241" s="273"/>
      <c r="O241" s="273"/>
      <c r="P241" s="273"/>
    </row>
    <row r="242">
      <c r="J242" s="269"/>
      <c r="M242" s="269"/>
      <c r="N242" s="273"/>
      <c r="O242" s="273"/>
      <c r="P242" s="273"/>
    </row>
    <row r="243">
      <c r="J243" s="269"/>
      <c r="M243" s="269"/>
      <c r="N243" s="273"/>
      <c r="O243" s="273"/>
      <c r="P243" s="273"/>
    </row>
    <row r="244">
      <c r="J244" s="269"/>
      <c r="M244" s="269"/>
      <c r="N244" s="273"/>
      <c r="O244" s="273"/>
      <c r="P244" s="273"/>
    </row>
    <row r="245">
      <c r="J245" s="269"/>
      <c r="M245" s="269"/>
      <c r="N245" s="273"/>
      <c r="O245" s="273"/>
      <c r="P245" s="273"/>
    </row>
    <row r="246">
      <c r="J246" s="269"/>
      <c r="M246" s="269"/>
      <c r="N246" s="273"/>
      <c r="O246" s="273"/>
      <c r="P246" s="273"/>
    </row>
    <row r="247">
      <c r="J247" s="269"/>
      <c r="M247" s="269"/>
      <c r="N247" s="273"/>
      <c r="O247" s="273"/>
      <c r="P247" s="273"/>
    </row>
    <row r="248">
      <c r="J248" s="269"/>
      <c r="M248" s="269"/>
      <c r="N248" s="273"/>
      <c r="O248" s="273"/>
      <c r="P248" s="273"/>
    </row>
    <row r="249">
      <c r="J249" s="269"/>
      <c r="M249" s="269"/>
      <c r="N249" s="273"/>
      <c r="O249" s="273"/>
      <c r="P249" s="273"/>
    </row>
    <row r="250">
      <c r="J250" s="269"/>
      <c r="M250" s="269"/>
      <c r="N250" s="273"/>
      <c r="O250" s="273"/>
      <c r="P250" s="273"/>
    </row>
    <row r="251">
      <c r="J251" s="269"/>
      <c r="M251" s="269"/>
      <c r="N251" s="273"/>
      <c r="O251" s="273"/>
      <c r="P251" s="273"/>
    </row>
    <row r="252">
      <c r="J252" s="269"/>
      <c r="M252" s="269"/>
      <c r="N252" s="273"/>
      <c r="O252" s="273"/>
      <c r="P252" s="273"/>
    </row>
    <row r="253">
      <c r="J253" s="269"/>
      <c r="M253" s="269"/>
      <c r="N253" s="273"/>
      <c r="O253" s="273"/>
      <c r="P253" s="273"/>
    </row>
    <row r="254">
      <c r="J254" s="269"/>
      <c r="M254" s="269"/>
      <c r="N254" s="273"/>
      <c r="O254" s="273"/>
      <c r="P254" s="273"/>
    </row>
    <row r="255">
      <c r="J255" s="269"/>
      <c r="M255" s="269"/>
      <c r="N255" s="273"/>
      <c r="O255" s="273"/>
      <c r="P255" s="273"/>
    </row>
    <row r="256">
      <c r="J256" s="269"/>
      <c r="M256" s="269"/>
      <c r="N256" s="273"/>
      <c r="O256" s="273"/>
      <c r="P256" s="273"/>
    </row>
    <row r="257">
      <c r="J257" s="269"/>
      <c r="M257" s="269"/>
      <c r="N257" s="273"/>
      <c r="O257" s="273"/>
      <c r="P257" s="273"/>
    </row>
    <row r="258">
      <c r="J258" s="269"/>
      <c r="M258" s="269"/>
      <c r="N258" s="273"/>
      <c r="O258" s="273"/>
      <c r="P258" s="273"/>
    </row>
    <row r="259">
      <c r="J259" s="269"/>
      <c r="M259" s="269"/>
      <c r="N259" s="273"/>
      <c r="O259" s="273"/>
      <c r="P259" s="273"/>
    </row>
    <row r="260">
      <c r="J260" s="269"/>
      <c r="M260" s="269"/>
      <c r="N260" s="273"/>
      <c r="O260" s="273"/>
      <c r="P260" s="273"/>
    </row>
    <row r="261">
      <c r="J261" s="269"/>
      <c r="M261" s="269"/>
      <c r="N261" s="273"/>
      <c r="O261" s="273"/>
      <c r="P261" s="273"/>
    </row>
    <row r="262">
      <c r="J262" s="269"/>
      <c r="M262" s="269"/>
      <c r="N262" s="273"/>
      <c r="O262" s="273"/>
      <c r="P262" s="273"/>
    </row>
    <row r="263">
      <c r="J263" s="269"/>
      <c r="M263" s="269"/>
      <c r="N263" s="273"/>
      <c r="O263" s="273"/>
      <c r="P263" s="273"/>
    </row>
    <row r="264">
      <c r="J264" s="269"/>
      <c r="M264" s="269"/>
      <c r="N264" s="273"/>
      <c r="O264" s="273"/>
      <c r="P264" s="273"/>
    </row>
    <row r="265">
      <c r="J265" s="269"/>
      <c r="M265" s="269"/>
      <c r="N265" s="273"/>
      <c r="O265" s="273"/>
      <c r="P265" s="273"/>
    </row>
    <row r="266">
      <c r="J266" s="269"/>
      <c r="M266" s="269"/>
      <c r="N266" s="273"/>
      <c r="O266" s="273"/>
      <c r="P266" s="273"/>
    </row>
    <row r="267">
      <c r="J267" s="269"/>
      <c r="M267" s="269"/>
      <c r="N267" s="273"/>
      <c r="O267" s="273"/>
      <c r="P267" s="273"/>
    </row>
    <row r="268">
      <c r="J268" s="269"/>
      <c r="M268" s="269"/>
      <c r="N268" s="273"/>
      <c r="O268" s="273"/>
      <c r="P268" s="273"/>
    </row>
    <row r="269">
      <c r="J269" s="269"/>
      <c r="M269" s="269"/>
      <c r="N269" s="273"/>
      <c r="O269" s="273"/>
      <c r="P269" s="273"/>
    </row>
    <row r="270">
      <c r="J270" s="269"/>
      <c r="M270" s="269"/>
      <c r="N270" s="273"/>
      <c r="O270" s="273"/>
      <c r="P270" s="273"/>
    </row>
    <row r="271">
      <c r="J271" s="269"/>
      <c r="M271" s="269"/>
      <c r="N271" s="273"/>
      <c r="O271" s="273"/>
      <c r="P271" s="273"/>
    </row>
    <row r="272">
      <c r="J272" s="269"/>
      <c r="M272" s="269"/>
      <c r="N272" s="273"/>
      <c r="O272" s="273"/>
      <c r="P272" s="273"/>
    </row>
    <row r="273">
      <c r="J273" s="269"/>
      <c r="M273" s="269"/>
      <c r="N273" s="273"/>
      <c r="O273" s="273"/>
      <c r="P273" s="273"/>
    </row>
    <row r="274">
      <c r="J274" s="269"/>
      <c r="M274" s="269"/>
      <c r="N274" s="273"/>
      <c r="O274" s="273"/>
      <c r="P274" s="273"/>
    </row>
    <row r="275">
      <c r="J275" s="269"/>
      <c r="M275" s="269"/>
      <c r="N275" s="273"/>
      <c r="O275" s="273"/>
      <c r="P275" s="273"/>
    </row>
    <row r="276">
      <c r="J276" s="269"/>
      <c r="M276" s="269"/>
      <c r="N276" s="273"/>
      <c r="O276" s="273"/>
      <c r="P276" s="273"/>
    </row>
    <row r="277">
      <c r="J277" s="269"/>
      <c r="M277" s="269"/>
      <c r="N277" s="273"/>
      <c r="O277" s="273"/>
      <c r="P277" s="273"/>
    </row>
    <row r="278">
      <c r="J278" s="269"/>
      <c r="M278" s="269"/>
      <c r="N278" s="273"/>
      <c r="O278" s="273"/>
      <c r="P278" s="273"/>
    </row>
    <row r="279">
      <c r="J279" s="269"/>
      <c r="M279" s="269"/>
      <c r="N279" s="273"/>
      <c r="O279" s="273"/>
      <c r="P279" s="273"/>
    </row>
    <row r="280">
      <c r="J280" s="269"/>
      <c r="M280" s="269"/>
      <c r="N280" s="273"/>
      <c r="O280" s="273"/>
      <c r="P280" s="273"/>
    </row>
    <row r="281">
      <c r="J281" s="269"/>
      <c r="M281" s="269"/>
      <c r="N281" s="273"/>
      <c r="O281" s="273"/>
      <c r="P281" s="273"/>
    </row>
    <row r="282">
      <c r="J282" s="269"/>
      <c r="M282" s="269"/>
      <c r="N282" s="273"/>
      <c r="O282" s="273"/>
      <c r="P282" s="273"/>
    </row>
    <row r="283">
      <c r="J283" s="269"/>
      <c r="M283" s="269"/>
      <c r="N283" s="273"/>
      <c r="O283" s="273"/>
      <c r="P283" s="273"/>
    </row>
    <row r="284">
      <c r="J284" s="269"/>
      <c r="M284" s="269"/>
      <c r="N284" s="273"/>
      <c r="O284" s="273"/>
      <c r="P284" s="273"/>
    </row>
    <row r="285">
      <c r="J285" s="269"/>
      <c r="M285" s="269"/>
      <c r="N285" s="273"/>
      <c r="O285" s="273"/>
      <c r="P285" s="273"/>
    </row>
    <row r="286">
      <c r="J286" s="269"/>
      <c r="M286" s="269"/>
      <c r="N286" s="273"/>
      <c r="O286" s="273"/>
      <c r="P286" s="273"/>
    </row>
    <row r="287">
      <c r="J287" s="269"/>
      <c r="M287" s="269"/>
      <c r="N287" s="273"/>
      <c r="O287" s="273"/>
      <c r="P287" s="273"/>
    </row>
    <row r="288">
      <c r="J288" s="269"/>
      <c r="M288" s="269"/>
      <c r="N288" s="273"/>
      <c r="O288" s="273"/>
      <c r="P288" s="273"/>
    </row>
    <row r="289">
      <c r="J289" s="269"/>
      <c r="M289" s="269"/>
      <c r="N289" s="273"/>
      <c r="O289" s="273"/>
      <c r="P289" s="273"/>
    </row>
    <row r="290">
      <c r="J290" s="269"/>
      <c r="M290" s="269"/>
      <c r="N290" s="273"/>
      <c r="O290" s="273"/>
      <c r="P290" s="273"/>
    </row>
    <row r="291">
      <c r="J291" s="269"/>
      <c r="M291" s="269"/>
      <c r="N291" s="273"/>
      <c r="O291" s="273"/>
      <c r="P291" s="273"/>
    </row>
    <row r="292">
      <c r="J292" s="269"/>
      <c r="M292" s="269"/>
      <c r="N292" s="273"/>
      <c r="O292" s="273"/>
      <c r="P292" s="273"/>
    </row>
    <row r="293">
      <c r="J293" s="269"/>
      <c r="M293" s="269"/>
      <c r="N293" s="273"/>
      <c r="O293" s="273"/>
      <c r="P293" s="273"/>
    </row>
    <row r="294">
      <c r="J294" s="269"/>
      <c r="M294" s="269"/>
      <c r="N294" s="273"/>
      <c r="O294" s="273"/>
      <c r="P294" s="273"/>
    </row>
    <row r="295">
      <c r="J295" s="269"/>
      <c r="M295" s="269"/>
      <c r="N295" s="273"/>
      <c r="O295" s="273"/>
      <c r="P295" s="273"/>
    </row>
    <row r="296">
      <c r="J296" s="269"/>
      <c r="M296" s="269"/>
      <c r="N296" s="273"/>
      <c r="O296" s="273"/>
      <c r="P296" s="273"/>
    </row>
    <row r="297">
      <c r="J297" s="269"/>
      <c r="M297" s="269"/>
      <c r="N297" s="273"/>
      <c r="O297" s="273"/>
      <c r="P297" s="273"/>
    </row>
    <row r="298">
      <c r="J298" s="269"/>
      <c r="M298" s="269"/>
      <c r="N298" s="273"/>
      <c r="O298" s="273"/>
      <c r="P298" s="273"/>
    </row>
    <row r="299">
      <c r="J299" s="269"/>
      <c r="M299" s="269"/>
      <c r="N299" s="273"/>
      <c r="O299" s="273"/>
      <c r="P299" s="273"/>
    </row>
    <row r="300">
      <c r="J300" s="269"/>
      <c r="M300" s="269"/>
      <c r="N300" s="273"/>
      <c r="O300" s="273"/>
      <c r="P300" s="273"/>
    </row>
    <row r="301">
      <c r="J301" s="269"/>
      <c r="M301" s="269"/>
      <c r="N301" s="273"/>
      <c r="O301" s="273"/>
      <c r="P301" s="273"/>
    </row>
    <row r="302">
      <c r="J302" s="269"/>
      <c r="M302" s="269"/>
      <c r="N302" s="273"/>
      <c r="O302" s="273"/>
      <c r="P302" s="273"/>
    </row>
    <row r="303">
      <c r="J303" s="269"/>
      <c r="M303" s="269"/>
      <c r="N303" s="273"/>
      <c r="O303" s="273"/>
      <c r="P303" s="273"/>
    </row>
    <row r="304">
      <c r="J304" s="269"/>
      <c r="M304" s="269"/>
      <c r="N304" s="273"/>
      <c r="O304" s="273"/>
      <c r="P304" s="273"/>
    </row>
    <row r="305">
      <c r="J305" s="269"/>
      <c r="M305" s="269"/>
      <c r="N305" s="273"/>
      <c r="O305" s="273"/>
      <c r="P305" s="273"/>
    </row>
    <row r="306">
      <c r="J306" s="269"/>
      <c r="M306" s="269"/>
      <c r="N306" s="273"/>
      <c r="O306" s="273"/>
      <c r="P306" s="273"/>
    </row>
    <row r="307">
      <c r="J307" s="269"/>
      <c r="M307" s="269"/>
      <c r="N307" s="273"/>
      <c r="O307" s="273"/>
      <c r="P307" s="273"/>
    </row>
    <row r="308">
      <c r="J308" s="269"/>
      <c r="M308" s="269"/>
      <c r="N308" s="273"/>
      <c r="O308" s="273"/>
      <c r="P308" s="273"/>
    </row>
    <row r="309">
      <c r="J309" s="269"/>
      <c r="M309" s="269"/>
      <c r="N309" s="273"/>
      <c r="O309" s="273"/>
      <c r="P309" s="273"/>
    </row>
    <row r="310">
      <c r="J310" s="269"/>
      <c r="M310" s="269"/>
      <c r="N310" s="273"/>
      <c r="O310" s="273"/>
      <c r="P310" s="273"/>
    </row>
    <row r="311">
      <c r="J311" s="269"/>
      <c r="M311" s="269"/>
      <c r="N311" s="273"/>
      <c r="O311" s="273"/>
      <c r="P311" s="273"/>
    </row>
    <row r="312">
      <c r="J312" s="269"/>
      <c r="M312" s="269"/>
      <c r="N312" s="273"/>
      <c r="O312" s="273"/>
      <c r="P312" s="273"/>
    </row>
    <row r="313">
      <c r="J313" s="269"/>
      <c r="M313" s="269"/>
      <c r="N313" s="273"/>
      <c r="O313" s="273"/>
      <c r="P313" s="273"/>
    </row>
    <row r="314">
      <c r="J314" s="269"/>
      <c r="M314" s="269"/>
      <c r="N314" s="273"/>
      <c r="O314" s="273"/>
      <c r="P314" s="273"/>
    </row>
    <row r="315">
      <c r="J315" s="269"/>
      <c r="M315" s="269"/>
      <c r="N315" s="273"/>
      <c r="O315" s="273"/>
      <c r="P315" s="273"/>
    </row>
    <row r="316">
      <c r="J316" s="269"/>
      <c r="M316" s="269"/>
      <c r="N316" s="273"/>
      <c r="O316" s="273"/>
      <c r="P316" s="273"/>
    </row>
    <row r="317">
      <c r="J317" s="269"/>
      <c r="M317" s="269"/>
      <c r="N317" s="273"/>
      <c r="O317" s="273"/>
      <c r="P317" s="273"/>
    </row>
    <row r="318">
      <c r="J318" s="269"/>
      <c r="M318" s="269"/>
      <c r="N318" s="273"/>
      <c r="O318" s="273"/>
      <c r="P318" s="273"/>
    </row>
    <row r="319">
      <c r="J319" s="269"/>
      <c r="M319" s="269"/>
      <c r="N319" s="273"/>
      <c r="O319" s="273"/>
      <c r="P319" s="273"/>
    </row>
    <row r="320">
      <c r="J320" s="269"/>
      <c r="M320" s="269"/>
      <c r="N320" s="273"/>
      <c r="O320" s="273"/>
      <c r="P320" s="273"/>
    </row>
    <row r="321">
      <c r="J321" s="269"/>
      <c r="M321" s="269"/>
      <c r="N321" s="273"/>
      <c r="O321" s="273"/>
      <c r="P321" s="273"/>
    </row>
    <row r="322">
      <c r="J322" s="269"/>
      <c r="M322" s="269"/>
      <c r="N322" s="273"/>
      <c r="O322" s="273"/>
      <c r="P322" s="273"/>
    </row>
    <row r="323">
      <c r="J323" s="269"/>
      <c r="M323" s="269"/>
      <c r="N323" s="273"/>
      <c r="O323" s="273"/>
      <c r="P323" s="273"/>
    </row>
    <row r="324">
      <c r="J324" s="269"/>
      <c r="M324" s="269"/>
      <c r="N324" s="273"/>
      <c r="O324" s="273"/>
      <c r="P324" s="273"/>
    </row>
    <row r="325">
      <c r="J325" s="269"/>
      <c r="M325" s="269"/>
      <c r="N325" s="273"/>
      <c r="O325" s="273"/>
      <c r="P325" s="273"/>
    </row>
    <row r="326">
      <c r="J326" s="269"/>
      <c r="M326" s="269"/>
      <c r="N326" s="273"/>
      <c r="O326" s="273"/>
      <c r="P326" s="273"/>
    </row>
    <row r="327">
      <c r="J327" s="269"/>
      <c r="M327" s="269"/>
      <c r="N327" s="273"/>
      <c r="O327" s="273"/>
      <c r="P327" s="273"/>
    </row>
    <row r="328">
      <c r="J328" s="269"/>
      <c r="M328" s="269"/>
      <c r="N328" s="273"/>
      <c r="O328" s="273"/>
      <c r="P328" s="273"/>
    </row>
    <row r="329">
      <c r="J329" s="269"/>
      <c r="M329" s="269"/>
      <c r="N329" s="273"/>
      <c r="O329" s="273"/>
      <c r="P329" s="273"/>
    </row>
    <row r="330">
      <c r="J330" s="269"/>
      <c r="M330" s="269"/>
      <c r="N330" s="273"/>
      <c r="O330" s="273"/>
      <c r="P330" s="273"/>
    </row>
    <row r="331">
      <c r="J331" s="269"/>
      <c r="M331" s="269"/>
      <c r="N331" s="273"/>
      <c r="O331" s="273"/>
      <c r="P331" s="273"/>
    </row>
    <row r="332">
      <c r="J332" s="269"/>
      <c r="M332" s="269"/>
      <c r="N332" s="273"/>
      <c r="O332" s="273"/>
      <c r="P332" s="273"/>
    </row>
    <row r="333">
      <c r="J333" s="269"/>
      <c r="M333" s="269"/>
      <c r="N333" s="273"/>
      <c r="O333" s="273"/>
      <c r="P333" s="273"/>
    </row>
    <row r="334">
      <c r="J334" s="269"/>
      <c r="M334" s="269"/>
      <c r="N334" s="273"/>
      <c r="O334" s="273"/>
      <c r="P334" s="273"/>
    </row>
    <row r="335">
      <c r="J335" s="269"/>
      <c r="M335" s="269"/>
      <c r="N335" s="273"/>
      <c r="O335" s="273"/>
      <c r="P335" s="273"/>
    </row>
    <row r="336">
      <c r="J336" s="269"/>
      <c r="M336" s="269"/>
      <c r="N336" s="273"/>
      <c r="O336" s="273"/>
      <c r="P336" s="273"/>
    </row>
    <row r="337">
      <c r="J337" s="269"/>
      <c r="M337" s="269"/>
      <c r="N337" s="273"/>
      <c r="O337" s="273"/>
      <c r="P337" s="273"/>
    </row>
    <row r="338">
      <c r="J338" s="269"/>
      <c r="M338" s="269"/>
      <c r="N338" s="273"/>
      <c r="O338" s="273"/>
      <c r="P338" s="273"/>
    </row>
    <row r="339">
      <c r="J339" s="269"/>
      <c r="M339" s="269"/>
      <c r="N339" s="273"/>
      <c r="O339" s="273"/>
      <c r="P339" s="273"/>
    </row>
    <row r="340">
      <c r="J340" s="269"/>
      <c r="M340" s="269"/>
      <c r="N340" s="273"/>
      <c r="O340" s="273"/>
      <c r="P340" s="273"/>
    </row>
    <row r="341">
      <c r="J341" s="269"/>
      <c r="M341" s="269"/>
      <c r="N341" s="273"/>
      <c r="O341" s="273"/>
      <c r="P341" s="273"/>
    </row>
    <row r="342">
      <c r="J342" s="269"/>
      <c r="M342" s="269"/>
      <c r="N342" s="273"/>
      <c r="O342" s="273"/>
      <c r="P342" s="273"/>
    </row>
    <row r="343">
      <c r="J343" s="269"/>
      <c r="M343" s="269"/>
      <c r="N343" s="273"/>
      <c r="O343" s="273"/>
      <c r="P343" s="273"/>
    </row>
    <row r="344">
      <c r="J344" s="269"/>
      <c r="M344" s="269"/>
      <c r="N344" s="273"/>
      <c r="O344" s="273"/>
      <c r="P344" s="273"/>
    </row>
    <row r="345">
      <c r="J345" s="269"/>
      <c r="M345" s="269"/>
      <c r="N345" s="273"/>
      <c r="O345" s="273"/>
      <c r="P345" s="273"/>
    </row>
    <row r="346">
      <c r="J346" s="269"/>
      <c r="M346" s="269"/>
      <c r="N346" s="273"/>
      <c r="O346" s="273"/>
      <c r="P346" s="273"/>
    </row>
    <row r="347">
      <c r="J347" s="269"/>
      <c r="M347" s="269"/>
      <c r="N347" s="273"/>
      <c r="O347" s="273"/>
      <c r="P347" s="273"/>
    </row>
    <row r="348">
      <c r="J348" s="269"/>
      <c r="M348" s="269"/>
      <c r="N348" s="273"/>
      <c r="O348" s="273"/>
      <c r="P348" s="273"/>
    </row>
    <row r="349">
      <c r="J349" s="269"/>
      <c r="M349" s="269"/>
      <c r="N349" s="273"/>
      <c r="O349" s="273"/>
      <c r="P349" s="273"/>
    </row>
    <row r="350">
      <c r="J350" s="269"/>
      <c r="M350" s="269"/>
      <c r="N350" s="273"/>
      <c r="O350" s="273"/>
      <c r="P350" s="273"/>
    </row>
    <row r="351">
      <c r="J351" s="269"/>
      <c r="M351" s="269"/>
      <c r="N351" s="273"/>
      <c r="O351" s="273"/>
      <c r="P351" s="273"/>
    </row>
    <row r="352">
      <c r="J352" s="269"/>
      <c r="M352" s="269"/>
      <c r="N352" s="273"/>
      <c r="O352" s="273"/>
      <c r="P352" s="273"/>
    </row>
    <row r="353">
      <c r="J353" s="269"/>
      <c r="M353" s="269"/>
      <c r="N353" s="273"/>
      <c r="O353" s="273"/>
      <c r="P353" s="273"/>
    </row>
    <row r="354">
      <c r="J354" s="269"/>
      <c r="M354" s="269"/>
      <c r="N354" s="273"/>
      <c r="O354" s="273"/>
      <c r="P354" s="273"/>
    </row>
    <row r="355">
      <c r="J355" s="269"/>
      <c r="M355" s="269"/>
      <c r="N355" s="273"/>
      <c r="O355" s="273"/>
      <c r="P355" s="273"/>
    </row>
    <row r="356">
      <c r="J356" s="269"/>
      <c r="M356" s="269"/>
      <c r="N356" s="273"/>
      <c r="O356" s="273"/>
      <c r="P356" s="273"/>
    </row>
    <row r="357">
      <c r="J357" s="269"/>
      <c r="M357" s="269"/>
      <c r="N357" s="273"/>
      <c r="O357" s="273"/>
      <c r="P357" s="273"/>
    </row>
    <row r="358">
      <c r="J358" s="269"/>
      <c r="M358" s="269"/>
      <c r="N358" s="273"/>
      <c r="O358" s="273"/>
      <c r="P358" s="273"/>
    </row>
    <row r="359">
      <c r="J359" s="269"/>
      <c r="M359" s="269"/>
      <c r="N359" s="273"/>
      <c r="O359" s="273"/>
      <c r="P359" s="273"/>
    </row>
    <row r="360">
      <c r="J360" s="269"/>
      <c r="M360" s="269"/>
      <c r="N360" s="273"/>
      <c r="O360" s="273"/>
      <c r="P360" s="273"/>
    </row>
    <row r="361">
      <c r="J361" s="269"/>
      <c r="M361" s="269"/>
      <c r="N361" s="273"/>
      <c r="O361" s="273"/>
      <c r="P361" s="273"/>
    </row>
    <row r="362">
      <c r="J362" s="269"/>
      <c r="M362" s="269"/>
      <c r="N362" s="273"/>
      <c r="O362" s="273"/>
      <c r="P362" s="273"/>
    </row>
    <row r="363">
      <c r="J363" s="269"/>
      <c r="M363" s="269"/>
      <c r="N363" s="273"/>
      <c r="O363" s="273"/>
      <c r="P363" s="273"/>
    </row>
    <row r="364">
      <c r="J364" s="269"/>
      <c r="M364" s="269"/>
      <c r="N364" s="273"/>
      <c r="O364" s="273"/>
      <c r="P364" s="273"/>
    </row>
    <row r="365">
      <c r="J365" s="269"/>
      <c r="M365" s="269"/>
      <c r="N365" s="273"/>
      <c r="O365" s="273"/>
      <c r="P365" s="273"/>
    </row>
    <row r="366">
      <c r="J366" s="269"/>
      <c r="M366" s="269"/>
      <c r="N366" s="273"/>
      <c r="O366" s="273"/>
      <c r="P366" s="273"/>
    </row>
    <row r="367">
      <c r="J367" s="269"/>
      <c r="M367" s="269"/>
      <c r="N367" s="273"/>
      <c r="O367" s="273"/>
      <c r="P367" s="273"/>
    </row>
    <row r="368">
      <c r="J368" s="269"/>
      <c r="M368" s="269"/>
      <c r="N368" s="273"/>
      <c r="O368" s="273"/>
      <c r="P368" s="273"/>
    </row>
    <row r="369">
      <c r="J369" s="269"/>
      <c r="M369" s="269"/>
      <c r="N369" s="273"/>
      <c r="O369" s="273"/>
      <c r="P369" s="273"/>
    </row>
    <row r="370">
      <c r="J370" s="269"/>
      <c r="M370" s="269"/>
      <c r="N370" s="273"/>
      <c r="O370" s="273"/>
      <c r="P370" s="273"/>
    </row>
    <row r="371">
      <c r="J371" s="269"/>
      <c r="M371" s="269"/>
      <c r="N371" s="273"/>
      <c r="O371" s="273"/>
      <c r="P371" s="273"/>
    </row>
    <row r="372">
      <c r="J372" s="269"/>
      <c r="M372" s="269"/>
      <c r="N372" s="273"/>
      <c r="O372" s="273"/>
      <c r="P372" s="273"/>
    </row>
    <row r="373">
      <c r="J373" s="269"/>
      <c r="M373" s="269"/>
      <c r="N373" s="273"/>
      <c r="O373" s="273"/>
      <c r="P373" s="273"/>
    </row>
    <row r="374">
      <c r="J374" s="269"/>
      <c r="M374" s="269"/>
      <c r="N374" s="273"/>
      <c r="O374" s="273"/>
      <c r="P374" s="273"/>
    </row>
    <row r="375">
      <c r="J375" s="269"/>
      <c r="M375" s="269"/>
      <c r="N375" s="273"/>
      <c r="O375" s="273"/>
      <c r="P375" s="273"/>
    </row>
    <row r="376">
      <c r="J376" s="269"/>
      <c r="M376" s="269"/>
      <c r="N376" s="273"/>
      <c r="O376" s="273"/>
      <c r="P376" s="273"/>
    </row>
    <row r="377">
      <c r="J377" s="269"/>
      <c r="M377" s="269"/>
      <c r="N377" s="273"/>
      <c r="O377" s="273"/>
      <c r="P377" s="273"/>
    </row>
    <row r="378">
      <c r="J378" s="269"/>
      <c r="M378" s="269"/>
      <c r="N378" s="273"/>
      <c r="O378" s="273"/>
      <c r="P378" s="273"/>
    </row>
    <row r="379">
      <c r="J379" s="269"/>
      <c r="M379" s="269"/>
      <c r="N379" s="273"/>
      <c r="O379" s="273"/>
      <c r="P379" s="273"/>
    </row>
    <row r="380">
      <c r="J380" s="269"/>
      <c r="M380" s="269"/>
      <c r="N380" s="273"/>
      <c r="O380" s="273"/>
      <c r="P380" s="273"/>
    </row>
    <row r="381">
      <c r="J381" s="269"/>
      <c r="M381" s="269"/>
      <c r="N381" s="273"/>
      <c r="O381" s="273"/>
      <c r="P381" s="273"/>
    </row>
    <row r="382">
      <c r="J382" s="269"/>
      <c r="M382" s="269"/>
      <c r="N382" s="273"/>
      <c r="O382" s="273"/>
      <c r="P382" s="273"/>
    </row>
    <row r="383">
      <c r="J383" s="269"/>
      <c r="M383" s="269"/>
      <c r="N383" s="273"/>
      <c r="O383" s="273"/>
      <c r="P383" s="273"/>
    </row>
    <row r="384">
      <c r="J384" s="269"/>
      <c r="M384" s="269"/>
      <c r="N384" s="273"/>
      <c r="O384" s="273"/>
      <c r="P384" s="273"/>
    </row>
    <row r="385">
      <c r="J385" s="269"/>
      <c r="M385" s="269"/>
      <c r="N385" s="273"/>
      <c r="O385" s="273"/>
      <c r="P385" s="273"/>
    </row>
    <row r="386">
      <c r="J386" s="269"/>
      <c r="M386" s="269"/>
      <c r="N386" s="273"/>
      <c r="O386" s="273"/>
      <c r="P386" s="273"/>
    </row>
    <row r="387">
      <c r="J387" s="269"/>
      <c r="M387" s="269"/>
      <c r="N387" s="273"/>
      <c r="O387" s="273"/>
      <c r="P387" s="273"/>
    </row>
    <row r="388">
      <c r="J388" s="269"/>
      <c r="M388" s="269"/>
      <c r="N388" s="273"/>
      <c r="O388" s="273"/>
      <c r="P388" s="273"/>
    </row>
    <row r="389">
      <c r="J389" s="269"/>
      <c r="M389" s="269"/>
      <c r="N389" s="273"/>
      <c r="O389" s="273"/>
      <c r="P389" s="273"/>
    </row>
    <row r="390">
      <c r="J390" s="269"/>
      <c r="M390" s="269"/>
      <c r="N390" s="273"/>
      <c r="O390" s="273"/>
      <c r="P390" s="273"/>
    </row>
    <row r="391">
      <c r="J391" s="269"/>
      <c r="M391" s="269"/>
      <c r="N391" s="273"/>
      <c r="O391" s="273"/>
      <c r="P391" s="273"/>
    </row>
    <row r="392">
      <c r="J392" s="269"/>
      <c r="M392" s="269"/>
      <c r="N392" s="273"/>
      <c r="O392" s="273"/>
      <c r="P392" s="273"/>
    </row>
    <row r="393">
      <c r="J393" s="269"/>
      <c r="M393" s="269"/>
      <c r="N393" s="273"/>
      <c r="O393" s="273"/>
      <c r="P393" s="273"/>
    </row>
    <row r="394">
      <c r="J394" s="269"/>
      <c r="M394" s="269"/>
      <c r="N394" s="273"/>
      <c r="O394" s="273"/>
      <c r="P394" s="273"/>
    </row>
    <row r="395">
      <c r="J395" s="269"/>
      <c r="M395" s="269"/>
      <c r="N395" s="273"/>
      <c r="O395" s="273"/>
      <c r="P395" s="273"/>
    </row>
    <row r="396">
      <c r="J396" s="269"/>
      <c r="M396" s="269"/>
      <c r="N396" s="273"/>
      <c r="O396" s="273"/>
      <c r="P396" s="273"/>
    </row>
    <row r="397">
      <c r="J397" s="269"/>
      <c r="M397" s="269"/>
      <c r="N397" s="273"/>
      <c r="O397" s="273"/>
      <c r="P397" s="273"/>
    </row>
    <row r="398">
      <c r="J398" s="269"/>
      <c r="M398" s="269"/>
      <c r="N398" s="273"/>
      <c r="O398" s="273"/>
      <c r="P398" s="273"/>
    </row>
    <row r="399">
      <c r="J399" s="269"/>
      <c r="M399" s="269"/>
      <c r="N399" s="273"/>
      <c r="O399" s="273"/>
      <c r="P399" s="273"/>
    </row>
    <row r="400">
      <c r="J400" s="269"/>
      <c r="M400" s="269"/>
      <c r="N400" s="273"/>
      <c r="O400" s="273"/>
      <c r="P400" s="273"/>
    </row>
    <row r="401">
      <c r="J401" s="269"/>
      <c r="M401" s="269"/>
      <c r="N401" s="273"/>
      <c r="O401" s="273"/>
      <c r="P401" s="273"/>
    </row>
    <row r="402">
      <c r="J402" s="269"/>
      <c r="M402" s="269"/>
      <c r="N402" s="273"/>
      <c r="O402" s="273"/>
      <c r="P402" s="273"/>
    </row>
    <row r="403">
      <c r="J403" s="269"/>
      <c r="M403" s="269"/>
      <c r="N403" s="273"/>
      <c r="O403" s="273"/>
      <c r="P403" s="273"/>
    </row>
    <row r="404">
      <c r="J404" s="269"/>
      <c r="M404" s="269"/>
      <c r="N404" s="273"/>
      <c r="O404" s="273"/>
      <c r="P404" s="273"/>
    </row>
    <row r="405">
      <c r="J405" s="269"/>
      <c r="M405" s="269"/>
      <c r="N405" s="273"/>
      <c r="O405" s="273"/>
      <c r="P405" s="273"/>
    </row>
    <row r="406">
      <c r="J406" s="269"/>
      <c r="M406" s="269"/>
      <c r="N406" s="273"/>
      <c r="O406" s="273"/>
      <c r="P406" s="273"/>
    </row>
    <row r="407">
      <c r="J407" s="269"/>
      <c r="M407" s="269"/>
      <c r="N407" s="273"/>
      <c r="O407" s="273"/>
      <c r="P407" s="273"/>
    </row>
    <row r="408">
      <c r="J408" s="269"/>
      <c r="M408" s="269"/>
      <c r="N408" s="273"/>
      <c r="O408" s="273"/>
      <c r="P408" s="273"/>
    </row>
    <row r="409">
      <c r="J409" s="269"/>
      <c r="M409" s="269"/>
      <c r="N409" s="273"/>
      <c r="O409" s="273"/>
      <c r="P409" s="273"/>
    </row>
    <row r="410">
      <c r="J410" s="269"/>
      <c r="M410" s="269"/>
      <c r="N410" s="273"/>
      <c r="O410" s="273"/>
      <c r="P410" s="273"/>
    </row>
    <row r="411">
      <c r="J411" s="269"/>
      <c r="M411" s="269"/>
      <c r="N411" s="273"/>
      <c r="O411" s="273"/>
      <c r="P411" s="273"/>
    </row>
    <row r="412">
      <c r="J412" s="269"/>
      <c r="M412" s="269"/>
      <c r="N412" s="273"/>
      <c r="O412" s="273"/>
      <c r="P412" s="273"/>
    </row>
    <row r="413">
      <c r="J413" s="269"/>
      <c r="M413" s="269"/>
      <c r="N413" s="273"/>
      <c r="O413" s="273"/>
      <c r="P413" s="273"/>
    </row>
    <row r="414">
      <c r="J414" s="269"/>
      <c r="M414" s="269"/>
      <c r="N414" s="273"/>
      <c r="O414" s="273"/>
      <c r="P414" s="273"/>
    </row>
    <row r="415">
      <c r="J415" s="269"/>
      <c r="M415" s="269"/>
      <c r="N415" s="273"/>
      <c r="O415" s="273"/>
      <c r="P415" s="273"/>
    </row>
    <row r="416">
      <c r="J416" s="269"/>
      <c r="M416" s="269"/>
      <c r="N416" s="273"/>
      <c r="O416" s="273"/>
      <c r="P416" s="273"/>
    </row>
    <row r="417">
      <c r="J417" s="269"/>
      <c r="M417" s="269"/>
      <c r="N417" s="273"/>
      <c r="O417" s="273"/>
      <c r="P417" s="273"/>
    </row>
    <row r="418">
      <c r="J418" s="269"/>
      <c r="M418" s="269"/>
      <c r="N418" s="273"/>
      <c r="O418" s="273"/>
      <c r="P418" s="273"/>
    </row>
    <row r="419">
      <c r="J419" s="269"/>
      <c r="M419" s="269"/>
      <c r="N419" s="273"/>
      <c r="O419" s="273"/>
      <c r="P419" s="273"/>
    </row>
    <row r="420">
      <c r="J420" s="269"/>
      <c r="M420" s="269"/>
      <c r="N420" s="273"/>
      <c r="O420" s="273"/>
      <c r="P420" s="273"/>
    </row>
    <row r="421">
      <c r="J421" s="269"/>
      <c r="M421" s="269"/>
      <c r="N421" s="273"/>
      <c r="O421" s="273"/>
      <c r="P421" s="273"/>
    </row>
    <row r="422">
      <c r="J422" s="269"/>
      <c r="M422" s="269"/>
      <c r="N422" s="273"/>
      <c r="O422" s="273"/>
      <c r="P422" s="273"/>
    </row>
    <row r="423">
      <c r="J423" s="269"/>
      <c r="M423" s="269"/>
      <c r="N423" s="273"/>
      <c r="O423" s="273"/>
      <c r="P423" s="273"/>
    </row>
    <row r="424">
      <c r="J424" s="269"/>
      <c r="M424" s="269"/>
      <c r="N424" s="273"/>
      <c r="O424" s="273"/>
      <c r="P424" s="273"/>
    </row>
    <row r="425">
      <c r="J425" s="269"/>
      <c r="M425" s="269"/>
      <c r="N425" s="273"/>
      <c r="O425" s="273"/>
      <c r="P425" s="273"/>
    </row>
    <row r="426">
      <c r="J426" s="269"/>
      <c r="M426" s="269"/>
      <c r="N426" s="273"/>
      <c r="O426" s="273"/>
      <c r="P426" s="273"/>
    </row>
    <row r="427">
      <c r="J427" s="269"/>
      <c r="M427" s="269"/>
      <c r="N427" s="273"/>
      <c r="O427" s="273"/>
      <c r="P427" s="273"/>
    </row>
    <row r="428">
      <c r="J428" s="269"/>
      <c r="M428" s="269"/>
      <c r="N428" s="273"/>
      <c r="O428" s="273"/>
      <c r="P428" s="273"/>
    </row>
    <row r="429">
      <c r="J429" s="269"/>
      <c r="M429" s="269"/>
      <c r="N429" s="273"/>
      <c r="O429" s="273"/>
      <c r="P429" s="273"/>
    </row>
    <row r="430">
      <c r="J430" s="269"/>
      <c r="M430" s="269"/>
      <c r="N430" s="273"/>
      <c r="O430" s="273"/>
      <c r="P430" s="273"/>
    </row>
    <row r="431">
      <c r="J431" s="269"/>
      <c r="M431" s="269"/>
      <c r="N431" s="273"/>
      <c r="O431" s="273"/>
      <c r="P431" s="273"/>
    </row>
    <row r="432">
      <c r="J432" s="269"/>
      <c r="M432" s="269"/>
      <c r="N432" s="273"/>
      <c r="O432" s="273"/>
      <c r="P432" s="273"/>
    </row>
    <row r="433">
      <c r="J433" s="269"/>
      <c r="M433" s="269"/>
      <c r="N433" s="273"/>
      <c r="O433" s="273"/>
      <c r="P433" s="273"/>
    </row>
    <row r="434">
      <c r="J434" s="269"/>
      <c r="M434" s="269"/>
      <c r="N434" s="273"/>
      <c r="O434" s="273"/>
      <c r="P434" s="273"/>
    </row>
    <row r="435">
      <c r="J435" s="269"/>
      <c r="M435" s="269"/>
      <c r="N435" s="273"/>
      <c r="O435" s="273"/>
      <c r="P435" s="273"/>
    </row>
    <row r="436">
      <c r="J436" s="269"/>
      <c r="M436" s="269"/>
      <c r="N436" s="273"/>
      <c r="O436" s="273"/>
      <c r="P436" s="273"/>
    </row>
    <row r="437">
      <c r="J437" s="269"/>
      <c r="M437" s="269"/>
      <c r="N437" s="273"/>
      <c r="O437" s="273"/>
      <c r="P437" s="273"/>
    </row>
    <row r="438">
      <c r="J438" s="269"/>
      <c r="M438" s="269"/>
      <c r="N438" s="273"/>
      <c r="O438" s="273"/>
      <c r="P438" s="273"/>
    </row>
    <row r="439">
      <c r="J439" s="269"/>
      <c r="M439" s="269"/>
      <c r="N439" s="273"/>
      <c r="O439" s="273"/>
      <c r="P439" s="273"/>
    </row>
    <row r="440">
      <c r="J440" s="269"/>
      <c r="M440" s="269"/>
      <c r="N440" s="273"/>
      <c r="O440" s="273"/>
      <c r="P440" s="273"/>
    </row>
    <row r="441">
      <c r="J441" s="269"/>
      <c r="M441" s="269"/>
      <c r="N441" s="273"/>
      <c r="O441" s="273"/>
      <c r="P441" s="273"/>
    </row>
    <row r="442">
      <c r="J442" s="269"/>
      <c r="M442" s="269"/>
      <c r="N442" s="273"/>
      <c r="O442" s="273"/>
      <c r="P442" s="273"/>
    </row>
    <row r="443">
      <c r="J443" s="269"/>
      <c r="M443" s="269"/>
      <c r="N443" s="273"/>
      <c r="O443" s="273"/>
      <c r="P443" s="273"/>
    </row>
    <row r="444">
      <c r="J444" s="269"/>
      <c r="M444" s="269"/>
      <c r="N444" s="273"/>
      <c r="O444" s="273"/>
      <c r="P444" s="273"/>
    </row>
    <row r="445">
      <c r="J445" s="269"/>
      <c r="M445" s="269"/>
      <c r="N445" s="273"/>
      <c r="O445" s="273"/>
      <c r="P445" s="273"/>
    </row>
    <row r="446">
      <c r="J446" s="269"/>
      <c r="M446" s="269"/>
      <c r="N446" s="273"/>
      <c r="O446" s="273"/>
      <c r="P446" s="273"/>
    </row>
    <row r="447">
      <c r="J447" s="269"/>
      <c r="M447" s="269"/>
      <c r="N447" s="273"/>
      <c r="O447" s="273"/>
      <c r="P447" s="273"/>
    </row>
    <row r="448">
      <c r="J448" s="269"/>
      <c r="M448" s="269"/>
      <c r="N448" s="273"/>
      <c r="O448" s="273"/>
      <c r="P448" s="273"/>
    </row>
    <row r="449">
      <c r="J449" s="269"/>
      <c r="M449" s="269"/>
      <c r="N449" s="273"/>
      <c r="O449" s="273"/>
      <c r="P449" s="273"/>
    </row>
    <row r="450">
      <c r="J450" s="269"/>
      <c r="M450" s="269"/>
      <c r="N450" s="273"/>
      <c r="O450" s="273"/>
      <c r="P450" s="273"/>
    </row>
    <row r="451">
      <c r="J451" s="269"/>
      <c r="M451" s="269"/>
      <c r="N451" s="273"/>
      <c r="O451" s="273"/>
      <c r="P451" s="273"/>
    </row>
    <row r="452">
      <c r="J452" s="269"/>
      <c r="M452" s="269"/>
      <c r="N452" s="273"/>
      <c r="O452" s="273"/>
      <c r="P452" s="273"/>
    </row>
    <row r="453">
      <c r="J453" s="269"/>
      <c r="M453" s="269"/>
      <c r="N453" s="273"/>
      <c r="O453" s="273"/>
      <c r="P453" s="273"/>
    </row>
    <row r="454">
      <c r="J454" s="269"/>
      <c r="M454" s="269"/>
      <c r="N454" s="273"/>
      <c r="O454" s="273"/>
      <c r="P454" s="273"/>
    </row>
    <row r="455">
      <c r="J455" s="269"/>
      <c r="M455" s="269"/>
      <c r="N455" s="273"/>
      <c r="O455" s="273"/>
      <c r="P455" s="273"/>
    </row>
    <row r="456">
      <c r="J456" s="269"/>
      <c r="M456" s="269"/>
      <c r="N456" s="273"/>
      <c r="O456" s="273"/>
      <c r="P456" s="273"/>
    </row>
    <row r="457">
      <c r="J457" s="269"/>
      <c r="M457" s="269"/>
      <c r="N457" s="273"/>
      <c r="O457" s="273"/>
      <c r="P457" s="273"/>
    </row>
    <row r="458">
      <c r="J458" s="269"/>
      <c r="M458" s="269"/>
      <c r="N458" s="273"/>
      <c r="O458" s="273"/>
      <c r="P458" s="273"/>
    </row>
    <row r="459">
      <c r="J459" s="269"/>
      <c r="M459" s="269"/>
      <c r="N459" s="273"/>
      <c r="O459" s="273"/>
      <c r="P459" s="273"/>
    </row>
    <row r="460">
      <c r="J460" s="269"/>
      <c r="M460" s="269"/>
      <c r="N460" s="273"/>
      <c r="O460" s="273"/>
      <c r="P460" s="273"/>
    </row>
    <row r="461">
      <c r="J461" s="269"/>
      <c r="M461" s="269"/>
      <c r="N461" s="273"/>
      <c r="O461" s="273"/>
      <c r="P461" s="273"/>
    </row>
    <row r="462">
      <c r="J462" s="269"/>
      <c r="M462" s="269"/>
      <c r="N462" s="273"/>
      <c r="O462" s="273"/>
      <c r="P462" s="273"/>
    </row>
    <row r="463">
      <c r="J463" s="269"/>
      <c r="M463" s="269"/>
      <c r="N463" s="273"/>
      <c r="O463" s="273"/>
      <c r="P463" s="273"/>
    </row>
    <row r="464">
      <c r="J464" s="269"/>
      <c r="M464" s="269"/>
      <c r="N464" s="273"/>
      <c r="O464" s="273"/>
      <c r="P464" s="273"/>
    </row>
    <row r="465">
      <c r="J465" s="269"/>
      <c r="M465" s="269"/>
      <c r="N465" s="273"/>
      <c r="O465" s="273"/>
      <c r="P465" s="273"/>
    </row>
    <row r="466">
      <c r="J466" s="269"/>
      <c r="M466" s="269"/>
      <c r="N466" s="273"/>
      <c r="O466" s="273"/>
      <c r="P466" s="273"/>
    </row>
    <row r="467">
      <c r="J467" s="269"/>
      <c r="M467" s="269"/>
      <c r="N467" s="273"/>
      <c r="O467" s="273"/>
      <c r="P467" s="273"/>
    </row>
    <row r="468">
      <c r="J468" s="269"/>
      <c r="M468" s="269"/>
      <c r="N468" s="273"/>
      <c r="O468" s="273"/>
      <c r="P468" s="273"/>
    </row>
    <row r="469">
      <c r="J469" s="269"/>
      <c r="M469" s="269"/>
      <c r="N469" s="273"/>
      <c r="O469" s="273"/>
      <c r="P469" s="273"/>
    </row>
    <row r="470">
      <c r="J470" s="269"/>
      <c r="M470" s="269"/>
      <c r="N470" s="273"/>
      <c r="O470" s="273"/>
      <c r="P470" s="273"/>
    </row>
    <row r="471">
      <c r="J471" s="269"/>
      <c r="M471" s="269"/>
      <c r="N471" s="273"/>
      <c r="O471" s="273"/>
      <c r="P471" s="273"/>
    </row>
    <row r="472">
      <c r="J472" s="269"/>
      <c r="M472" s="269"/>
      <c r="N472" s="273"/>
      <c r="O472" s="273"/>
      <c r="P472" s="273"/>
    </row>
    <row r="473">
      <c r="J473" s="269"/>
      <c r="M473" s="269"/>
      <c r="N473" s="273"/>
      <c r="O473" s="273"/>
      <c r="P473" s="273"/>
    </row>
    <row r="474">
      <c r="J474" s="269"/>
      <c r="M474" s="269"/>
      <c r="N474" s="273"/>
      <c r="O474" s="273"/>
      <c r="P474" s="273"/>
    </row>
    <row r="475">
      <c r="J475" s="269"/>
      <c r="M475" s="269"/>
      <c r="N475" s="273"/>
      <c r="O475" s="273"/>
      <c r="P475" s="273"/>
    </row>
    <row r="476">
      <c r="J476" s="269"/>
      <c r="M476" s="269"/>
      <c r="N476" s="273"/>
      <c r="O476" s="273"/>
      <c r="P476" s="273"/>
    </row>
    <row r="477">
      <c r="J477" s="269"/>
      <c r="M477" s="269"/>
      <c r="N477" s="273"/>
      <c r="O477" s="273"/>
      <c r="P477" s="273"/>
    </row>
    <row r="478">
      <c r="J478" s="269"/>
      <c r="M478" s="269"/>
      <c r="N478" s="273"/>
      <c r="O478" s="273"/>
      <c r="P478" s="273"/>
    </row>
    <row r="479">
      <c r="J479" s="269"/>
      <c r="M479" s="269"/>
      <c r="N479" s="273"/>
      <c r="O479" s="273"/>
      <c r="P479" s="273"/>
    </row>
    <row r="480">
      <c r="J480" s="269"/>
      <c r="M480" s="269"/>
      <c r="N480" s="273"/>
      <c r="O480" s="273"/>
      <c r="P480" s="273"/>
    </row>
    <row r="481">
      <c r="J481" s="269"/>
      <c r="M481" s="269"/>
      <c r="N481" s="273"/>
      <c r="O481" s="273"/>
      <c r="P481" s="273"/>
    </row>
    <row r="482">
      <c r="J482" s="269"/>
      <c r="M482" s="269"/>
      <c r="N482" s="273"/>
      <c r="O482" s="273"/>
      <c r="P482" s="273"/>
    </row>
    <row r="483">
      <c r="J483" s="269"/>
      <c r="M483" s="269"/>
      <c r="N483" s="273"/>
      <c r="O483" s="273"/>
      <c r="P483" s="273"/>
    </row>
    <row r="484">
      <c r="J484" s="269"/>
      <c r="M484" s="269"/>
      <c r="N484" s="273"/>
      <c r="O484" s="273"/>
      <c r="P484" s="273"/>
    </row>
    <row r="485">
      <c r="J485" s="269"/>
      <c r="M485" s="269"/>
      <c r="N485" s="273"/>
      <c r="O485" s="273"/>
      <c r="P485" s="273"/>
    </row>
    <row r="486">
      <c r="J486" s="269"/>
      <c r="M486" s="269"/>
      <c r="N486" s="273"/>
      <c r="O486" s="273"/>
      <c r="P486" s="273"/>
    </row>
    <row r="487">
      <c r="J487" s="269"/>
      <c r="M487" s="269"/>
      <c r="N487" s="273"/>
      <c r="O487" s="273"/>
      <c r="P487" s="273"/>
    </row>
    <row r="488">
      <c r="J488" s="269"/>
      <c r="M488" s="269"/>
      <c r="N488" s="273"/>
      <c r="O488" s="273"/>
      <c r="P488" s="273"/>
    </row>
    <row r="489">
      <c r="J489" s="269"/>
      <c r="M489" s="269"/>
      <c r="N489" s="273"/>
      <c r="O489" s="273"/>
      <c r="P489" s="273"/>
    </row>
    <row r="490">
      <c r="J490" s="269"/>
      <c r="M490" s="269"/>
      <c r="N490" s="273"/>
      <c r="O490" s="273"/>
      <c r="P490" s="273"/>
    </row>
    <row r="491">
      <c r="J491" s="269"/>
      <c r="M491" s="269"/>
      <c r="N491" s="273"/>
      <c r="O491" s="273"/>
      <c r="P491" s="273"/>
    </row>
    <row r="492">
      <c r="J492" s="269"/>
      <c r="M492" s="269"/>
      <c r="N492" s="273"/>
      <c r="O492" s="273"/>
      <c r="P492" s="273"/>
    </row>
    <row r="493">
      <c r="J493" s="269"/>
      <c r="M493" s="269"/>
      <c r="N493" s="273"/>
      <c r="O493" s="273"/>
      <c r="P493" s="273"/>
    </row>
    <row r="494">
      <c r="J494" s="269"/>
      <c r="M494" s="269"/>
      <c r="N494" s="273"/>
      <c r="O494" s="273"/>
      <c r="P494" s="273"/>
    </row>
    <row r="495">
      <c r="J495" s="269"/>
      <c r="M495" s="269"/>
      <c r="N495" s="273"/>
      <c r="O495" s="273"/>
      <c r="P495" s="273"/>
    </row>
    <row r="496">
      <c r="J496" s="269"/>
      <c r="M496" s="269"/>
      <c r="N496" s="273"/>
      <c r="O496" s="273"/>
      <c r="P496" s="273"/>
    </row>
    <row r="497">
      <c r="J497" s="269"/>
      <c r="M497" s="269"/>
      <c r="N497" s="273"/>
      <c r="O497" s="273"/>
      <c r="P497" s="273"/>
    </row>
    <row r="498">
      <c r="J498" s="269"/>
      <c r="M498" s="269"/>
      <c r="N498" s="273"/>
      <c r="O498" s="273"/>
      <c r="P498" s="273"/>
    </row>
    <row r="499">
      <c r="J499" s="269"/>
      <c r="M499" s="269"/>
      <c r="N499" s="273"/>
      <c r="O499" s="273"/>
      <c r="P499" s="273"/>
    </row>
    <row r="500">
      <c r="J500" s="269"/>
      <c r="M500" s="269"/>
      <c r="N500" s="273"/>
      <c r="O500" s="273"/>
      <c r="P500" s="273"/>
    </row>
    <row r="501">
      <c r="J501" s="269"/>
      <c r="M501" s="269"/>
      <c r="N501" s="273"/>
      <c r="O501" s="273"/>
      <c r="P501" s="273"/>
    </row>
    <row r="502">
      <c r="J502" s="269"/>
      <c r="M502" s="269"/>
      <c r="N502" s="273"/>
      <c r="O502" s="273"/>
      <c r="P502" s="273"/>
    </row>
    <row r="503">
      <c r="J503" s="269"/>
      <c r="M503" s="269"/>
      <c r="N503" s="273"/>
      <c r="O503" s="273"/>
      <c r="P503" s="273"/>
    </row>
    <row r="504">
      <c r="J504" s="269"/>
      <c r="M504" s="269"/>
      <c r="N504" s="273"/>
      <c r="O504" s="273"/>
      <c r="P504" s="273"/>
    </row>
    <row r="505">
      <c r="J505" s="269"/>
      <c r="M505" s="269"/>
      <c r="N505" s="273"/>
      <c r="O505" s="273"/>
      <c r="P505" s="273"/>
    </row>
    <row r="506">
      <c r="J506" s="269"/>
      <c r="M506" s="269"/>
      <c r="N506" s="273"/>
      <c r="O506" s="273"/>
      <c r="P506" s="273"/>
    </row>
    <row r="507">
      <c r="J507" s="269"/>
      <c r="M507" s="269"/>
      <c r="N507" s="273"/>
      <c r="O507" s="273"/>
      <c r="P507" s="273"/>
    </row>
    <row r="508">
      <c r="J508" s="269"/>
      <c r="M508" s="269"/>
      <c r="N508" s="273"/>
      <c r="O508" s="273"/>
      <c r="P508" s="273"/>
    </row>
    <row r="509">
      <c r="J509" s="269"/>
      <c r="M509" s="269"/>
      <c r="N509" s="273"/>
      <c r="O509" s="273"/>
      <c r="P509" s="273"/>
    </row>
    <row r="510">
      <c r="J510" s="269"/>
      <c r="M510" s="269"/>
      <c r="N510" s="273"/>
      <c r="O510" s="273"/>
      <c r="P510" s="273"/>
    </row>
    <row r="511">
      <c r="J511" s="269"/>
      <c r="M511" s="269"/>
      <c r="N511" s="273"/>
      <c r="O511" s="273"/>
      <c r="P511" s="273"/>
    </row>
    <row r="512">
      <c r="J512" s="269"/>
      <c r="M512" s="269"/>
      <c r="N512" s="273"/>
      <c r="O512" s="273"/>
      <c r="P512" s="273"/>
    </row>
    <row r="513">
      <c r="J513" s="269"/>
      <c r="M513" s="269"/>
      <c r="N513" s="273"/>
      <c r="O513" s="273"/>
      <c r="P513" s="273"/>
    </row>
    <row r="514">
      <c r="J514" s="269"/>
      <c r="M514" s="269"/>
      <c r="N514" s="273"/>
      <c r="O514" s="273"/>
      <c r="P514" s="273"/>
    </row>
    <row r="515">
      <c r="J515" s="269"/>
      <c r="M515" s="269"/>
      <c r="N515" s="273"/>
      <c r="O515" s="273"/>
      <c r="P515" s="273"/>
    </row>
    <row r="516">
      <c r="J516" s="269"/>
      <c r="M516" s="269"/>
      <c r="N516" s="273"/>
      <c r="O516" s="273"/>
      <c r="P516" s="273"/>
    </row>
    <row r="517">
      <c r="J517" s="269"/>
      <c r="M517" s="269"/>
      <c r="N517" s="273"/>
      <c r="O517" s="273"/>
      <c r="P517" s="273"/>
    </row>
    <row r="518">
      <c r="J518" s="269"/>
      <c r="M518" s="269"/>
      <c r="N518" s="273"/>
      <c r="O518" s="273"/>
      <c r="P518" s="273"/>
    </row>
    <row r="519">
      <c r="J519" s="269"/>
      <c r="M519" s="269"/>
      <c r="N519" s="273"/>
      <c r="O519" s="273"/>
      <c r="P519" s="273"/>
    </row>
    <row r="520">
      <c r="J520" s="269"/>
      <c r="M520" s="269"/>
      <c r="N520" s="273"/>
      <c r="O520" s="273"/>
      <c r="P520" s="273"/>
    </row>
    <row r="521">
      <c r="J521" s="269"/>
      <c r="M521" s="269"/>
      <c r="N521" s="273"/>
      <c r="O521" s="273"/>
      <c r="P521" s="273"/>
    </row>
    <row r="522">
      <c r="J522" s="269"/>
      <c r="M522" s="269"/>
      <c r="N522" s="273"/>
      <c r="O522" s="273"/>
      <c r="P522" s="273"/>
    </row>
    <row r="523">
      <c r="J523" s="269"/>
      <c r="M523" s="269"/>
      <c r="N523" s="273"/>
      <c r="O523" s="273"/>
      <c r="P523" s="273"/>
    </row>
    <row r="524">
      <c r="J524" s="269"/>
      <c r="M524" s="269"/>
      <c r="N524" s="273"/>
      <c r="O524" s="273"/>
      <c r="P524" s="273"/>
    </row>
    <row r="525">
      <c r="J525" s="269"/>
      <c r="M525" s="269"/>
      <c r="N525" s="273"/>
      <c r="O525" s="273"/>
      <c r="P525" s="273"/>
    </row>
    <row r="526">
      <c r="J526" s="269"/>
      <c r="M526" s="269"/>
      <c r="N526" s="273"/>
      <c r="O526" s="273"/>
      <c r="P526" s="273"/>
    </row>
    <row r="527">
      <c r="J527" s="269"/>
      <c r="M527" s="269"/>
      <c r="N527" s="273"/>
      <c r="O527" s="273"/>
      <c r="P527" s="273"/>
    </row>
    <row r="528">
      <c r="J528" s="269"/>
      <c r="M528" s="269"/>
      <c r="N528" s="273"/>
      <c r="O528" s="273"/>
      <c r="P528" s="273"/>
    </row>
    <row r="529">
      <c r="J529" s="269"/>
      <c r="M529" s="269"/>
      <c r="N529" s="273"/>
      <c r="O529" s="273"/>
      <c r="P529" s="273"/>
    </row>
    <row r="530">
      <c r="J530" s="269"/>
      <c r="M530" s="269"/>
      <c r="N530" s="273"/>
      <c r="O530" s="273"/>
      <c r="P530" s="273"/>
    </row>
    <row r="531">
      <c r="J531" s="269"/>
      <c r="M531" s="269"/>
      <c r="N531" s="273"/>
      <c r="O531" s="273"/>
      <c r="P531" s="273"/>
    </row>
    <row r="532">
      <c r="J532" s="269"/>
      <c r="M532" s="269"/>
      <c r="N532" s="273"/>
      <c r="O532" s="273"/>
      <c r="P532" s="273"/>
    </row>
    <row r="533">
      <c r="J533" s="269"/>
      <c r="M533" s="269"/>
      <c r="N533" s="273"/>
      <c r="O533" s="273"/>
      <c r="P533" s="273"/>
    </row>
    <row r="534">
      <c r="J534" s="269"/>
      <c r="M534" s="269"/>
      <c r="N534" s="273"/>
      <c r="O534" s="273"/>
      <c r="P534" s="273"/>
    </row>
    <row r="535">
      <c r="J535" s="269"/>
      <c r="M535" s="269"/>
      <c r="N535" s="273"/>
      <c r="O535" s="273"/>
      <c r="P535" s="273"/>
    </row>
    <row r="536">
      <c r="J536" s="269"/>
      <c r="M536" s="269"/>
      <c r="N536" s="273"/>
      <c r="O536" s="273"/>
      <c r="P536" s="273"/>
    </row>
    <row r="537">
      <c r="J537" s="269"/>
      <c r="M537" s="269"/>
      <c r="N537" s="273"/>
      <c r="O537" s="273"/>
      <c r="P537" s="273"/>
    </row>
    <row r="538">
      <c r="J538" s="269"/>
      <c r="M538" s="269"/>
      <c r="N538" s="273"/>
      <c r="O538" s="273"/>
      <c r="P538" s="273"/>
    </row>
    <row r="539">
      <c r="J539" s="269"/>
      <c r="M539" s="269"/>
      <c r="N539" s="273"/>
      <c r="O539" s="273"/>
      <c r="P539" s="273"/>
    </row>
    <row r="540">
      <c r="J540" s="269"/>
      <c r="M540" s="269"/>
      <c r="N540" s="273"/>
      <c r="O540" s="273"/>
      <c r="P540" s="273"/>
    </row>
    <row r="541">
      <c r="J541" s="269"/>
      <c r="M541" s="269"/>
      <c r="N541" s="273"/>
      <c r="O541" s="273"/>
      <c r="P541" s="273"/>
    </row>
    <row r="542">
      <c r="J542" s="269"/>
      <c r="M542" s="269"/>
      <c r="N542" s="273"/>
      <c r="O542" s="273"/>
      <c r="P542" s="273"/>
    </row>
    <row r="543">
      <c r="J543" s="269"/>
      <c r="M543" s="269"/>
      <c r="N543" s="273"/>
      <c r="O543" s="273"/>
      <c r="P543" s="273"/>
    </row>
    <row r="544">
      <c r="J544" s="269"/>
      <c r="M544" s="269"/>
      <c r="N544" s="273"/>
      <c r="O544" s="273"/>
      <c r="P544" s="273"/>
    </row>
    <row r="545">
      <c r="J545" s="269"/>
      <c r="M545" s="269"/>
      <c r="N545" s="273"/>
      <c r="O545" s="273"/>
      <c r="P545" s="273"/>
    </row>
    <row r="546">
      <c r="J546" s="269"/>
      <c r="M546" s="269"/>
      <c r="N546" s="273"/>
      <c r="O546" s="273"/>
      <c r="P546" s="273"/>
    </row>
    <row r="547">
      <c r="J547" s="269"/>
      <c r="M547" s="269"/>
      <c r="N547" s="273"/>
      <c r="O547" s="273"/>
      <c r="P547" s="273"/>
    </row>
    <row r="548">
      <c r="J548" s="269"/>
      <c r="M548" s="269"/>
      <c r="N548" s="273"/>
      <c r="O548" s="273"/>
      <c r="P548" s="273"/>
    </row>
    <row r="549">
      <c r="J549" s="269"/>
      <c r="M549" s="269"/>
      <c r="N549" s="273"/>
      <c r="O549" s="273"/>
      <c r="P549" s="273"/>
    </row>
    <row r="550">
      <c r="J550" s="269"/>
      <c r="M550" s="269"/>
      <c r="N550" s="273"/>
      <c r="O550" s="273"/>
      <c r="P550" s="273"/>
    </row>
    <row r="551">
      <c r="J551" s="269"/>
      <c r="M551" s="269"/>
      <c r="N551" s="273"/>
      <c r="O551" s="273"/>
      <c r="P551" s="273"/>
    </row>
    <row r="552">
      <c r="J552" s="269"/>
      <c r="M552" s="269"/>
      <c r="N552" s="273"/>
      <c r="O552" s="273"/>
      <c r="P552" s="273"/>
    </row>
    <row r="553">
      <c r="J553" s="269"/>
      <c r="M553" s="269"/>
      <c r="N553" s="273"/>
      <c r="O553" s="273"/>
      <c r="P553" s="273"/>
    </row>
    <row r="554">
      <c r="J554" s="269"/>
      <c r="M554" s="269"/>
      <c r="N554" s="273"/>
      <c r="O554" s="273"/>
      <c r="P554" s="273"/>
    </row>
    <row r="555">
      <c r="J555" s="269"/>
      <c r="M555" s="269"/>
      <c r="N555" s="273"/>
      <c r="O555" s="273"/>
      <c r="P555" s="273"/>
    </row>
    <row r="556">
      <c r="J556" s="269"/>
      <c r="M556" s="269"/>
      <c r="N556" s="273"/>
      <c r="O556" s="273"/>
      <c r="P556" s="273"/>
    </row>
    <row r="557">
      <c r="J557" s="269"/>
      <c r="M557" s="269"/>
      <c r="N557" s="273"/>
      <c r="O557" s="273"/>
      <c r="P557" s="273"/>
    </row>
    <row r="558">
      <c r="J558" s="269"/>
      <c r="M558" s="269"/>
      <c r="N558" s="273"/>
      <c r="O558" s="273"/>
      <c r="P558" s="273"/>
    </row>
    <row r="559">
      <c r="J559" s="269"/>
      <c r="M559" s="269"/>
      <c r="N559" s="273"/>
      <c r="O559" s="273"/>
      <c r="P559" s="273"/>
    </row>
    <row r="560">
      <c r="J560" s="269"/>
      <c r="M560" s="269"/>
      <c r="N560" s="273"/>
      <c r="O560" s="273"/>
      <c r="P560" s="273"/>
    </row>
    <row r="561">
      <c r="J561" s="269"/>
      <c r="M561" s="269"/>
      <c r="N561" s="273"/>
      <c r="O561" s="273"/>
      <c r="P561" s="273"/>
    </row>
    <row r="562">
      <c r="J562" s="269"/>
      <c r="M562" s="269"/>
      <c r="N562" s="273"/>
      <c r="O562" s="273"/>
      <c r="P562" s="273"/>
    </row>
    <row r="563">
      <c r="J563" s="269"/>
      <c r="M563" s="269"/>
      <c r="N563" s="273"/>
      <c r="O563" s="273"/>
      <c r="P563" s="273"/>
    </row>
    <row r="564">
      <c r="J564" s="269"/>
      <c r="M564" s="269"/>
      <c r="N564" s="273"/>
      <c r="O564" s="273"/>
      <c r="P564" s="273"/>
    </row>
    <row r="565">
      <c r="J565" s="269"/>
      <c r="M565" s="269"/>
      <c r="N565" s="273"/>
      <c r="O565" s="273"/>
      <c r="P565" s="273"/>
    </row>
    <row r="566">
      <c r="J566" s="269"/>
      <c r="M566" s="269"/>
      <c r="N566" s="273"/>
      <c r="O566" s="273"/>
      <c r="P566" s="273"/>
    </row>
    <row r="567">
      <c r="J567" s="269"/>
      <c r="M567" s="269"/>
      <c r="N567" s="273"/>
      <c r="O567" s="273"/>
      <c r="P567" s="273"/>
    </row>
    <row r="568">
      <c r="J568" s="269"/>
      <c r="M568" s="269"/>
      <c r="N568" s="273"/>
      <c r="O568" s="273"/>
      <c r="P568" s="273"/>
    </row>
    <row r="569">
      <c r="J569" s="269"/>
      <c r="M569" s="269"/>
      <c r="N569" s="273"/>
      <c r="O569" s="273"/>
      <c r="P569" s="273"/>
    </row>
    <row r="570">
      <c r="J570" s="269"/>
      <c r="M570" s="269"/>
      <c r="N570" s="273"/>
      <c r="O570" s="273"/>
      <c r="P570" s="273"/>
    </row>
    <row r="571">
      <c r="J571" s="269"/>
      <c r="M571" s="269"/>
      <c r="N571" s="273"/>
      <c r="O571" s="273"/>
      <c r="P571" s="273"/>
    </row>
    <row r="572">
      <c r="J572" s="269"/>
      <c r="M572" s="269"/>
      <c r="N572" s="273"/>
      <c r="O572" s="273"/>
      <c r="P572" s="273"/>
    </row>
    <row r="573">
      <c r="J573" s="269"/>
      <c r="M573" s="269"/>
      <c r="N573" s="273"/>
      <c r="O573" s="273"/>
      <c r="P573" s="273"/>
    </row>
    <row r="574">
      <c r="J574" s="269"/>
      <c r="M574" s="269"/>
      <c r="N574" s="273"/>
      <c r="O574" s="273"/>
      <c r="P574" s="273"/>
    </row>
    <row r="575">
      <c r="J575" s="269"/>
      <c r="M575" s="269"/>
      <c r="N575" s="273"/>
      <c r="O575" s="273"/>
      <c r="P575" s="273"/>
    </row>
    <row r="576">
      <c r="J576" s="269"/>
      <c r="M576" s="269"/>
      <c r="N576" s="273"/>
      <c r="O576" s="273"/>
      <c r="P576" s="273"/>
    </row>
    <row r="577">
      <c r="J577" s="269"/>
      <c r="M577" s="269"/>
      <c r="N577" s="273"/>
      <c r="O577" s="273"/>
      <c r="P577" s="273"/>
    </row>
    <row r="578">
      <c r="J578" s="269"/>
      <c r="M578" s="269"/>
      <c r="N578" s="273"/>
      <c r="O578" s="273"/>
      <c r="P578" s="273"/>
    </row>
    <row r="579">
      <c r="J579" s="269"/>
      <c r="M579" s="269"/>
      <c r="N579" s="273"/>
      <c r="O579" s="273"/>
      <c r="P579" s="273"/>
    </row>
    <row r="580">
      <c r="J580" s="269"/>
      <c r="M580" s="269"/>
      <c r="N580" s="273"/>
      <c r="O580" s="273"/>
      <c r="P580" s="273"/>
    </row>
    <row r="581">
      <c r="J581" s="269"/>
      <c r="M581" s="269"/>
      <c r="N581" s="273"/>
      <c r="O581" s="273"/>
      <c r="P581" s="273"/>
    </row>
    <row r="582">
      <c r="J582" s="269"/>
      <c r="M582" s="269"/>
      <c r="N582" s="273"/>
      <c r="O582" s="273"/>
      <c r="P582" s="273"/>
    </row>
    <row r="583">
      <c r="J583" s="269"/>
      <c r="M583" s="269"/>
      <c r="N583" s="273"/>
      <c r="O583" s="273"/>
      <c r="P583" s="273"/>
    </row>
    <row r="584">
      <c r="J584" s="269"/>
      <c r="M584" s="269"/>
      <c r="N584" s="273"/>
      <c r="O584" s="273"/>
      <c r="P584" s="273"/>
    </row>
    <row r="585">
      <c r="J585" s="269"/>
      <c r="M585" s="269"/>
      <c r="N585" s="273"/>
      <c r="O585" s="273"/>
      <c r="P585" s="273"/>
    </row>
    <row r="586">
      <c r="J586" s="269"/>
      <c r="M586" s="269"/>
      <c r="N586" s="273"/>
      <c r="O586" s="273"/>
      <c r="P586" s="273"/>
    </row>
    <row r="587">
      <c r="J587" s="269"/>
      <c r="M587" s="269"/>
      <c r="N587" s="273"/>
      <c r="O587" s="273"/>
      <c r="P587" s="273"/>
    </row>
    <row r="588">
      <c r="J588" s="269"/>
      <c r="M588" s="269"/>
      <c r="N588" s="273"/>
      <c r="O588" s="273"/>
      <c r="P588" s="273"/>
    </row>
    <row r="589">
      <c r="J589" s="269"/>
      <c r="M589" s="269"/>
      <c r="N589" s="273"/>
      <c r="O589" s="273"/>
      <c r="P589" s="273"/>
    </row>
    <row r="590">
      <c r="J590" s="269"/>
      <c r="M590" s="269"/>
      <c r="N590" s="273"/>
      <c r="O590" s="273"/>
      <c r="P590" s="273"/>
    </row>
    <row r="591">
      <c r="J591" s="269"/>
      <c r="M591" s="269"/>
      <c r="N591" s="273"/>
      <c r="O591" s="273"/>
      <c r="P591" s="273"/>
    </row>
    <row r="592">
      <c r="J592" s="269"/>
      <c r="M592" s="269"/>
      <c r="N592" s="273"/>
      <c r="O592" s="273"/>
      <c r="P592" s="273"/>
    </row>
    <row r="593">
      <c r="J593" s="269"/>
      <c r="M593" s="269"/>
      <c r="N593" s="273"/>
      <c r="O593" s="273"/>
      <c r="P593" s="273"/>
    </row>
    <row r="594">
      <c r="J594" s="269"/>
      <c r="M594" s="269"/>
      <c r="N594" s="273"/>
      <c r="O594" s="273"/>
      <c r="P594" s="273"/>
    </row>
    <row r="595">
      <c r="J595" s="269"/>
      <c r="M595" s="269"/>
      <c r="N595" s="273"/>
      <c r="O595" s="273"/>
      <c r="P595" s="273"/>
    </row>
    <row r="596">
      <c r="J596" s="269"/>
      <c r="M596" s="269"/>
      <c r="N596" s="273"/>
      <c r="O596" s="273"/>
      <c r="P596" s="273"/>
    </row>
    <row r="597">
      <c r="J597" s="269"/>
      <c r="M597" s="269"/>
      <c r="N597" s="273"/>
      <c r="O597" s="273"/>
      <c r="P597" s="273"/>
    </row>
    <row r="598">
      <c r="J598" s="269"/>
      <c r="M598" s="269"/>
      <c r="N598" s="273"/>
      <c r="O598" s="273"/>
      <c r="P598" s="273"/>
    </row>
    <row r="599">
      <c r="J599" s="269"/>
      <c r="M599" s="269"/>
      <c r="N599" s="273"/>
      <c r="O599" s="273"/>
      <c r="P599" s="273"/>
    </row>
    <row r="600">
      <c r="J600" s="269"/>
      <c r="M600" s="269"/>
      <c r="N600" s="273"/>
      <c r="O600" s="273"/>
      <c r="P600" s="273"/>
    </row>
    <row r="601">
      <c r="J601" s="269"/>
      <c r="M601" s="269"/>
      <c r="N601" s="273"/>
      <c r="O601" s="273"/>
      <c r="P601" s="273"/>
    </row>
    <row r="602">
      <c r="J602" s="269"/>
      <c r="M602" s="269"/>
      <c r="N602" s="273"/>
      <c r="O602" s="273"/>
      <c r="P602" s="273"/>
    </row>
    <row r="603">
      <c r="J603" s="269"/>
      <c r="M603" s="269"/>
      <c r="N603" s="273"/>
      <c r="O603" s="273"/>
      <c r="P603" s="273"/>
    </row>
    <row r="604">
      <c r="J604" s="269"/>
      <c r="M604" s="269"/>
      <c r="N604" s="273"/>
      <c r="O604" s="273"/>
      <c r="P604" s="273"/>
    </row>
    <row r="605">
      <c r="J605" s="269"/>
      <c r="M605" s="269"/>
      <c r="N605" s="273"/>
      <c r="O605" s="273"/>
      <c r="P605" s="273"/>
    </row>
    <row r="606">
      <c r="J606" s="269"/>
      <c r="M606" s="269"/>
      <c r="N606" s="273"/>
      <c r="O606" s="273"/>
      <c r="P606" s="273"/>
    </row>
    <row r="607">
      <c r="J607" s="269"/>
      <c r="M607" s="269"/>
      <c r="N607" s="273"/>
      <c r="O607" s="273"/>
      <c r="P607" s="273"/>
    </row>
    <row r="608">
      <c r="J608" s="269"/>
      <c r="M608" s="269"/>
      <c r="N608" s="273"/>
      <c r="O608" s="273"/>
      <c r="P608" s="273"/>
    </row>
    <row r="609">
      <c r="J609" s="269"/>
      <c r="M609" s="269"/>
      <c r="N609" s="273"/>
      <c r="O609" s="273"/>
      <c r="P609" s="273"/>
    </row>
    <row r="610">
      <c r="J610" s="269"/>
      <c r="M610" s="269"/>
      <c r="N610" s="273"/>
      <c r="O610" s="273"/>
      <c r="P610" s="273"/>
    </row>
    <row r="611">
      <c r="J611" s="269"/>
      <c r="M611" s="269"/>
      <c r="N611" s="273"/>
      <c r="O611" s="273"/>
      <c r="P611" s="273"/>
    </row>
    <row r="612">
      <c r="J612" s="269"/>
      <c r="M612" s="269"/>
      <c r="N612" s="273"/>
      <c r="O612" s="273"/>
      <c r="P612" s="273"/>
    </row>
    <row r="613">
      <c r="J613" s="269"/>
      <c r="M613" s="269"/>
      <c r="N613" s="273"/>
      <c r="O613" s="273"/>
      <c r="P613" s="273"/>
    </row>
    <row r="614">
      <c r="J614" s="269"/>
      <c r="M614" s="269"/>
      <c r="N614" s="273"/>
      <c r="O614" s="273"/>
      <c r="P614" s="273"/>
    </row>
    <row r="615">
      <c r="J615" s="269"/>
      <c r="M615" s="269"/>
      <c r="N615" s="273"/>
      <c r="O615" s="273"/>
      <c r="P615" s="273"/>
    </row>
    <row r="616">
      <c r="J616" s="269"/>
      <c r="M616" s="269"/>
      <c r="N616" s="273"/>
      <c r="O616" s="273"/>
      <c r="P616" s="273"/>
    </row>
    <row r="617">
      <c r="J617" s="269"/>
      <c r="M617" s="269"/>
      <c r="N617" s="273"/>
      <c r="O617" s="273"/>
      <c r="P617" s="273"/>
    </row>
    <row r="618">
      <c r="J618" s="269"/>
      <c r="M618" s="269"/>
      <c r="N618" s="273"/>
      <c r="O618" s="273"/>
      <c r="P618" s="273"/>
    </row>
    <row r="619">
      <c r="J619" s="269"/>
      <c r="M619" s="269"/>
      <c r="N619" s="273"/>
      <c r="O619" s="273"/>
      <c r="P619" s="273"/>
    </row>
    <row r="620">
      <c r="J620" s="269"/>
      <c r="M620" s="269"/>
      <c r="N620" s="273"/>
      <c r="O620" s="273"/>
      <c r="P620" s="273"/>
    </row>
    <row r="621">
      <c r="J621" s="269"/>
      <c r="M621" s="269"/>
      <c r="N621" s="273"/>
      <c r="O621" s="273"/>
      <c r="P621" s="273"/>
    </row>
    <row r="622">
      <c r="J622" s="269"/>
      <c r="M622" s="269"/>
      <c r="N622" s="273"/>
      <c r="O622" s="273"/>
      <c r="P622" s="273"/>
    </row>
    <row r="623">
      <c r="J623" s="269"/>
      <c r="M623" s="269"/>
      <c r="N623" s="273"/>
      <c r="O623" s="273"/>
      <c r="P623" s="273"/>
    </row>
    <row r="624">
      <c r="J624" s="269"/>
      <c r="M624" s="269"/>
      <c r="N624" s="273"/>
      <c r="O624" s="273"/>
      <c r="P624" s="273"/>
    </row>
    <row r="625">
      <c r="J625" s="269"/>
      <c r="M625" s="269"/>
      <c r="N625" s="273"/>
      <c r="O625" s="273"/>
      <c r="P625" s="273"/>
    </row>
    <row r="626">
      <c r="J626" s="269"/>
      <c r="M626" s="269"/>
      <c r="N626" s="273"/>
      <c r="O626" s="273"/>
      <c r="P626" s="273"/>
    </row>
    <row r="627">
      <c r="J627" s="269"/>
      <c r="M627" s="269"/>
      <c r="N627" s="273"/>
      <c r="O627" s="273"/>
      <c r="P627" s="273"/>
    </row>
    <row r="628">
      <c r="J628" s="269"/>
      <c r="M628" s="269"/>
      <c r="N628" s="273"/>
      <c r="O628" s="273"/>
      <c r="P628" s="273"/>
    </row>
    <row r="629">
      <c r="J629" s="269"/>
      <c r="M629" s="269"/>
      <c r="N629" s="273"/>
      <c r="O629" s="273"/>
      <c r="P629" s="273"/>
    </row>
    <row r="630">
      <c r="J630" s="269"/>
      <c r="M630" s="269"/>
      <c r="N630" s="273"/>
      <c r="O630" s="273"/>
      <c r="P630" s="273"/>
    </row>
    <row r="631">
      <c r="J631" s="269"/>
      <c r="M631" s="269"/>
      <c r="N631" s="273"/>
      <c r="O631" s="273"/>
      <c r="P631" s="273"/>
    </row>
    <row r="632">
      <c r="J632" s="269"/>
      <c r="M632" s="269"/>
      <c r="N632" s="273"/>
      <c r="O632" s="273"/>
      <c r="P632" s="273"/>
    </row>
    <row r="633">
      <c r="J633" s="269"/>
      <c r="M633" s="269"/>
      <c r="N633" s="273"/>
      <c r="O633" s="273"/>
      <c r="P633" s="273"/>
    </row>
    <row r="634">
      <c r="J634" s="269"/>
      <c r="M634" s="269"/>
      <c r="N634" s="273"/>
      <c r="O634" s="273"/>
      <c r="P634" s="273"/>
    </row>
    <row r="635">
      <c r="J635" s="269"/>
      <c r="M635" s="269"/>
      <c r="N635" s="273"/>
      <c r="O635" s="273"/>
      <c r="P635" s="273"/>
    </row>
    <row r="636">
      <c r="J636" s="269"/>
      <c r="M636" s="269"/>
      <c r="N636" s="273"/>
      <c r="O636" s="273"/>
      <c r="P636" s="273"/>
    </row>
    <row r="637">
      <c r="J637" s="269"/>
      <c r="M637" s="269"/>
      <c r="N637" s="273"/>
      <c r="O637" s="273"/>
      <c r="P637" s="273"/>
    </row>
    <row r="638">
      <c r="J638" s="269"/>
      <c r="M638" s="269"/>
      <c r="N638" s="273"/>
      <c r="O638" s="273"/>
      <c r="P638" s="273"/>
    </row>
    <row r="639">
      <c r="J639" s="269"/>
      <c r="M639" s="269"/>
      <c r="N639" s="273"/>
      <c r="O639" s="273"/>
      <c r="P639" s="273"/>
    </row>
    <row r="640">
      <c r="J640" s="269"/>
      <c r="M640" s="269"/>
      <c r="N640" s="273"/>
      <c r="O640" s="273"/>
      <c r="P640" s="273"/>
    </row>
    <row r="641">
      <c r="J641" s="269"/>
      <c r="M641" s="269"/>
      <c r="N641" s="273"/>
      <c r="O641" s="273"/>
      <c r="P641" s="273"/>
    </row>
    <row r="642">
      <c r="J642" s="269"/>
      <c r="M642" s="269"/>
      <c r="N642" s="273"/>
      <c r="O642" s="273"/>
      <c r="P642" s="273"/>
    </row>
    <row r="643">
      <c r="J643" s="269"/>
      <c r="M643" s="269"/>
      <c r="N643" s="273"/>
      <c r="O643" s="273"/>
      <c r="P643" s="273"/>
    </row>
    <row r="644">
      <c r="J644" s="269"/>
      <c r="M644" s="269"/>
      <c r="N644" s="273"/>
      <c r="O644" s="273"/>
      <c r="P644" s="273"/>
    </row>
    <row r="645">
      <c r="J645" s="269"/>
      <c r="M645" s="269"/>
      <c r="N645" s="273"/>
      <c r="O645" s="273"/>
      <c r="P645" s="273"/>
    </row>
    <row r="646">
      <c r="J646" s="269"/>
      <c r="M646" s="269"/>
      <c r="N646" s="273"/>
      <c r="O646" s="273"/>
      <c r="P646" s="273"/>
    </row>
    <row r="647">
      <c r="J647" s="269"/>
      <c r="M647" s="269"/>
      <c r="N647" s="273"/>
      <c r="O647" s="273"/>
      <c r="P647" s="273"/>
    </row>
    <row r="648">
      <c r="J648" s="269"/>
      <c r="M648" s="269"/>
      <c r="N648" s="273"/>
      <c r="O648" s="273"/>
      <c r="P648" s="273"/>
    </row>
    <row r="649">
      <c r="J649" s="269"/>
      <c r="M649" s="269"/>
      <c r="N649" s="273"/>
      <c r="O649" s="273"/>
      <c r="P649" s="273"/>
    </row>
    <row r="650">
      <c r="J650" s="269"/>
      <c r="M650" s="269"/>
      <c r="N650" s="273"/>
      <c r="O650" s="273"/>
      <c r="P650" s="273"/>
    </row>
    <row r="651">
      <c r="J651" s="269"/>
      <c r="M651" s="269"/>
      <c r="N651" s="273"/>
      <c r="O651" s="273"/>
      <c r="P651" s="273"/>
    </row>
    <row r="652">
      <c r="J652" s="269"/>
      <c r="M652" s="269"/>
      <c r="N652" s="273"/>
      <c r="O652" s="273"/>
      <c r="P652" s="273"/>
    </row>
    <row r="653">
      <c r="J653" s="269"/>
      <c r="M653" s="269"/>
      <c r="N653" s="273"/>
      <c r="O653" s="273"/>
      <c r="P653" s="273"/>
    </row>
    <row r="654">
      <c r="J654" s="269"/>
      <c r="M654" s="269"/>
      <c r="N654" s="273"/>
      <c r="O654" s="273"/>
      <c r="P654" s="273"/>
    </row>
    <row r="655">
      <c r="J655" s="269"/>
      <c r="M655" s="269"/>
      <c r="N655" s="273"/>
      <c r="O655" s="273"/>
      <c r="P655" s="273"/>
    </row>
    <row r="656">
      <c r="J656" s="269"/>
      <c r="M656" s="269"/>
      <c r="N656" s="273"/>
      <c r="O656" s="273"/>
      <c r="P656" s="273"/>
    </row>
    <row r="657">
      <c r="J657" s="269"/>
      <c r="M657" s="269"/>
      <c r="N657" s="273"/>
      <c r="O657" s="273"/>
      <c r="P657" s="273"/>
    </row>
    <row r="658">
      <c r="J658" s="269"/>
      <c r="M658" s="269"/>
      <c r="N658" s="273"/>
      <c r="O658" s="273"/>
      <c r="P658" s="273"/>
    </row>
    <row r="659">
      <c r="J659" s="269"/>
      <c r="M659" s="269"/>
      <c r="N659" s="273"/>
      <c r="O659" s="273"/>
      <c r="P659" s="273"/>
    </row>
    <row r="660">
      <c r="J660" s="269"/>
      <c r="M660" s="269"/>
      <c r="N660" s="273"/>
      <c r="O660" s="273"/>
      <c r="P660" s="273"/>
    </row>
    <row r="661">
      <c r="J661" s="269"/>
      <c r="M661" s="269"/>
      <c r="N661" s="273"/>
      <c r="O661" s="273"/>
      <c r="P661" s="273"/>
    </row>
    <row r="662">
      <c r="J662" s="269"/>
      <c r="M662" s="269"/>
      <c r="N662" s="273"/>
      <c r="O662" s="273"/>
      <c r="P662" s="273"/>
    </row>
    <row r="663">
      <c r="J663" s="269"/>
      <c r="M663" s="269"/>
      <c r="N663" s="273"/>
      <c r="O663" s="273"/>
      <c r="P663" s="273"/>
    </row>
    <row r="664">
      <c r="J664" s="269"/>
      <c r="M664" s="269"/>
      <c r="N664" s="273"/>
      <c r="O664" s="273"/>
      <c r="P664" s="273"/>
    </row>
    <row r="665">
      <c r="J665" s="269"/>
      <c r="M665" s="269"/>
      <c r="N665" s="273"/>
      <c r="O665" s="273"/>
      <c r="P665" s="273"/>
    </row>
    <row r="666">
      <c r="J666" s="269"/>
      <c r="M666" s="269"/>
      <c r="N666" s="273"/>
      <c r="O666" s="273"/>
      <c r="P666" s="273"/>
    </row>
    <row r="667">
      <c r="J667" s="269"/>
      <c r="M667" s="269"/>
      <c r="N667" s="273"/>
      <c r="O667" s="273"/>
      <c r="P667" s="273"/>
    </row>
    <row r="668">
      <c r="J668" s="269"/>
      <c r="M668" s="269"/>
      <c r="N668" s="273"/>
      <c r="O668" s="273"/>
      <c r="P668" s="273"/>
    </row>
    <row r="669">
      <c r="J669" s="269"/>
      <c r="M669" s="269"/>
      <c r="N669" s="273"/>
      <c r="O669" s="273"/>
      <c r="P669" s="273"/>
    </row>
    <row r="670">
      <c r="J670" s="269"/>
      <c r="M670" s="269"/>
      <c r="N670" s="273"/>
      <c r="O670" s="273"/>
      <c r="P670" s="273"/>
    </row>
    <row r="671">
      <c r="J671" s="269"/>
      <c r="M671" s="269"/>
      <c r="N671" s="273"/>
      <c r="O671" s="273"/>
      <c r="P671" s="273"/>
    </row>
    <row r="672">
      <c r="J672" s="269"/>
      <c r="M672" s="269"/>
      <c r="N672" s="273"/>
      <c r="O672" s="273"/>
      <c r="P672" s="273"/>
    </row>
    <row r="673">
      <c r="J673" s="269"/>
      <c r="M673" s="269"/>
      <c r="N673" s="273"/>
      <c r="O673" s="273"/>
      <c r="P673" s="273"/>
    </row>
    <row r="674">
      <c r="J674" s="269"/>
      <c r="M674" s="269"/>
      <c r="N674" s="273"/>
      <c r="O674" s="273"/>
      <c r="P674" s="273"/>
    </row>
    <row r="675">
      <c r="J675" s="269"/>
      <c r="M675" s="269"/>
      <c r="N675" s="273"/>
      <c r="O675" s="273"/>
      <c r="P675" s="273"/>
    </row>
    <row r="676">
      <c r="J676" s="269"/>
      <c r="M676" s="269"/>
      <c r="N676" s="273"/>
      <c r="O676" s="273"/>
      <c r="P676" s="273"/>
    </row>
    <row r="677">
      <c r="J677" s="269"/>
      <c r="M677" s="269"/>
      <c r="N677" s="273"/>
      <c r="O677" s="273"/>
      <c r="P677" s="273"/>
    </row>
    <row r="678">
      <c r="J678" s="269"/>
      <c r="M678" s="269"/>
      <c r="N678" s="273"/>
      <c r="O678" s="273"/>
      <c r="P678" s="273"/>
    </row>
    <row r="679">
      <c r="J679" s="269"/>
      <c r="M679" s="269"/>
      <c r="N679" s="273"/>
      <c r="O679" s="273"/>
      <c r="P679" s="273"/>
    </row>
    <row r="680">
      <c r="J680" s="269"/>
      <c r="M680" s="269"/>
      <c r="N680" s="273"/>
      <c r="O680" s="273"/>
      <c r="P680" s="273"/>
    </row>
    <row r="681">
      <c r="J681" s="269"/>
      <c r="M681" s="269"/>
      <c r="N681" s="273"/>
      <c r="O681" s="273"/>
      <c r="P681" s="273"/>
    </row>
    <row r="682">
      <c r="J682" s="269"/>
      <c r="M682" s="269"/>
      <c r="N682" s="273"/>
      <c r="O682" s="273"/>
      <c r="P682" s="273"/>
    </row>
    <row r="683">
      <c r="J683" s="269"/>
      <c r="M683" s="269"/>
      <c r="N683" s="273"/>
      <c r="O683" s="273"/>
      <c r="P683" s="273"/>
    </row>
    <row r="684">
      <c r="J684" s="269"/>
      <c r="M684" s="269"/>
      <c r="N684" s="273"/>
      <c r="O684" s="273"/>
      <c r="P684" s="273"/>
    </row>
    <row r="685">
      <c r="J685" s="269"/>
      <c r="M685" s="269"/>
      <c r="N685" s="273"/>
      <c r="O685" s="273"/>
      <c r="P685" s="273"/>
    </row>
    <row r="686">
      <c r="J686" s="269"/>
      <c r="M686" s="269"/>
      <c r="N686" s="273"/>
      <c r="O686" s="273"/>
      <c r="P686" s="273"/>
    </row>
    <row r="687">
      <c r="J687" s="269"/>
      <c r="M687" s="269"/>
      <c r="N687" s="273"/>
      <c r="O687" s="273"/>
      <c r="P687" s="273"/>
    </row>
    <row r="688">
      <c r="J688" s="269"/>
      <c r="M688" s="269"/>
      <c r="N688" s="273"/>
      <c r="O688" s="273"/>
      <c r="P688" s="273"/>
    </row>
    <row r="689">
      <c r="J689" s="269"/>
      <c r="M689" s="269"/>
      <c r="N689" s="273"/>
      <c r="O689" s="273"/>
      <c r="P689" s="273"/>
    </row>
    <row r="690">
      <c r="J690" s="269"/>
      <c r="M690" s="269"/>
      <c r="N690" s="273"/>
      <c r="O690" s="273"/>
      <c r="P690" s="273"/>
    </row>
    <row r="691">
      <c r="J691" s="269"/>
      <c r="M691" s="269"/>
      <c r="N691" s="273"/>
      <c r="O691" s="273"/>
      <c r="P691" s="273"/>
    </row>
    <row r="692">
      <c r="J692" s="269"/>
      <c r="M692" s="269"/>
      <c r="N692" s="273"/>
      <c r="O692" s="273"/>
      <c r="P692" s="273"/>
    </row>
    <row r="693">
      <c r="J693" s="269"/>
      <c r="M693" s="269"/>
      <c r="N693" s="273"/>
      <c r="O693" s="273"/>
      <c r="P693" s="273"/>
    </row>
    <row r="694">
      <c r="J694" s="269"/>
      <c r="M694" s="269"/>
      <c r="N694" s="273"/>
      <c r="O694" s="273"/>
      <c r="P694" s="273"/>
    </row>
    <row r="695">
      <c r="J695" s="269"/>
      <c r="M695" s="269"/>
      <c r="N695" s="273"/>
      <c r="O695" s="273"/>
      <c r="P695" s="273"/>
    </row>
    <row r="696">
      <c r="J696" s="269"/>
      <c r="M696" s="269"/>
      <c r="N696" s="273"/>
      <c r="O696" s="273"/>
      <c r="P696" s="273"/>
    </row>
    <row r="697">
      <c r="J697" s="269"/>
      <c r="M697" s="269"/>
      <c r="N697" s="273"/>
      <c r="O697" s="273"/>
      <c r="P697" s="273"/>
    </row>
    <row r="698">
      <c r="J698" s="269"/>
      <c r="M698" s="269"/>
      <c r="N698" s="273"/>
      <c r="O698" s="273"/>
      <c r="P698" s="273"/>
    </row>
    <row r="699">
      <c r="J699" s="269"/>
      <c r="M699" s="269"/>
      <c r="N699" s="273"/>
      <c r="O699" s="273"/>
      <c r="P699" s="273"/>
    </row>
    <row r="700">
      <c r="J700" s="269"/>
      <c r="M700" s="269"/>
      <c r="N700" s="273"/>
      <c r="O700" s="273"/>
      <c r="P700" s="273"/>
    </row>
    <row r="701">
      <c r="J701" s="269"/>
      <c r="M701" s="269"/>
      <c r="N701" s="273"/>
      <c r="O701" s="273"/>
      <c r="P701" s="273"/>
    </row>
    <row r="702">
      <c r="J702" s="269"/>
      <c r="M702" s="269"/>
      <c r="N702" s="273"/>
      <c r="O702" s="273"/>
      <c r="P702" s="273"/>
    </row>
    <row r="703">
      <c r="J703" s="269"/>
      <c r="M703" s="269"/>
      <c r="N703" s="273"/>
      <c r="O703" s="273"/>
      <c r="P703" s="273"/>
    </row>
    <row r="704">
      <c r="J704" s="269"/>
      <c r="M704" s="269"/>
      <c r="N704" s="273"/>
      <c r="O704" s="273"/>
      <c r="P704" s="273"/>
    </row>
    <row r="705">
      <c r="J705" s="269"/>
      <c r="M705" s="269"/>
      <c r="N705" s="273"/>
      <c r="O705" s="273"/>
      <c r="P705" s="273"/>
    </row>
    <row r="706">
      <c r="J706" s="269"/>
      <c r="M706" s="269"/>
      <c r="N706" s="273"/>
      <c r="O706" s="273"/>
      <c r="P706" s="273"/>
    </row>
    <row r="707">
      <c r="J707" s="269"/>
      <c r="M707" s="269"/>
      <c r="N707" s="273"/>
      <c r="O707" s="273"/>
      <c r="P707" s="273"/>
    </row>
    <row r="708">
      <c r="J708" s="269"/>
      <c r="M708" s="269"/>
      <c r="N708" s="273"/>
      <c r="O708" s="273"/>
      <c r="P708" s="273"/>
    </row>
    <row r="709">
      <c r="J709" s="269"/>
      <c r="M709" s="269"/>
      <c r="N709" s="273"/>
      <c r="O709" s="273"/>
      <c r="P709" s="273"/>
    </row>
    <row r="710">
      <c r="J710" s="269"/>
      <c r="M710" s="269"/>
      <c r="N710" s="273"/>
      <c r="O710" s="273"/>
      <c r="P710" s="273"/>
    </row>
    <row r="711">
      <c r="J711" s="269"/>
      <c r="M711" s="269"/>
      <c r="N711" s="273"/>
      <c r="O711" s="273"/>
      <c r="P711" s="273"/>
    </row>
    <row r="712">
      <c r="J712" s="269"/>
      <c r="M712" s="269"/>
      <c r="N712" s="273"/>
      <c r="O712" s="273"/>
      <c r="P712" s="273"/>
    </row>
    <row r="713">
      <c r="J713" s="269"/>
      <c r="M713" s="269"/>
      <c r="N713" s="273"/>
      <c r="O713" s="273"/>
      <c r="P713" s="273"/>
    </row>
    <row r="714">
      <c r="J714" s="269"/>
      <c r="M714" s="269"/>
      <c r="N714" s="273"/>
      <c r="O714" s="273"/>
      <c r="P714" s="273"/>
    </row>
    <row r="715">
      <c r="J715" s="269"/>
      <c r="M715" s="269"/>
      <c r="N715" s="273"/>
      <c r="O715" s="273"/>
      <c r="P715" s="273"/>
    </row>
    <row r="716">
      <c r="J716" s="269"/>
      <c r="M716" s="269"/>
      <c r="N716" s="273"/>
      <c r="O716" s="273"/>
      <c r="P716" s="273"/>
    </row>
    <row r="717">
      <c r="J717" s="269"/>
      <c r="M717" s="269"/>
      <c r="N717" s="273"/>
      <c r="O717" s="273"/>
      <c r="P717" s="273"/>
    </row>
    <row r="718">
      <c r="J718" s="269"/>
      <c r="M718" s="269"/>
      <c r="N718" s="273"/>
      <c r="O718" s="273"/>
      <c r="P718" s="273"/>
    </row>
    <row r="719">
      <c r="J719" s="269"/>
      <c r="M719" s="269"/>
      <c r="N719" s="273"/>
      <c r="O719" s="273"/>
      <c r="P719" s="273"/>
    </row>
    <row r="720">
      <c r="J720" s="269"/>
      <c r="M720" s="269"/>
      <c r="N720" s="273"/>
      <c r="O720" s="273"/>
      <c r="P720" s="273"/>
    </row>
    <row r="721">
      <c r="J721" s="269"/>
      <c r="M721" s="269"/>
      <c r="N721" s="273"/>
      <c r="O721" s="273"/>
      <c r="P721" s="273"/>
    </row>
    <row r="722">
      <c r="J722" s="269"/>
      <c r="M722" s="269"/>
      <c r="N722" s="273"/>
      <c r="O722" s="273"/>
      <c r="P722" s="273"/>
    </row>
    <row r="723">
      <c r="J723" s="269"/>
      <c r="M723" s="269"/>
      <c r="N723" s="273"/>
      <c r="O723" s="273"/>
      <c r="P723" s="273"/>
    </row>
    <row r="724">
      <c r="J724" s="269"/>
      <c r="M724" s="269"/>
      <c r="N724" s="273"/>
      <c r="O724" s="273"/>
      <c r="P724" s="273"/>
    </row>
    <row r="725">
      <c r="J725" s="269"/>
      <c r="M725" s="269"/>
      <c r="N725" s="273"/>
      <c r="O725" s="273"/>
      <c r="P725" s="273"/>
    </row>
    <row r="726">
      <c r="J726" s="269"/>
      <c r="M726" s="269"/>
      <c r="N726" s="273"/>
      <c r="O726" s="273"/>
      <c r="P726" s="273"/>
    </row>
    <row r="727">
      <c r="J727" s="269"/>
      <c r="M727" s="269"/>
      <c r="N727" s="273"/>
      <c r="O727" s="273"/>
      <c r="P727" s="273"/>
    </row>
    <row r="728">
      <c r="J728" s="269"/>
      <c r="M728" s="269"/>
      <c r="N728" s="273"/>
      <c r="O728" s="273"/>
      <c r="P728" s="273"/>
    </row>
    <row r="729">
      <c r="J729" s="269"/>
      <c r="M729" s="269"/>
      <c r="N729" s="273"/>
      <c r="O729" s="273"/>
      <c r="P729" s="273"/>
    </row>
    <row r="730">
      <c r="J730" s="269"/>
      <c r="M730" s="269"/>
      <c r="N730" s="273"/>
      <c r="O730" s="273"/>
      <c r="P730" s="273"/>
    </row>
    <row r="731">
      <c r="J731" s="269"/>
      <c r="M731" s="269"/>
      <c r="N731" s="273"/>
      <c r="O731" s="273"/>
      <c r="P731" s="273"/>
    </row>
    <row r="732">
      <c r="J732" s="269"/>
      <c r="M732" s="269"/>
      <c r="N732" s="273"/>
      <c r="O732" s="273"/>
      <c r="P732" s="273"/>
    </row>
    <row r="733">
      <c r="J733" s="269"/>
      <c r="M733" s="269"/>
      <c r="N733" s="273"/>
      <c r="O733" s="273"/>
      <c r="P733" s="273"/>
    </row>
    <row r="734">
      <c r="J734" s="269"/>
      <c r="M734" s="269"/>
      <c r="N734" s="273"/>
      <c r="O734" s="273"/>
      <c r="P734" s="273"/>
    </row>
    <row r="735">
      <c r="J735" s="269"/>
      <c r="M735" s="269"/>
      <c r="N735" s="273"/>
      <c r="O735" s="273"/>
      <c r="P735" s="273"/>
    </row>
    <row r="736">
      <c r="J736" s="269"/>
      <c r="M736" s="269"/>
      <c r="N736" s="273"/>
      <c r="O736" s="273"/>
      <c r="P736" s="273"/>
    </row>
    <row r="737">
      <c r="J737" s="269"/>
      <c r="M737" s="269"/>
      <c r="N737" s="273"/>
      <c r="O737" s="273"/>
      <c r="P737" s="273"/>
    </row>
    <row r="738">
      <c r="J738" s="269"/>
      <c r="M738" s="269"/>
      <c r="N738" s="273"/>
      <c r="O738" s="273"/>
      <c r="P738" s="273"/>
    </row>
    <row r="739">
      <c r="J739" s="269"/>
      <c r="M739" s="269"/>
      <c r="N739" s="273"/>
      <c r="O739" s="273"/>
      <c r="P739" s="273"/>
    </row>
    <row r="740">
      <c r="J740" s="269"/>
      <c r="M740" s="269"/>
      <c r="N740" s="273"/>
      <c r="O740" s="273"/>
      <c r="P740" s="273"/>
    </row>
    <row r="741">
      <c r="J741" s="269"/>
      <c r="M741" s="269"/>
      <c r="N741" s="273"/>
      <c r="O741" s="273"/>
      <c r="P741" s="273"/>
    </row>
    <row r="742">
      <c r="J742" s="269"/>
      <c r="M742" s="269"/>
      <c r="N742" s="273"/>
      <c r="O742" s="273"/>
      <c r="P742" s="273"/>
    </row>
    <row r="743">
      <c r="J743" s="269"/>
      <c r="M743" s="269"/>
      <c r="N743" s="273"/>
      <c r="O743" s="273"/>
      <c r="P743" s="273"/>
    </row>
    <row r="744">
      <c r="J744" s="269"/>
      <c r="M744" s="269"/>
      <c r="N744" s="273"/>
      <c r="O744" s="273"/>
      <c r="P744" s="273"/>
    </row>
    <row r="745">
      <c r="J745" s="269"/>
      <c r="M745" s="269"/>
      <c r="N745" s="273"/>
      <c r="O745" s="273"/>
      <c r="P745" s="273"/>
    </row>
    <row r="746">
      <c r="J746" s="269"/>
      <c r="M746" s="269"/>
      <c r="N746" s="273"/>
      <c r="O746" s="273"/>
      <c r="P746" s="273"/>
    </row>
    <row r="747">
      <c r="J747" s="269"/>
      <c r="M747" s="269"/>
      <c r="N747" s="273"/>
      <c r="O747" s="273"/>
      <c r="P747" s="273"/>
    </row>
    <row r="748">
      <c r="J748" s="269"/>
      <c r="M748" s="269"/>
      <c r="N748" s="273"/>
      <c r="O748" s="273"/>
      <c r="P748" s="273"/>
    </row>
    <row r="749">
      <c r="J749" s="269"/>
      <c r="M749" s="269"/>
      <c r="N749" s="273"/>
      <c r="O749" s="273"/>
      <c r="P749" s="273"/>
    </row>
    <row r="750">
      <c r="J750" s="269"/>
      <c r="M750" s="269"/>
      <c r="N750" s="273"/>
      <c r="O750" s="273"/>
      <c r="P750" s="273"/>
    </row>
    <row r="751">
      <c r="J751" s="269"/>
      <c r="M751" s="269"/>
      <c r="N751" s="273"/>
      <c r="O751" s="273"/>
      <c r="P751" s="273"/>
    </row>
    <row r="752">
      <c r="J752" s="269"/>
      <c r="M752" s="269"/>
      <c r="N752" s="273"/>
      <c r="O752" s="273"/>
      <c r="P752" s="273"/>
    </row>
    <row r="753">
      <c r="J753" s="269"/>
      <c r="M753" s="269"/>
      <c r="N753" s="273"/>
      <c r="O753" s="273"/>
      <c r="P753" s="273"/>
    </row>
    <row r="754">
      <c r="J754" s="269"/>
      <c r="M754" s="269"/>
      <c r="N754" s="273"/>
      <c r="O754" s="273"/>
      <c r="P754" s="273"/>
    </row>
    <row r="755">
      <c r="J755" s="269"/>
      <c r="M755" s="269"/>
      <c r="N755" s="273"/>
      <c r="O755" s="273"/>
      <c r="P755" s="273"/>
    </row>
    <row r="756">
      <c r="J756" s="269"/>
      <c r="M756" s="269"/>
      <c r="N756" s="273"/>
      <c r="O756" s="273"/>
      <c r="P756" s="273"/>
    </row>
    <row r="757">
      <c r="J757" s="269"/>
      <c r="M757" s="269"/>
      <c r="N757" s="273"/>
      <c r="O757" s="273"/>
      <c r="P757" s="273"/>
    </row>
    <row r="758">
      <c r="J758" s="269"/>
      <c r="M758" s="269"/>
      <c r="N758" s="273"/>
      <c r="O758" s="273"/>
      <c r="P758" s="273"/>
    </row>
    <row r="759">
      <c r="J759" s="269"/>
      <c r="M759" s="269"/>
      <c r="N759" s="273"/>
      <c r="O759" s="273"/>
      <c r="P759" s="273"/>
    </row>
    <row r="760">
      <c r="J760" s="269"/>
      <c r="M760" s="269"/>
      <c r="N760" s="273"/>
      <c r="O760" s="273"/>
      <c r="P760" s="273"/>
    </row>
    <row r="761">
      <c r="J761" s="269"/>
      <c r="M761" s="269"/>
      <c r="N761" s="273"/>
      <c r="O761" s="273"/>
      <c r="P761" s="273"/>
    </row>
    <row r="762">
      <c r="J762" s="269"/>
      <c r="M762" s="269"/>
      <c r="N762" s="273"/>
      <c r="O762" s="273"/>
      <c r="P762" s="273"/>
    </row>
    <row r="763">
      <c r="J763" s="269"/>
      <c r="M763" s="269"/>
      <c r="N763" s="273"/>
      <c r="O763" s="273"/>
      <c r="P763" s="273"/>
    </row>
    <row r="764">
      <c r="J764" s="269"/>
      <c r="M764" s="269"/>
      <c r="N764" s="273"/>
      <c r="O764" s="273"/>
      <c r="P764" s="273"/>
    </row>
    <row r="765">
      <c r="J765" s="269"/>
      <c r="M765" s="269"/>
      <c r="N765" s="273"/>
      <c r="O765" s="273"/>
      <c r="P765" s="273"/>
    </row>
    <row r="766">
      <c r="J766" s="269"/>
      <c r="M766" s="269"/>
      <c r="N766" s="273"/>
      <c r="O766" s="273"/>
      <c r="P766" s="273"/>
    </row>
    <row r="767">
      <c r="J767" s="269"/>
      <c r="M767" s="269"/>
      <c r="N767" s="273"/>
      <c r="O767" s="273"/>
      <c r="P767" s="273"/>
    </row>
    <row r="768">
      <c r="J768" s="269"/>
      <c r="M768" s="269"/>
      <c r="N768" s="273"/>
      <c r="O768" s="273"/>
      <c r="P768" s="273"/>
    </row>
    <row r="769">
      <c r="J769" s="269"/>
      <c r="M769" s="269"/>
      <c r="N769" s="273"/>
      <c r="O769" s="273"/>
      <c r="P769" s="273"/>
    </row>
    <row r="770">
      <c r="J770" s="269"/>
      <c r="M770" s="269"/>
      <c r="N770" s="273"/>
      <c r="O770" s="273"/>
      <c r="P770" s="273"/>
    </row>
    <row r="771">
      <c r="J771" s="269"/>
      <c r="M771" s="269"/>
      <c r="N771" s="273"/>
      <c r="O771" s="273"/>
      <c r="P771" s="273"/>
    </row>
    <row r="772">
      <c r="J772" s="269"/>
      <c r="M772" s="269"/>
      <c r="N772" s="273"/>
      <c r="O772" s="273"/>
      <c r="P772" s="273"/>
    </row>
    <row r="773">
      <c r="J773" s="269"/>
      <c r="M773" s="269"/>
      <c r="N773" s="273"/>
      <c r="O773" s="273"/>
      <c r="P773" s="273"/>
    </row>
    <row r="774">
      <c r="J774" s="269"/>
      <c r="M774" s="269"/>
      <c r="N774" s="273"/>
      <c r="O774" s="273"/>
      <c r="P774" s="273"/>
    </row>
    <row r="775">
      <c r="J775" s="269"/>
      <c r="M775" s="269"/>
      <c r="N775" s="273"/>
      <c r="O775" s="273"/>
      <c r="P775" s="273"/>
    </row>
    <row r="776">
      <c r="J776" s="269"/>
      <c r="M776" s="269"/>
      <c r="N776" s="273"/>
      <c r="O776" s="273"/>
      <c r="P776" s="273"/>
    </row>
    <row r="777">
      <c r="J777" s="269"/>
      <c r="M777" s="269"/>
      <c r="N777" s="273"/>
      <c r="O777" s="273"/>
      <c r="P777" s="273"/>
    </row>
    <row r="778">
      <c r="J778" s="269"/>
      <c r="M778" s="269"/>
      <c r="N778" s="273"/>
      <c r="O778" s="273"/>
      <c r="P778" s="273"/>
    </row>
    <row r="779">
      <c r="J779" s="269"/>
      <c r="M779" s="269"/>
      <c r="N779" s="273"/>
      <c r="O779" s="273"/>
      <c r="P779" s="273"/>
    </row>
    <row r="780">
      <c r="J780" s="269"/>
      <c r="M780" s="269"/>
      <c r="N780" s="273"/>
      <c r="O780" s="273"/>
      <c r="P780" s="273"/>
    </row>
    <row r="781">
      <c r="J781" s="269"/>
      <c r="M781" s="269"/>
      <c r="N781" s="273"/>
      <c r="O781" s="273"/>
      <c r="P781" s="273"/>
    </row>
    <row r="782">
      <c r="J782" s="269"/>
      <c r="M782" s="269"/>
      <c r="N782" s="273"/>
      <c r="O782" s="273"/>
      <c r="P782" s="273"/>
    </row>
    <row r="783">
      <c r="J783" s="269"/>
      <c r="M783" s="269"/>
      <c r="N783" s="273"/>
      <c r="O783" s="273"/>
      <c r="P783" s="273"/>
    </row>
    <row r="784">
      <c r="J784" s="269"/>
      <c r="M784" s="269"/>
      <c r="N784" s="273"/>
      <c r="O784" s="273"/>
      <c r="P784" s="273"/>
    </row>
    <row r="785">
      <c r="J785" s="269"/>
      <c r="M785" s="269"/>
      <c r="N785" s="273"/>
      <c r="O785" s="273"/>
      <c r="P785" s="273"/>
    </row>
    <row r="786">
      <c r="J786" s="269"/>
      <c r="M786" s="269"/>
      <c r="N786" s="273"/>
      <c r="O786" s="273"/>
      <c r="P786" s="273"/>
    </row>
    <row r="787">
      <c r="J787" s="269"/>
      <c r="M787" s="269"/>
      <c r="N787" s="273"/>
      <c r="O787" s="273"/>
      <c r="P787" s="273"/>
    </row>
    <row r="788">
      <c r="J788" s="269"/>
      <c r="M788" s="269"/>
      <c r="N788" s="273"/>
      <c r="O788" s="273"/>
      <c r="P788" s="273"/>
    </row>
    <row r="789">
      <c r="J789" s="269"/>
      <c r="M789" s="269"/>
      <c r="N789" s="273"/>
      <c r="O789" s="273"/>
      <c r="P789" s="273"/>
    </row>
    <row r="790">
      <c r="J790" s="269"/>
      <c r="M790" s="269"/>
      <c r="N790" s="273"/>
      <c r="O790" s="273"/>
      <c r="P790" s="273"/>
    </row>
    <row r="791">
      <c r="J791" s="269"/>
      <c r="M791" s="269"/>
      <c r="N791" s="273"/>
      <c r="O791" s="273"/>
      <c r="P791" s="273"/>
    </row>
    <row r="792">
      <c r="J792" s="269"/>
      <c r="M792" s="269"/>
      <c r="N792" s="273"/>
      <c r="O792" s="273"/>
      <c r="P792" s="273"/>
    </row>
    <row r="793">
      <c r="J793" s="269"/>
      <c r="M793" s="269"/>
      <c r="N793" s="273"/>
      <c r="O793" s="273"/>
      <c r="P793" s="273"/>
    </row>
    <row r="794">
      <c r="J794" s="269"/>
      <c r="M794" s="269"/>
      <c r="N794" s="273"/>
      <c r="O794" s="273"/>
      <c r="P794" s="273"/>
    </row>
    <row r="795">
      <c r="J795" s="269"/>
      <c r="M795" s="269"/>
      <c r="N795" s="273"/>
      <c r="O795" s="273"/>
      <c r="P795" s="273"/>
    </row>
    <row r="796">
      <c r="J796" s="269"/>
      <c r="M796" s="269"/>
      <c r="N796" s="273"/>
      <c r="O796" s="273"/>
      <c r="P796" s="273"/>
    </row>
    <row r="797">
      <c r="J797" s="269"/>
      <c r="M797" s="269"/>
      <c r="N797" s="273"/>
      <c r="O797" s="273"/>
      <c r="P797" s="273"/>
    </row>
    <row r="798">
      <c r="J798" s="269"/>
      <c r="M798" s="269"/>
      <c r="N798" s="273"/>
      <c r="O798" s="273"/>
      <c r="P798" s="273"/>
    </row>
    <row r="799">
      <c r="J799" s="269"/>
      <c r="M799" s="269"/>
      <c r="N799" s="273"/>
      <c r="O799" s="273"/>
      <c r="P799" s="273"/>
    </row>
    <row r="800">
      <c r="J800" s="269"/>
      <c r="M800" s="269"/>
      <c r="N800" s="273"/>
      <c r="O800" s="273"/>
      <c r="P800" s="273"/>
    </row>
    <row r="801">
      <c r="J801" s="269"/>
      <c r="M801" s="269"/>
      <c r="N801" s="273"/>
      <c r="O801" s="273"/>
      <c r="P801" s="273"/>
    </row>
    <row r="802">
      <c r="J802" s="269"/>
      <c r="M802" s="269"/>
      <c r="N802" s="273"/>
      <c r="O802" s="273"/>
      <c r="P802" s="273"/>
    </row>
    <row r="803">
      <c r="J803" s="269"/>
      <c r="M803" s="269"/>
      <c r="N803" s="273"/>
      <c r="O803" s="273"/>
      <c r="P803" s="273"/>
    </row>
    <row r="804">
      <c r="J804" s="269"/>
      <c r="M804" s="269"/>
      <c r="N804" s="273"/>
      <c r="O804" s="273"/>
      <c r="P804" s="273"/>
    </row>
    <row r="805">
      <c r="J805" s="269"/>
      <c r="M805" s="269"/>
      <c r="N805" s="273"/>
      <c r="O805" s="273"/>
      <c r="P805" s="273"/>
    </row>
    <row r="806">
      <c r="J806" s="269"/>
      <c r="M806" s="269"/>
      <c r="N806" s="273"/>
      <c r="O806" s="273"/>
      <c r="P806" s="273"/>
    </row>
    <row r="807">
      <c r="J807" s="269"/>
      <c r="M807" s="269"/>
      <c r="N807" s="273"/>
      <c r="O807" s="273"/>
      <c r="P807" s="273"/>
    </row>
    <row r="808">
      <c r="J808" s="269"/>
      <c r="M808" s="269"/>
      <c r="N808" s="273"/>
      <c r="O808" s="273"/>
      <c r="P808" s="273"/>
    </row>
    <row r="809">
      <c r="J809" s="269"/>
      <c r="M809" s="269"/>
      <c r="N809" s="273"/>
      <c r="O809" s="273"/>
      <c r="P809" s="273"/>
    </row>
    <row r="810">
      <c r="J810" s="269"/>
      <c r="M810" s="269"/>
      <c r="N810" s="273"/>
      <c r="O810" s="273"/>
      <c r="P810" s="273"/>
    </row>
    <row r="811">
      <c r="J811" s="269"/>
      <c r="M811" s="269"/>
      <c r="N811" s="273"/>
      <c r="O811" s="273"/>
      <c r="P811" s="273"/>
    </row>
    <row r="812">
      <c r="J812" s="269"/>
      <c r="M812" s="269"/>
      <c r="N812" s="273"/>
      <c r="O812" s="273"/>
      <c r="P812" s="273"/>
    </row>
    <row r="813">
      <c r="J813" s="269"/>
      <c r="M813" s="269"/>
      <c r="N813" s="273"/>
      <c r="O813" s="273"/>
      <c r="P813" s="273"/>
    </row>
    <row r="814">
      <c r="J814" s="269"/>
      <c r="M814" s="269"/>
      <c r="N814" s="273"/>
      <c r="O814" s="273"/>
      <c r="P814" s="273"/>
    </row>
    <row r="815">
      <c r="J815" s="269"/>
      <c r="M815" s="269"/>
      <c r="N815" s="273"/>
      <c r="O815" s="273"/>
      <c r="P815" s="273"/>
    </row>
    <row r="816">
      <c r="J816" s="269"/>
      <c r="M816" s="269"/>
      <c r="N816" s="273"/>
      <c r="O816" s="273"/>
      <c r="P816" s="273"/>
    </row>
    <row r="817">
      <c r="J817" s="269"/>
      <c r="M817" s="269"/>
      <c r="N817" s="273"/>
      <c r="O817" s="273"/>
      <c r="P817" s="273"/>
    </row>
    <row r="818">
      <c r="J818" s="269"/>
      <c r="M818" s="269"/>
      <c r="N818" s="273"/>
      <c r="O818" s="273"/>
      <c r="P818" s="273"/>
    </row>
    <row r="819">
      <c r="J819" s="269"/>
      <c r="M819" s="269"/>
      <c r="N819" s="273"/>
      <c r="O819" s="273"/>
      <c r="P819" s="273"/>
    </row>
    <row r="820">
      <c r="J820" s="269"/>
      <c r="M820" s="269"/>
      <c r="N820" s="273"/>
      <c r="O820" s="273"/>
      <c r="P820" s="273"/>
    </row>
    <row r="821">
      <c r="J821" s="269"/>
      <c r="M821" s="269"/>
      <c r="N821" s="273"/>
      <c r="O821" s="273"/>
      <c r="P821" s="273"/>
    </row>
    <row r="822">
      <c r="J822" s="269"/>
      <c r="M822" s="269"/>
      <c r="N822" s="273"/>
      <c r="O822" s="273"/>
      <c r="P822" s="273"/>
    </row>
    <row r="823">
      <c r="J823" s="269"/>
      <c r="M823" s="269"/>
      <c r="N823" s="273"/>
      <c r="O823" s="273"/>
      <c r="P823" s="273"/>
    </row>
    <row r="824">
      <c r="J824" s="269"/>
      <c r="M824" s="269"/>
      <c r="N824" s="273"/>
      <c r="O824" s="273"/>
      <c r="P824" s="273"/>
    </row>
    <row r="825">
      <c r="J825" s="269"/>
      <c r="M825" s="269"/>
      <c r="N825" s="273"/>
      <c r="O825" s="273"/>
      <c r="P825" s="273"/>
    </row>
    <row r="826">
      <c r="J826" s="269"/>
      <c r="M826" s="269"/>
      <c r="N826" s="273"/>
      <c r="O826" s="273"/>
      <c r="P826" s="273"/>
    </row>
    <row r="827">
      <c r="J827" s="269"/>
      <c r="M827" s="269"/>
      <c r="N827" s="273"/>
      <c r="O827" s="273"/>
      <c r="P827" s="273"/>
    </row>
    <row r="828">
      <c r="J828" s="269"/>
      <c r="M828" s="269"/>
      <c r="N828" s="273"/>
      <c r="O828" s="273"/>
      <c r="P828" s="273"/>
    </row>
    <row r="829">
      <c r="J829" s="269"/>
      <c r="M829" s="269"/>
      <c r="N829" s="273"/>
      <c r="O829" s="273"/>
      <c r="P829" s="273"/>
    </row>
    <row r="830">
      <c r="J830" s="269"/>
      <c r="M830" s="269"/>
      <c r="N830" s="273"/>
      <c r="O830" s="273"/>
      <c r="P830" s="273"/>
    </row>
    <row r="831">
      <c r="J831" s="269"/>
      <c r="M831" s="269"/>
      <c r="N831" s="273"/>
      <c r="O831" s="273"/>
      <c r="P831" s="273"/>
    </row>
    <row r="832">
      <c r="J832" s="269"/>
      <c r="M832" s="269"/>
      <c r="N832" s="273"/>
      <c r="O832" s="273"/>
      <c r="P832" s="273"/>
    </row>
    <row r="833">
      <c r="J833" s="269"/>
      <c r="M833" s="269"/>
      <c r="N833" s="273"/>
      <c r="O833" s="273"/>
      <c r="P833" s="273"/>
    </row>
    <row r="834">
      <c r="J834" s="269"/>
      <c r="M834" s="269"/>
      <c r="N834" s="273"/>
      <c r="O834" s="273"/>
      <c r="P834" s="273"/>
    </row>
    <row r="835">
      <c r="J835" s="269"/>
      <c r="M835" s="269"/>
      <c r="N835" s="273"/>
      <c r="O835" s="273"/>
      <c r="P835" s="273"/>
    </row>
    <row r="836">
      <c r="J836" s="269"/>
      <c r="M836" s="269"/>
      <c r="N836" s="273"/>
      <c r="O836" s="273"/>
      <c r="P836" s="273"/>
    </row>
    <row r="837">
      <c r="J837" s="269"/>
      <c r="M837" s="269"/>
      <c r="N837" s="273"/>
      <c r="O837" s="273"/>
      <c r="P837" s="273"/>
    </row>
    <row r="838">
      <c r="J838" s="269"/>
      <c r="M838" s="269"/>
      <c r="N838" s="273"/>
      <c r="O838" s="273"/>
      <c r="P838" s="273"/>
    </row>
    <row r="839">
      <c r="J839" s="269"/>
      <c r="M839" s="269"/>
      <c r="N839" s="273"/>
      <c r="O839" s="273"/>
      <c r="P839" s="273"/>
    </row>
    <row r="840">
      <c r="J840" s="269"/>
      <c r="M840" s="269"/>
      <c r="N840" s="273"/>
      <c r="O840" s="273"/>
      <c r="P840" s="273"/>
    </row>
    <row r="841">
      <c r="J841" s="269"/>
      <c r="M841" s="269"/>
      <c r="N841" s="273"/>
      <c r="O841" s="273"/>
      <c r="P841" s="273"/>
    </row>
    <row r="842">
      <c r="J842" s="269"/>
      <c r="M842" s="269"/>
      <c r="N842" s="273"/>
      <c r="O842" s="273"/>
      <c r="P842" s="273"/>
    </row>
    <row r="843">
      <c r="J843" s="269"/>
      <c r="M843" s="269"/>
      <c r="N843" s="273"/>
      <c r="O843" s="273"/>
      <c r="P843" s="273"/>
    </row>
    <row r="844">
      <c r="J844" s="269"/>
      <c r="M844" s="269"/>
      <c r="N844" s="273"/>
      <c r="O844" s="273"/>
      <c r="P844" s="273"/>
    </row>
    <row r="845">
      <c r="J845" s="269"/>
      <c r="M845" s="269"/>
      <c r="N845" s="273"/>
      <c r="O845" s="273"/>
      <c r="P845" s="273"/>
    </row>
    <row r="846">
      <c r="J846" s="269"/>
      <c r="M846" s="269"/>
      <c r="N846" s="273"/>
      <c r="O846" s="273"/>
      <c r="P846" s="273"/>
    </row>
    <row r="847">
      <c r="J847" s="269"/>
      <c r="M847" s="269"/>
      <c r="N847" s="273"/>
      <c r="O847" s="273"/>
      <c r="P847" s="273"/>
    </row>
    <row r="848">
      <c r="J848" s="269"/>
      <c r="M848" s="269"/>
      <c r="N848" s="273"/>
      <c r="O848" s="273"/>
      <c r="P848" s="273"/>
    </row>
    <row r="849">
      <c r="J849" s="269"/>
      <c r="M849" s="269"/>
      <c r="N849" s="273"/>
      <c r="O849" s="273"/>
      <c r="P849" s="273"/>
    </row>
    <row r="850">
      <c r="J850" s="269"/>
      <c r="M850" s="269"/>
      <c r="N850" s="273"/>
      <c r="O850" s="273"/>
      <c r="P850" s="273"/>
    </row>
    <row r="851">
      <c r="J851" s="269"/>
      <c r="M851" s="269"/>
      <c r="N851" s="273"/>
      <c r="O851" s="273"/>
      <c r="P851" s="273"/>
    </row>
    <row r="852">
      <c r="J852" s="269"/>
      <c r="M852" s="269"/>
      <c r="N852" s="273"/>
      <c r="O852" s="273"/>
      <c r="P852" s="273"/>
    </row>
    <row r="853">
      <c r="J853" s="269"/>
      <c r="M853" s="269"/>
      <c r="N853" s="273"/>
      <c r="O853" s="273"/>
      <c r="P853" s="273"/>
    </row>
    <row r="854">
      <c r="J854" s="269"/>
      <c r="M854" s="269"/>
      <c r="N854" s="273"/>
      <c r="O854" s="273"/>
      <c r="P854" s="273"/>
    </row>
    <row r="855">
      <c r="J855" s="269"/>
      <c r="M855" s="269"/>
      <c r="N855" s="273"/>
      <c r="O855" s="273"/>
      <c r="P855" s="273"/>
    </row>
    <row r="856">
      <c r="J856" s="269"/>
      <c r="M856" s="269"/>
      <c r="N856" s="273"/>
      <c r="O856" s="273"/>
      <c r="P856" s="273"/>
    </row>
    <row r="857">
      <c r="J857" s="269"/>
      <c r="M857" s="269"/>
      <c r="N857" s="273"/>
      <c r="O857" s="273"/>
      <c r="P857" s="273"/>
    </row>
    <row r="858">
      <c r="J858" s="269"/>
      <c r="M858" s="269"/>
      <c r="N858" s="273"/>
      <c r="O858" s="273"/>
      <c r="P858" s="273"/>
    </row>
    <row r="859">
      <c r="J859" s="269"/>
      <c r="M859" s="269"/>
      <c r="N859" s="273"/>
      <c r="O859" s="273"/>
      <c r="P859" s="273"/>
    </row>
    <row r="860">
      <c r="J860" s="269"/>
      <c r="M860" s="269"/>
      <c r="N860" s="273"/>
      <c r="O860" s="273"/>
      <c r="P860" s="273"/>
    </row>
    <row r="861">
      <c r="J861" s="269"/>
      <c r="M861" s="269"/>
      <c r="N861" s="273"/>
      <c r="O861" s="273"/>
      <c r="P861" s="273"/>
    </row>
    <row r="862">
      <c r="J862" s="269"/>
      <c r="M862" s="269"/>
      <c r="N862" s="273"/>
      <c r="O862" s="273"/>
      <c r="P862" s="273"/>
    </row>
    <row r="863">
      <c r="J863" s="269"/>
      <c r="M863" s="269"/>
      <c r="N863" s="273"/>
      <c r="O863" s="273"/>
      <c r="P863" s="273"/>
    </row>
    <row r="864">
      <c r="J864" s="269"/>
      <c r="M864" s="269"/>
      <c r="N864" s="273"/>
      <c r="O864" s="273"/>
      <c r="P864" s="273"/>
    </row>
    <row r="865">
      <c r="J865" s="269"/>
      <c r="M865" s="269"/>
      <c r="N865" s="273"/>
      <c r="O865" s="273"/>
      <c r="P865" s="273"/>
    </row>
    <row r="866">
      <c r="J866" s="269"/>
      <c r="M866" s="269"/>
      <c r="N866" s="273"/>
      <c r="O866" s="273"/>
      <c r="P866" s="273"/>
    </row>
    <row r="867">
      <c r="J867" s="269"/>
      <c r="M867" s="269"/>
      <c r="N867" s="273"/>
      <c r="O867" s="273"/>
      <c r="P867" s="273"/>
    </row>
    <row r="868">
      <c r="J868" s="269"/>
      <c r="M868" s="269"/>
      <c r="N868" s="273"/>
      <c r="O868" s="273"/>
      <c r="P868" s="273"/>
    </row>
    <row r="869">
      <c r="J869" s="269"/>
      <c r="M869" s="269"/>
      <c r="N869" s="273"/>
      <c r="O869" s="273"/>
      <c r="P869" s="273"/>
    </row>
    <row r="870">
      <c r="J870" s="269"/>
      <c r="M870" s="269"/>
      <c r="N870" s="273"/>
      <c r="O870" s="273"/>
      <c r="P870" s="273"/>
    </row>
    <row r="871">
      <c r="J871" s="269"/>
      <c r="M871" s="269"/>
      <c r="N871" s="273"/>
      <c r="O871" s="273"/>
      <c r="P871" s="273"/>
    </row>
    <row r="872">
      <c r="J872" s="269"/>
      <c r="M872" s="269"/>
      <c r="N872" s="273"/>
      <c r="O872" s="273"/>
      <c r="P872" s="273"/>
    </row>
    <row r="873">
      <c r="J873" s="269"/>
      <c r="M873" s="269"/>
      <c r="N873" s="273"/>
      <c r="O873" s="273"/>
      <c r="P873" s="273"/>
    </row>
    <row r="874">
      <c r="J874" s="269"/>
      <c r="M874" s="269"/>
      <c r="N874" s="273"/>
      <c r="O874" s="273"/>
      <c r="P874" s="273"/>
    </row>
    <row r="875">
      <c r="J875" s="269"/>
      <c r="M875" s="269"/>
      <c r="N875" s="273"/>
      <c r="O875" s="273"/>
      <c r="P875" s="273"/>
    </row>
    <row r="876">
      <c r="J876" s="269"/>
      <c r="M876" s="269"/>
      <c r="N876" s="273"/>
      <c r="O876" s="273"/>
      <c r="P876" s="273"/>
    </row>
    <row r="877">
      <c r="J877" s="269"/>
      <c r="M877" s="269"/>
      <c r="N877" s="273"/>
      <c r="O877" s="273"/>
      <c r="P877" s="273"/>
    </row>
    <row r="878">
      <c r="J878" s="269"/>
      <c r="M878" s="269"/>
      <c r="N878" s="273"/>
      <c r="O878" s="273"/>
      <c r="P878" s="273"/>
    </row>
    <row r="879">
      <c r="J879" s="269"/>
      <c r="M879" s="269"/>
      <c r="N879" s="273"/>
      <c r="O879" s="273"/>
      <c r="P879" s="273"/>
    </row>
    <row r="880">
      <c r="J880" s="269"/>
      <c r="M880" s="269"/>
      <c r="N880" s="273"/>
      <c r="O880" s="273"/>
      <c r="P880" s="273"/>
    </row>
    <row r="881">
      <c r="J881" s="269"/>
      <c r="M881" s="269"/>
      <c r="N881" s="273"/>
      <c r="O881" s="273"/>
      <c r="P881" s="273"/>
    </row>
    <row r="882">
      <c r="J882" s="269"/>
      <c r="M882" s="269"/>
      <c r="N882" s="273"/>
      <c r="O882" s="273"/>
      <c r="P882" s="273"/>
    </row>
    <row r="883">
      <c r="J883" s="269"/>
      <c r="M883" s="269"/>
      <c r="N883" s="273"/>
      <c r="O883" s="273"/>
      <c r="P883" s="273"/>
    </row>
    <row r="884">
      <c r="J884" s="269"/>
      <c r="M884" s="269"/>
      <c r="N884" s="273"/>
      <c r="O884" s="273"/>
      <c r="P884" s="273"/>
    </row>
    <row r="885">
      <c r="J885" s="269"/>
      <c r="M885" s="269"/>
      <c r="N885" s="273"/>
      <c r="O885" s="273"/>
      <c r="P885" s="273"/>
    </row>
    <row r="886">
      <c r="J886" s="269"/>
      <c r="M886" s="269"/>
      <c r="N886" s="273"/>
      <c r="O886" s="273"/>
      <c r="P886" s="273"/>
    </row>
    <row r="887">
      <c r="J887" s="269"/>
      <c r="M887" s="269"/>
      <c r="N887" s="273"/>
      <c r="O887" s="273"/>
      <c r="P887" s="273"/>
    </row>
    <row r="888">
      <c r="J888" s="269"/>
      <c r="M888" s="269"/>
      <c r="N888" s="273"/>
      <c r="O888" s="273"/>
      <c r="P888" s="273"/>
    </row>
    <row r="889">
      <c r="J889" s="269"/>
      <c r="M889" s="269"/>
      <c r="N889" s="273"/>
      <c r="O889" s="273"/>
      <c r="P889" s="273"/>
    </row>
    <row r="890">
      <c r="J890" s="269"/>
      <c r="M890" s="269"/>
      <c r="N890" s="273"/>
      <c r="O890" s="273"/>
      <c r="P890" s="273"/>
    </row>
    <row r="891">
      <c r="J891" s="269"/>
      <c r="M891" s="269"/>
      <c r="N891" s="273"/>
      <c r="O891" s="273"/>
      <c r="P891" s="273"/>
    </row>
    <row r="892">
      <c r="J892" s="269"/>
      <c r="M892" s="269"/>
      <c r="N892" s="273"/>
      <c r="O892" s="273"/>
      <c r="P892" s="273"/>
    </row>
    <row r="893">
      <c r="J893" s="269"/>
      <c r="M893" s="269"/>
      <c r="N893" s="273"/>
      <c r="O893" s="273"/>
      <c r="P893" s="273"/>
    </row>
    <row r="894">
      <c r="J894" s="269"/>
      <c r="M894" s="269"/>
      <c r="N894" s="273"/>
      <c r="O894" s="273"/>
      <c r="P894" s="273"/>
    </row>
    <row r="895">
      <c r="J895" s="269"/>
      <c r="M895" s="269"/>
      <c r="N895" s="273"/>
      <c r="O895" s="273"/>
      <c r="P895" s="273"/>
    </row>
    <row r="896">
      <c r="J896" s="269"/>
      <c r="M896" s="269"/>
      <c r="N896" s="273"/>
      <c r="O896" s="273"/>
      <c r="P896" s="273"/>
    </row>
    <row r="897">
      <c r="J897" s="269"/>
      <c r="M897" s="269"/>
      <c r="N897" s="273"/>
      <c r="O897" s="273"/>
      <c r="P897" s="273"/>
    </row>
    <row r="898">
      <c r="J898" s="269"/>
      <c r="M898" s="269"/>
      <c r="N898" s="273"/>
      <c r="O898" s="273"/>
      <c r="P898" s="273"/>
    </row>
    <row r="899">
      <c r="J899" s="269"/>
      <c r="M899" s="269"/>
      <c r="N899" s="273"/>
      <c r="O899" s="273"/>
      <c r="P899" s="273"/>
    </row>
    <row r="900">
      <c r="J900" s="269"/>
      <c r="M900" s="269"/>
      <c r="N900" s="273"/>
      <c r="O900" s="273"/>
      <c r="P900" s="273"/>
    </row>
    <row r="901">
      <c r="J901" s="269"/>
      <c r="M901" s="269"/>
      <c r="N901" s="273"/>
      <c r="O901" s="273"/>
      <c r="P901" s="273"/>
    </row>
    <row r="902">
      <c r="J902" s="269"/>
      <c r="M902" s="269"/>
      <c r="N902" s="273"/>
      <c r="O902" s="273"/>
      <c r="P902" s="273"/>
    </row>
    <row r="903">
      <c r="J903" s="269"/>
      <c r="M903" s="269"/>
      <c r="N903" s="273"/>
      <c r="O903" s="273"/>
      <c r="P903" s="273"/>
    </row>
    <row r="904">
      <c r="J904" s="269"/>
      <c r="M904" s="269"/>
      <c r="N904" s="273"/>
      <c r="O904" s="273"/>
      <c r="P904" s="273"/>
    </row>
    <row r="905">
      <c r="J905" s="269"/>
      <c r="M905" s="269"/>
      <c r="N905" s="273"/>
      <c r="O905" s="273"/>
      <c r="P905" s="273"/>
    </row>
    <row r="906">
      <c r="J906" s="269"/>
      <c r="M906" s="269"/>
      <c r="N906" s="273"/>
      <c r="O906" s="273"/>
      <c r="P906" s="273"/>
    </row>
    <row r="907">
      <c r="J907" s="269"/>
      <c r="M907" s="269"/>
      <c r="N907" s="273"/>
      <c r="O907" s="273"/>
      <c r="P907" s="273"/>
    </row>
    <row r="908">
      <c r="J908" s="269"/>
      <c r="M908" s="269"/>
      <c r="N908" s="273"/>
      <c r="O908" s="273"/>
      <c r="P908" s="273"/>
    </row>
    <row r="909">
      <c r="J909" s="269"/>
      <c r="M909" s="269"/>
      <c r="N909" s="273"/>
      <c r="O909" s="273"/>
      <c r="P909" s="273"/>
    </row>
    <row r="910">
      <c r="J910" s="269"/>
      <c r="M910" s="269"/>
      <c r="N910" s="273"/>
      <c r="O910" s="273"/>
      <c r="P910" s="273"/>
    </row>
    <row r="911">
      <c r="J911" s="269"/>
      <c r="M911" s="269"/>
      <c r="N911" s="273"/>
      <c r="O911" s="273"/>
      <c r="P911" s="273"/>
    </row>
    <row r="912">
      <c r="J912" s="269"/>
      <c r="M912" s="269"/>
      <c r="N912" s="273"/>
      <c r="O912" s="273"/>
      <c r="P912" s="273"/>
    </row>
    <row r="913">
      <c r="J913" s="269"/>
      <c r="M913" s="269"/>
      <c r="N913" s="273"/>
      <c r="O913" s="273"/>
      <c r="P913" s="273"/>
    </row>
    <row r="914">
      <c r="J914" s="269"/>
      <c r="M914" s="269"/>
      <c r="N914" s="273"/>
      <c r="O914" s="273"/>
      <c r="P914" s="273"/>
    </row>
    <row r="915">
      <c r="J915" s="269"/>
      <c r="M915" s="269"/>
      <c r="N915" s="273"/>
      <c r="O915" s="273"/>
      <c r="P915" s="273"/>
    </row>
    <row r="916">
      <c r="J916" s="269"/>
      <c r="M916" s="269"/>
      <c r="N916" s="273"/>
      <c r="O916" s="273"/>
      <c r="P916" s="273"/>
    </row>
    <row r="917">
      <c r="J917" s="269"/>
      <c r="M917" s="269"/>
      <c r="N917" s="273"/>
      <c r="O917" s="273"/>
      <c r="P917" s="273"/>
    </row>
    <row r="918">
      <c r="J918" s="269"/>
      <c r="M918" s="269"/>
      <c r="N918" s="273"/>
      <c r="O918" s="273"/>
      <c r="P918" s="273"/>
    </row>
    <row r="919">
      <c r="J919" s="269"/>
      <c r="M919" s="269"/>
      <c r="N919" s="273"/>
      <c r="O919" s="273"/>
      <c r="P919" s="273"/>
    </row>
    <row r="920">
      <c r="J920" s="269"/>
      <c r="M920" s="269"/>
      <c r="N920" s="273"/>
      <c r="O920" s="273"/>
      <c r="P920" s="273"/>
    </row>
    <row r="921">
      <c r="J921" s="269"/>
      <c r="M921" s="269"/>
      <c r="N921" s="273"/>
      <c r="O921" s="273"/>
      <c r="P921" s="273"/>
    </row>
    <row r="922">
      <c r="J922" s="269"/>
      <c r="M922" s="269"/>
      <c r="N922" s="273"/>
      <c r="O922" s="273"/>
      <c r="P922" s="273"/>
    </row>
    <row r="923">
      <c r="J923" s="269"/>
      <c r="M923" s="269"/>
      <c r="N923" s="273"/>
      <c r="O923" s="273"/>
      <c r="P923" s="273"/>
    </row>
    <row r="924">
      <c r="J924" s="269"/>
      <c r="M924" s="269"/>
      <c r="N924" s="273"/>
      <c r="O924" s="273"/>
      <c r="P924" s="273"/>
    </row>
    <row r="925">
      <c r="J925" s="269"/>
      <c r="M925" s="269"/>
      <c r="N925" s="273"/>
      <c r="O925" s="273"/>
      <c r="P925" s="273"/>
    </row>
    <row r="926">
      <c r="J926" s="269"/>
      <c r="M926" s="269"/>
      <c r="N926" s="273"/>
      <c r="O926" s="273"/>
      <c r="P926" s="273"/>
    </row>
    <row r="927">
      <c r="J927" s="269"/>
      <c r="M927" s="269"/>
      <c r="N927" s="273"/>
      <c r="O927" s="273"/>
      <c r="P927" s="273"/>
    </row>
    <row r="928">
      <c r="J928" s="269"/>
      <c r="M928" s="269"/>
      <c r="N928" s="273"/>
      <c r="O928" s="273"/>
      <c r="P928" s="273"/>
    </row>
    <row r="929">
      <c r="J929" s="269"/>
      <c r="M929" s="269"/>
      <c r="N929" s="273"/>
      <c r="O929" s="273"/>
      <c r="P929" s="273"/>
    </row>
    <row r="930">
      <c r="J930" s="269"/>
      <c r="M930" s="269"/>
      <c r="N930" s="273"/>
      <c r="O930" s="273"/>
      <c r="P930" s="273"/>
    </row>
    <row r="931">
      <c r="J931" s="269"/>
      <c r="M931" s="269"/>
      <c r="N931" s="273"/>
      <c r="O931" s="273"/>
      <c r="P931" s="273"/>
    </row>
    <row r="932">
      <c r="J932" s="269"/>
      <c r="M932" s="269"/>
      <c r="N932" s="273"/>
      <c r="O932" s="273"/>
      <c r="P932" s="273"/>
    </row>
    <row r="933">
      <c r="J933" s="269"/>
      <c r="M933" s="269"/>
      <c r="N933" s="273"/>
      <c r="O933" s="273"/>
      <c r="P933" s="273"/>
    </row>
    <row r="934">
      <c r="J934" s="269"/>
      <c r="M934" s="269"/>
      <c r="N934" s="273"/>
      <c r="O934" s="273"/>
      <c r="P934" s="273"/>
    </row>
    <row r="935">
      <c r="J935" s="269"/>
      <c r="M935" s="269"/>
      <c r="N935" s="273"/>
      <c r="O935" s="273"/>
      <c r="P935" s="273"/>
    </row>
    <row r="936">
      <c r="J936" s="269"/>
      <c r="M936" s="269"/>
      <c r="N936" s="273"/>
      <c r="O936" s="273"/>
      <c r="P936" s="273"/>
    </row>
    <row r="937">
      <c r="J937" s="269"/>
      <c r="M937" s="269"/>
      <c r="N937" s="273"/>
      <c r="O937" s="273"/>
      <c r="P937" s="273"/>
    </row>
    <row r="938">
      <c r="J938" s="269"/>
      <c r="M938" s="269"/>
      <c r="N938" s="273"/>
      <c r="O938" s="273"/>
      <c r="P938" s="273"/>
    </row>
    <row r="939">
      <c r="J939" s="269"/>
      <c r="M939" s="269"/>
      <c r="N939" s="273"/>
      <c r="O939" s="273"/>
      <c r="P939" s="273"/>
    </row>
    <row r="940">
      <c r="J940" s="269"/>
      <c r="M940" s="269"/>
      <c r="N940" s="273"/>
      <c r="O940" s="273"/>
      <c r="P940" s="273"/>
    </row>
    <row r="941">
      <c r="J941" s="269"/>
      <c r="M941" s="269"/>
      <c r="N941" s="273"/>
      <c r="O941" s="273"/>
      <c r="P941" s="273"/>
    </row>
    <row r="942">
      <c r="J942" s="269"/>
      <c r="M942" s="269"/>
      <c r="N942" s="273"/>
      <c r="O942" s="273"/>
      <c r="P942" s="273"/>
    </row>
    <row r="943">
      <c r="J943" s="269"/>
      <c r="M943" s="269"/>
      <c r="N943" s="273"/>
      <c r="O943" s="273"/>
      <c r="P943" s="273"/>
    </row>
    <row r="944">
      <c r="J944" s="269"/>
      <c r="M944" s="269"/>
      <c r="N944" s="273"/>
      <c r="O944" s="273"/>
      <c r="P944" s="273"/>
    </row>
    <row r="945">
      <c r="J945" s="269"/>
      <c r="M945" s="269"/>
      <c r="N945" s="273"/>
      <c r="O945" s="273"/>
      <c r="P945" s="273"/>
    </row>
    <row r="946">
      <c r="J946" s="269"/>
      <c r="M946" s="269"/>
      <c r="N946" s="273"/>
      <c r="O946" s="273"/>
      <c r="P946" s="273"/>
    </row>
    <row r="947">
      <c r="J947" s="269"/>
      <c r="M947" s="269"/>
      <c r="N947" s="273"/>
      <c r="O947" s="273"/>
      <c r="P947" s="273"/>
    </row>
    <row r="948">
      <c r="J948" s="269"/>
      <c r="M948" s="269"/>
      <c r="N948" s="273"/>
      <c r="O948" s="273"/>
      <c r="P948" s="273"/>
    </row>
    <row r="949">
      <c r="J949" s="269"/>
      <c r="M949" s="269"/>
      <c r="N949" s="273"/>
      <c r="O949" s="273"/>
      <c r="P949" s="273"/>
    </row>
    <row r="950">
      <c r="J950" s="269"/>
      <c r="M950" s="269"/>
      <c r="N950" s="273"/>
      <c r="O950" s="273"/>
      <c r="P950" s="273"/>
    </row>
    <row r="951">
      <c r="J951" s="269"/>
      <c r="M951" s="269"/>
      <c r="N951" s="273"/>
      <c r="O951" s="273"/>
      <c r="P951" s="273"/>
    </row>
    <row r="952">
      <c r="J952" s="269"/>
      <c r="M952" s="269"/>
      <c r="N952" s="273"/>
      <c r="O952" s="273"/>
      <c r="P952" s="273"/>
    </row>
    <row r="953">
      <c r="J953" s="269"/>
      <c r="M953" s="269"/>
      <c r="N953" s="273"/>
      <c r="O953" s="273"/>
      <c r="P953" s="273"/>
    </row>
    <row r="954">
      <c r="J954" s="269"/>
      <c r="M954" s="269"/>
      <c r="N954" s="273"/>
      <c r="O954" s="273"/>
      <c r="P954" s="273"/>
    </row>
    <row r="955">
      <c r="J955" s="269"/>
      <c r="M955" s="269"/>
      <c r="N955" s="273"/>
      <c r="O955" s="273"/>
      <c r="P955" s="273"/>
    </row>
    <row r="956">
      <c r="J956" s="269"/>
      <c r="M956" s="269"/>
      <c r="N956" s="273"/>
      <c r="O956" s="273"/>
      <c r="P956" s="273"/>
    </row>
    <row r="957">
      <c r="J957" s="269"/>
      <c r="M957" s="269"/>
      <c r="N957" s="273"/>
      <c r="O957" s="273"/>
      <c r="P957" s="273"/>
    </row>
    <row r="958">
      <c r="J958" s="269"/>
      <c r="M958" s="269"/>
      <c r="N958" s="273"/>
      <c r="O958" s="273"/>
      <c r="P958" s="273"/>
    </row>
    <row r="959">
      <c r="J959" s="269"/>
      <c r="M959" s="269"/>
      <c r="N959" s="273"/>
      <c r="O959" s="273"/>
      <c r="P959" s="273"/>
    </row>
    <row r="960">
      <c r="J960" s="269"/>
      <c r="M960" s="269"/>
      <c r="N960" s="273"/>
      <c r="O960" s="273"/>
      <c r="P960" s="273"/>
    </row>
    <row r="961">
      <c r="J961" s="269"/>
      <c r="M961" s="269"/>
      <c r="N961" s="273"/>
      <c r="O961" s="273"/>
      <c r="P961" s="273"/>
    </row>
    <row r="962">
      <c r="J962" s="269"/>
      <c r="M962" s="269"/>
      <c r="N962" s="273"/>
      <c r="O962" s="273"/>
      <c r="P962" s="273"/>
    </row>
    <row r="963">
      <c r="J963" s="269"/>
      <c r="M963" s="269"/>
      <c r="N963" s="273"/>
      <c r="O963" s="273"/>
      <c r="P963" s="273"/>
    </row>
    <row r="964">
      <c r="J964" s="269"/>
      <c r="M964" s="269"/>
      <c r="N964" s="273"/>
      <c r="O964" s="273"/>
      <c r="P964" s="273"/>
    </row>
    <row r="965">
      <c r="J965" s="269"/>
      <c r="M965" s="269"/>
      <c r="N965" s="273"/>
      <c r="O965" s="273"/>
      <c r="P965" s="273"/>
    </row>
    <row r="966">
      <c r="J966" s="269"/>
      <c r="M966" s="269"/>
      <c r="N966" s="273"/>
      <c r="O966" s="273"/>
      <c r="P966" s="273"/>
    </row>
    <row r="967">
      <c r="J967" s="269"/>
      <c r="M967" s="269"/>
      <c r="N967" s="273"/>
      <c r="O967" s="273"/>
      <c r="P967" s="273"/>
    </row>
    <row r="968">
      <c r="J968" s="269"/>
      <c r="M968" s="269"/>
      <c r="N968" s="273"/>
      <c r="O968" s="273"/>
      <c r="P968" s="273"/>
    </row>
    <row r="969">
      <c r="J969" s="269"/>
      <c r="M969" s="269"/>
      <c r="N969" s="273"/>
      <c r="O969" s="273"/>
      <c r="P969" s="273"/>
    </row>
    <row r="970">
      <c r="J970" s="269"/>
      <c r="M970" s="269"/>
      <c r="N970" s="273"/>
      <c r="O970" s="273"/>
      <c r="P970" s="273"/>
    </row>
    <row r="971">
      <c r="J971" s="269"/>
      <c r="M971" s="269"/>
      <c r="N971" s="273"/>
      <c r="O971" s="273"/>
      <c r="P971" s="273"/>
    </row>
    <row r="972">
      <c r="J972" s="269"/>
      <c r="M972" s="269"/>
      <c r="N972" s="273"/>
      <c r="O972" s="273"/>
      <c r="P972" s="273"/>
    </row>
    <row r="973">
      <c r="J973" s="269"/>
      <c r="M973" s="269"/>
      <c r="N973" s="273"/>
      <c r="O973" s="273"/>
      <c r="P973" s="273"/>
    </row>
    <row r="974">
      <c r="J974" s="269"/>
      <c r="M974" s="269"/>
      <c r="N974" s="273"/>
      <c r="O974" s="273"/>
      <c r="P974" s="273"/>
    </row>
    <row r="975">
      <c r="J975" s="269"/>
      <c r="M975" s="269"/>
      <c r="N975" s="273"/>
      <c r="O975" s="273"/>
      <c r="P975" s="273"/>
    </row>
    <row r="976">
      <c r="J976" s="269"/>
      <c r="M976" s="269"/>
      <c r="N976" s="273"/>
      <c r="O976" s="273"/>
      <c r="P976" s="273"/>
    </row>
    <row r="977">
      <c r="J977" s="269"/>
      <c r="M977" s="269"/>
      <c r="N977" s="273"/>
      <c r="O977" s="273"/>
      <c r="P977" s="273"/>
    </row>
    <row r="978">
      <c r="J978" s="269"/>
      <c r="M978" s="269"/>
      <c r="N978" s="273"/>
      <c r="O978" s="273"/>
      <c r="P978" s="273"/>
    </row>
    <row r="979">
      <c r="J979" s="269"/>
      <c r="M979" s="269"/>
      <c r="N979" s="273"/>
      <c r="O979" s="273"/>
      <c r="P979" s="273"/>
    </row>
    <row r="980">
      <c r="J980" s="269"/>
      <c r="M980" s="269"/>
      <c r="N980" s="273"/>
      <c r="O980" s="273"/>
      <c r="P980" s="273"/>
    </row>
    <row r="981">
      <c r="J981" s="269"/>
      <c r="M981" s="269"/>
      <c r="N981" s="273"/>
      <c r="O981" s="273"/>
      <c r="P981" s="273"/>
    </row>
    <row r="982">
      <c r="J982" s="269"/>
      <c r="M982" s="269"/>
      <c r="N982" s="273"/>
      <c r="O982" s="273"/>
      <c r="P982" s="273"/>
    </row>
    <row r="983">
      <c r="J983" s="269"/>
      <c r="M983" s="269"/>
      <c r="N983" s="273"/>
      <c r="O983" s="273"/>
      <c r="P983" s="273"/>
    </row>
    <row r="984">
      <c r="J984" s="269"/>
      <c r="M984" s="269"/>
      <c r="N984" s="273"/>
      <c r="O984" s="273"/>
      <c r="P984" s="273"/>
    </row>
    <row r="985">
      <c r="J985" s="269"/>
      <c r="M985" s="269"/>
      <c r="N985" s="273"/>
      <c r="O985" s="273"/>
      <c r="P985" s="273"/>
    </row>
    <row r="986">
      <c r="J986" s="269"/>
      <c r="M986" s="269"/>
      <c r="N986" s="273"/>
      <c r="O986" s="273"/>
      <c r="P986" s="273"/>
    </row>
    <row r="987">
      <c r="J987" s="269"/>
      <c r="M987" s="269"/>
      <c r="N987" s="273"/>
      <c r="O987" s="273"/>
      <c r="P987" s="273"/>
    </row>
    <row r="988">
      <c r="J988" s="269"/>
      <c r="M988" s="269"/>
      <c r="N988" s="273"/>
      <c r="O988" s="273"/>
      <c r="P988" s="273"/>
    </row>
    <row r="989">
      <c r="J989" s="269"/>
      <c r="M989" s="269"/>
      <c r="N989" s="273"/>
      <c r="O989" s="273"/>
      <c r="P989" s="273"/>
    </row>
  </sheetData>
  <mergeCells count="2">
    <mergeCell ref="K15:M15"/>
    <mergeCell ref="W15:X15"/>
  </mergeCells>
  <conditionalFormatting sqref="E2:F11">
    <cfRule type="colorScale" priority="1">
      <colorScale>
        <cfvo type="min"/>
        <cfvo type="max"/>
        <color rgb="FFFFFFFF"/>
        <color rgb="FFEA9999"/>
      </colorScale>
    </cfRule>
  </conditionalFormatting>
  <conditionalFormatting sqref="Y3:Y8">
    <cfRule type="cellIs" dxfId="4" priority="2" operator="lessThan">
      <formula>0</formula>
    </cfRule>
  </conditionalFormatting>
  <conditionalFormatting sqref="Y4:Y8">
    <cfRule type="cellIs" dxfId="2" priority="3" operator="greaterThan">
      <formula>0</formula>
    </cfRule>
  </conditionalFormatting>
  <conditionalFormatting sqref="W2:X11">
    <cfRule type="cellIs" dxfId="2" priority="4" operator="greaterThan">
      <formula>3</formula>
    </cfRule>
  </conditionalFormatting>
  <conditionalFormatting sqref="N2:P11">
    <cfRule type="expression" dxfId="2" priority="5">
      <formula>N2&gt;K2</formula>
    </cfRule>
  </conditionalFormatting>
  <conditionalFormatting sqref="N3">
    <cfRule type="notContainsBlanks" dxfId="5" priority="6">
      <formula>LEN(TRIM(N3))&gt;0</formula>
    </cfRule>
  </conditionalFormatting>
  <drawing r:id="rId2"/>
  <legacyDrawing r:id="rId3"/>
</worksheet>
</file>