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Scenarios" sheetId="2" r:id="rId4"/>
    <sheet state="visible" name="Defects" sheetId="3" r:id="rId5"/>
  </sheets>
  <definedNames>
    <definedName hidden="1" localSheetId="1" name="Z_30C045F4_8E84_465C_9537_36842D8391D0_.wvu.FilterData">Scenarios!$A$1:$G$9</definedName>
  </definedNames>
  <calcPr/>
  <customWorkbookViews>
    <customWorkbookView activeSheetId="0" maximized="1" tabRatio="600" windowHeight="0" windowWidth="0" guid="{30C045F4-8E84-465C-9537-36842D8391D0}" name="Filter 1"/>
  </customWorkbookViews>
</workbook>
</file>

<file path=xl/sharedStrings.xml><?xml version="1.0" encoding="utf-8"?>
<sst xmlns="http://schemas.openxmlformats.org/spreadsheetml/2006/main" count="255" uniqueCount="143">
  <si>
    <t>Tester:</t>
  </si>
  <si>
    <t>Rafael Castillo</t>
  </si>
  <si>
    <t>Last Update:</t>
  </si>
  <si>
    <t>13/04/2021</t>
  </si>
  <si>
    <t>Last Review By:</t>
  </si>
  <si>
    <t xml:space="preserve">Kate Nesmyelova
</t>
  </si>
  <si>
    <t>FAIL</t>
  </si>
  <si>
    <t>Open Defects</t>
  </si>
  <si>
    <t>Automated</t>
  </si>
  <si>
    <t>PASS</t>
  </si>
  <si>
    <t>Closed Defects</t>
  </si>
  <si>
    <t>Manual</t>
  </si>
  <si>
    <t>NOT RUN</t>
  </si>
  <si>
    <t>Total</t>
  </si>
  <si>
    <t xml:space="preserve">Total </t>
  </si>
  <si>
    <t>BLOCK</t>
  </si>
  <si>
    <t xml:space="preserve">NOT APPLICABLE </t>
  </si>
  <si>
    <t>ACC Matrix</t>
  </si>
  <si>
    <t>Components</t>
  </si>
  <si>
    <t>Attributes</t>
  </si>
  <si>
    <t>General</t>
  </si>
  <si>
    <t>Sprint</t>
  </si>
  <si>
    <t>Feature</t>
  </si>
  <si>
    <t>Story</t>
  </si>
  <si>
    <t>Secure</t>
  </si>
  <si>
    <t>Compliance</t>
  </si>
  <si>
    <t>Auditable</t>
  </si>
  <si>
    <t>Reliable</t>
  </si>
  <si>
    <t xml:space="preserve">Accessible </t>
  </si>
  <si>
    <t>Responsive</t>
  </si>
  <si>
    <t>Build #</t>
  </si>
  <si>
    <t>Comments</t>
  </si>
  <si>
    <t>Status</t>
  </si>
  <si>
    <t>Spring 1</t>
  </si>
  <si>
    <t xml:space="preserve">Dashboard </t>
  </si>
  <si>
    <t>Registration</t>
  </si>
  <si>
    <t>Done</t>
  </si>
  <si>
    <t>Login</t>
  </si>
  <si>
    <t>Profile</t>
  </si>
  <si>
    <t>Basic Information</t>
  </si>
  <si>
    <t xml:space="preserve">Additional Information </t>
  </si>
  <si>
    <t xml:space="preserve">Change Password </t>
  </si>
  <si>
    <t>Spring 2</t>
  </si>
  <si>
    <t>Make</t>
  </si>
  <si>
    <t>Make Information</t>
  </si>
  <si>
    <t>Pending</t>
  </si>
  <si>
    <t>Model List</t>
  </si>
  <si>
    <t xml:space="preserve">Model </t>
  </si>
  <si>
    <t>Model Information</t>
  </si>
  <si>
    <t>Vote</t>
  </si>
  <si>
    <t>Votes</t>
  </si>
  <si>
    <t>Popular Make</t>
  </si>
  <si>
    <t>Popular Model</t>
  </si>
  <si>
    <t>Overal Rating</t>
  </si>
  <si>
    <t>Component</t>
  </si>
  <si>
    <t>Attribute</t>
  </si>
  <si>
    <t>Capability</t>
  </si>
  <si>
    <t>Scenario</t>
  </si>
  <si>
    <t>Tag</t>
  </si>
  <si>
    <t>When User can register to Buggy cars rating by providing the following information: 
          Login, 
          First Name 
          Last Name
          Password 
          Confirm Password</t>
  </si>
  <si>
    <t>When User is returned to main page after canceling registration</t>
  </si>
  <si>
    <t>When User is returned to main page after clicking on the home button</t>
  </si>
  <si>
    <t xml:space="preserve">When User is presented with an error message when attepting to register without providing Login details </t>
  </si>
  <si>
    <t xml:space="preserve">When User is presented with an error message when attepting to register with password missmatch </t>
  </si>
  <si>
    <t xml:space="preserve">When User's registration interactions are recorded using analytics </t>
  </si>
  <si>
    <t xml:space="preserve">When User's registration errors are recorded in error logs </t>
  </si>
  <si>
    <t xml:space="preserve">When User's succesfull registration is recorded in Audit logs </t>
  </si>
  <si>
    <t xml:space="preserve">When User is unable to register with an existing user </t>
  </si>
  <si>
    <t xml:space="preserve">When User is unable to register using special characters </t>
  </si>
  <si>
    <t xml:space="preserve">I was able to create user with special character including html tags </t>
  </si>
  <si>
    <t xml:space="preserve">When User is unable to register with a short password </t>
  </si>
  <si>
    <t xml:space="preserve">When User is unable to register using lower case only in the password </t>
  </si>
  <si>
    <t xml:space="preserve">When All elements on the page are readable </t>
  </si>
  <si>
    <t xml:space="preserve">Car image does not contain an Alt attribute and it wont be able to be read by an accessability tool </t>
  </si>
  <si>
    <t xml:space="preserve">When User can access website on mobile device screen </t>
  </si>
  <si>
    <t xml:space="preserve">When User can access website on tablet/ipad device screen </t>
  </si>
  <si>
    <t xml:space="preserve">When User can access website on laptop device screen </t>
  </si>
  <si>
    <t>When User using valid credentials can login to Buggy cars</t>
  </si>
  <si>
    <t xml:space="preserve">When User with valid username but invalid password is unable to login to Buggy cars </t>
  </si>
  <si>
    <t xml:space="preserve">When User is unable to perform any kind of SQL injection </t>
  </si>
  <si>
    <t xml:space="preserve">The password element does not contains a lebel </t>
  </si>
  <si>
    <t xml:space="preserve">When User can access Login component on mobile device screen </t>
  </si>
  <si>
    <t xml:space="preserve">When User can access Login component on tablet/ipad device screen </t>
  </si>
  <si>
    <t xml:space="preserve">When User can access Login component on laptop device screen </t>
  </si>
  <si>
    <t xml:space="preserve">When User's Login interactions are recorded using analytics </t>
  </si>
  <si>
    <t xml:space="preserve">When User's Login errors are recorded in error logs </t>
  </si>
  <si>
    <t xml:space="preserve">When User's Login registration is recorded in Audit logs </t>
  </si>
  <si>
    <t xml:space="preserve">When User clicks on the profile link and sees the following information in the Basic information section: 
          Login - [User's login pre-populated] (Read Only) 
          First Name [User's name pre-populated]  (Editable)
          Last Name [User's Last pre-populated]  (Editable)
         </t>
  </si>
  <si>
    <t xml:space="preserve">When User is unable to update basic information using special characters </t>
  </si>
  <si>
    <t xml:space="preserve">I was able to update basic informaiton with special character including html tags </t>
  </si>
  <si>
    <t>When User is unable to update basic information with a large string</t>
  </si>
  <si>
    <t xml:space="preserve">When User's Updates Basic information, interactions are recorded using analytics </t>
  </si>
  <si>
    <t xml:space="preserve">When User's Updates Basic information with errors, these are recorded in error logs </t>
  </si>
  <si>
    <t xml:space="preserve">When User's Updates Basic information  is recorded in Audit logs </t>
  </si>
  <si>
    <t xml:space="preserve">When User can access Basic information  component on mobile device screen </t>
  </si>
  <si>
    <t xml:space="preserve">When User can access Basic information  component on tablet/ipad device screen </t>
  </si>
  <si>
    <t xml:space="preserve">When User can access Basic information component on laptop device screen </t>
  </si>
  <si>
    <t>When User clicks on the profile link and sees the following information in the Additional information section: 
          Gender [Empty - ON First login ] (Dropdown with Male and Female options)
          Age [Empty - ON First login ]  (Numeric field only - range from 0 to 99 )
          Address [Empty - On first login ]  ( Open Text field )
          Phone [Empty - On first login] (Numeric field only )
          Hobby [Empty - On first login ] (Dropdown with multiple hobbies as option)</t>
  </si>
  <si>
    <t>When User is Unable to save Additional information with invalid Gender Long string</t>
  </si>
  <si>
    <t xml:space="preserve">Unhandle error message </t>
  </si>
  <si>
    <t>When User is Unable to save Additional information with invalid Age (Intruduce Characters or strings)</t>
  </si>
  <si>
    <t xml:space="preserve">When User is Unable to save Additional information with invalid Age SPECIAL CHARACTERS </t>
  </si>
  <si>
    <t>Page displays "Get a candy ;) " as error message</t>
  </si>
  <si>
    <t>When User is Unable to save Additional information with invalid Gender Short String</t>
  </si>
  <si>
    <t xml:space="preserve">User is able to Save Additional information with Invalid Gender details </t>
  </si>
  <si>
    <t xml:space="preserve">When User is able to save Address </t>
  </si>
  <si>
    <t>When User is able to save valid Gender (Male/Female)</t>
  </si>
  <si>
    <t>When User is able to save with valid Age</t>
  </si>
  <si>
    <t xml:space="preserve">When User is able to save Valid Phone number </t>
  </si>
  <si>
    <t xml:space="preserve">When User is able to select a Hobby </t>
  </si>
  <si>
    <t xml:space="preserve">When User is Unable to save Additional information with invalid Address SPECIAL CHARACTERS </t>
  </si>
  <si>
    <t xml:space="preserve">I was allowed to introduce complete HTML section in the address field </t>
  </si>
  <si>
    <t xml:space="preserve">When User's Updates  interactions are recorded using analytics </t>
  </si>
  <si>
    <t xml:space="preserve">When User's Updates  errors are recorded in error logs </t>
  </si>
  <si>
    <t xml:space="preserve">When User's Updates   are recorded in Audit logs </t>
  </si>
  <si>
    <t xml:space="preserve">When User can access  on mobile device screen </t>
  </si>
  <si>
    <t xml:space="preserve">When User can access on tablet/ipad device screen </t>
  </si>
  <si>
    <t xml:space="preserve">When User can access on laptop device screen </t>
  </si>
  <si>
    <t xml:space="preserve">When Users are able to update their password </t>
  </si>
  <si>
    <t xml:space="preserve">When User is unable to update password without providing actual password </t>
  </si>
  <si>
    <t xml:space="preserve">When User is unable to update password with wrong actual password </t>
  </si>
  <si>
    <t xml:space="preserve">When Users is unable to update password with new password missmatching the confirmation field </t>
  </si>
  <si>
    <t>Defect #</t>
  </si>
  <si>
    <t>Story/Component</t>
  </si>
  <si>
    <t>Defect Description</t>
  </si>
  <si>
    <t xml:space="preserve">Steps </t>
  </si>
  <si>
    <t xml:space="preserve">Status </t>
  </si>
  <si>
    <t>Severity</t>
  </si>
  <si>
    <t>Impact</t>
  </si>
  <si>
    <t>Actions</t>
  </si>
  <si>
    <t>D0001</t>
  </si>
  <si>
    <t xml:space="preserve"> "Get a candy ;) "  error message displayed When User Input special characters in the Age Field  </t>
  </si>
  <si>
    <t xml:space="preserve">1. Login with any valid user (User:rafael, Password:R4f43lC1988$$)
2. Click on the Profile link in the top nav menu bar 
3. In the Age field Type any special character for example "$&amp;" 
4. Save Additional information 
Actual
Get a candy ;) error message is displayed 
Expected 
User should only be allowed to input digits between 1 and 99 </t>
  </si>
  <si>
    <t>Open</t>
  </si>
  <si>
    <t xml:space="preserve">Midium </t>
  </si>
  <si>
    <t>Low</t>
  </si>
  <si>
    <t xml:space="preserve">Low impact since customer is unable to save the form with invalid data </t>
  </si>
  <si>
    <t>D0002</t>
  </si>
  <si>
    <t xml:space="preserve">Able to update other's Usre's profile information </t>
  </si>
  <si>
    <t xml:space="preserve">1. Login with any valid user (User:rafael, Password:R4f43lC1988$$)
2. Click on the Profile link in the top nav menu bar 
3. Click on the logout link in the top nav menu bar  
4. Login with a different valid user (User:rafcasto, Password:R4f43lC1988$$)
5. Update Basic information 
Actual
1. Previous user details are still cached in the profile page 
2. New User is able to update details 
Expected 
1. When clicking on logout button user should be redirected to an unauthenticated page, and any data from the priviouse user should be refresh from the form 
Note:
Even when it gaves the impression user is updating someone else data, when navigating out an in to the profile page, information is updated with the new user </t>
  </si>
  <si>
    <t xml:space="preserve">High </t>
  </si>
  <si>
    <t>High</t>
  </si>
  <si>
    <t xml:space="preserve">High impact since involve user's data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</si>
</sst>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color rgb="FFFFFFFF"/>
    </font>
    <font>
      <b/>
    </font>
    <font>
      <name val="Arial"/>
    </font>
    <font>
      <color rgb="FF000000"/>
      <name val="Arial"/>
    </font>
  </fonts>
  <fills count="11">
    <fill>
      <patternFill patternType="none"/>
    </fill>
    <fill>
      <patternFill patternType="lightGray"/>
    </fill>
    <fill>
      <patternFill patternType="solid">
        <fgColor rgb="FFFF0000"/>
        <bgColor rgb="FFFF0000"/>
      </patternFill>
    </fill>
    <fill>
      <patternFill patternType="solid">
        <fgColor rgb="FFB7E1CD"/>
        <bgColor rgb="FFB7E1CD"/>
      </patternFill>
    </fill>
    <fill>
      <patternFill patternType="solid">
        <fgColor rgb="FFFFFF00"/>
        <bgColor rgb="FFFFFF00"/>
      </patternFill>
    </fill>
    <fill>
      <patternFill patternType="solid">
        <fgColor rgb="FFFF9900"/>
        <bgColor rgb="FFFF9900"/>
      </patternFill>
    </fill>
    <fill>
      <patternFill patternType="solid">
        <fgColor rgb="FF000000"/>
        <bgColor rgb="FF00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1" numFmtId="0" xfId="0" applyAlignment="1" applyFont="1">
      <alignment horizontal="right" readingOrder="0" shrinkToFit="0" wrapText="1"/>
    </xf>
    <xf borderId="0" fillId="0" fontId="1" numFmtId="0" xfId="0" applyAlignment="1" applyFont="1">
      <alignment shrinkToFit="0" wrapText="1"/>
    </xf>
    <xf borderId="0" fillId="3" fontId="1" numFmtId="0" xfId="0" applyAlignment="1" applyFill="1" applyFont="1">
      <alignment shrinkToFit="0" wrapText="1"/>
    </xf>
    <xf borderId="0" fillId="4" fontId="1" numFmtId="0" xfId="0" applyAlignment="1" applyFill="1" applyFont="1">
      <alignment shrinkToFit="0" wrapText="1"/>
    </xf>
    <xf borderId="0" fillId="5" fontId="1" numFmtId="0" xfId="0" applyAlignment="1" applyFill="1" applyFont="1">
      <alignment shrinkToFit="0" wrapText="1"/>
    </xf>
    <xf borderId="0" fillId="0" fontId="1" numFmtId="0" xfId="0" applyAlignment="1" applyFont="1">
      <alignment horizontal="left" readingOrder="0" shrinkToFit="0" wrapText="1"/>
    </xf>
    <xf borderId="0" fillId="0" fontId="1" numFmtId="0" xfId="0" applyAlignment="1" applyFont="1">
      <alignment horizontal="center" readingOrder="0" shrinkToFit="0" wrapText="1"/>
    </xf>
    <xf borderId="0" fillId="6" fontId="2" numFmtId="0" xfId="0" applyAlignment="1" applyFill="1" applyFont="1">
      <alignment horizontal="center" readingOrder="0" shrinkToFit="0" wrapText="1"/>
    </xf>
    <xf borderId="0" fillId="7" fontId="2" numFmtId="0" xfId="0" applyAlignment="1" applyFill="1" applyFont="1">
      <alignment readingOrder="0" shrinkToFit="0" wrapText="1"/>
    </xf>
    <xf borderId="0" fillId="8" fontId="3" numFmtId="0" xfId="0" applyAlignment="1" applyFill="1" applyFont="1">
      <alignment horizontal="center" readingOrder="0" shrinkToFit="0" wrapText="1"/>
    </xf>
    <xf borderId="0" fillId="9" fontId="3" numFmtId="0" xfId="0" applyAlignment="1" applyFill="1" applyFont="1">
      <alignment readingOrder="0" shrinkToFit="0" wrapText="1"/>
    </xf>
    <xf borderId="0" fillId="5" fontId="1"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4" numFmtId="0" xfId="0" applyAlignment="1" applyFont="1">
      <alignment vertical="bottom"/>
    </xf>
    <xf borderId="1" fillId="8" fontId="3" numFmtId="0" xfId="0" applyAlignment="1" applyBorder="1" applyFont="1">
      <alignment horizontal="center" readingOrder="0"/>
    </xf>
    <xf borderId="1" fillId="0" fontId="1" numFmtId="0" xfId="0" applyAlignment="1" applyBorder="1" applyFont="1">
      <alignment readingOrder="0"/>
    </xf>
    <xf borderId="1" fillId="0" fontId="1" numFmtId="0" xfId="0" applyAlignment="1" applyBorder="1" applyFont="1">
      <alignment readingOrder="0" shrinkToFit="0" wrapText="1"/>
    </xf>
    <xf borderId="0" fillId="10" fontId="5" numFmtId="0" xfId="0" applyAlignment="1" applyFill="1" applyFont="1">
      <alignment horizontal="left" readingOrder="0" vertical="center"/>
    </xf>
    <xf borderId="1" fillId="0" fontId="1" numFmtId="0" xfId="0" applyAlignment="1" applyBorder="1" applyFont="1">
      <alignment readingOrder="0" shrinkToFit="0" vertical="center" wrapText="1"/>
    </xf>
    <xf borderId="1" fillId="0" fontId="1" numFmtId="0" xfId="0" applyAlignment="1" applyBorder="1" applyFont="1">
      <alignment readingOrder="0"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1" fillId="0" fontId="1" numFmtId="0" xfId="0" applyBorder="1" applyFont="1"/>
  </cellXfs>
  <cellStyles count="1">
    <cellStyle xfId="0" name="Normal" builtinId="0"/>
  </cellStyles>
  <dxfs count="5">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B7E1CD"/>
          <bgColor rgb="FFB7E1CD"/>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8.29"/>
    <col customWidth="1" min="3" max="3" width="42.43"/>
    <col customWidth="1" min="8" max="8" width="14.86"/>
    <col customWidth="1" min="9" max="9" width="18.29"/>
  </cols>
  <sheetData>
    <row r="1">
      <c r="A1" s="1" t="s">
        <v>0</v>
      </c>
      <c r="B1" s="1" t="s">
        <v>1</v>
      </c>
      <c r="D1" s="1" t="s">
        <v>2</v>
      </c>
      <c r="E1" s="1" t="s">
        <v>3</v>
      </c>
      <c r="H1" s="1" t="s">
        <v>4</v>
      </c>
      <c r="I1" s="1" t="s">
        <v>5</v>
      </c>
    </row>
    <row r="2">
      <c r="A2" s="1"/>
      <c r="B2" s="1"/>
      <c r="D2" s="1"/>
    </row>
    <row r="3">
      <c r="A3" s="2" t="s">
        <v>6</v>
      </c>
      <c r="B3" s="3">
        <f>Countif(Scenarios!$F$2:$F$1029,"FAIL")</f>
        <v>9</v>
      </c>
      <c r="C3" s="4" t="s">
        <v>7</v>
      </c>
      <c r="D3" s="5">
        <f>COUNTIF(Defects!E2:E600,"Open")</f>
        <v>2</v>
      </c>
      <c r="E3" s="4" t="s">
        <v>8</v>
      </c>
      <c r="F3" s="5">
        <f>COUNTIF(Scenarios!$E$2:$E$9,E3)</f>
        <v>0</v>
      </c>
      <c r="G3" s="5"/>
      <c r="H3" s="5"/>
      <c r="I3" s="5"/>
      <c r="J3" s="5"/>
      <c r="K3" s="5"/>
      <c r="L3" s="5"/>
    </row>
    <row r="4">
      <c r="A4" s="2" t="s">
        <v>9</v>
      </c>
      <c r="B4" s="6">
        <f>Countif(Scenarios!$F$2:$F$1029,"PASS")</f>
        <v>41</v>
      </c>
      <c r="C4" s="4" t="s">
        <v>10</v>
      </c>
      <c r="D4" s="5">
        <f>COUNTIF(Defects!E2:E600,"Close")</f>
        <v>0</v>
      </c>
      <c r="E4" s="4" t="s">
        <v>11</v>
      </c>
      <c r="F4" s="5">
        <f>COUNTIF(Scenarios!$E$2:$E$9,E4)</f>
        <v>0</v>
      </c>
      <c r="G4" s="5"/>
      <c r="H4" s="5"/>
      <c r="I4" s="5"/>
      <c r="J4" s="5"/>
      <c r="K4" s="5"/>
      <c r="L4" s="5"/>
    </row>
    <row r="5">
      <c r="A5" s="2" t="s">
        <v>12</v>
      </c>
      <c r="B5" s="7">
        <f>Countif(Scenarios!$F$2:$F$1029,"NOT RUN")</f>
        <v>15</v>
      </c>
      <c r="C5" s="4" t="s">
        <v>13</v>
      </c>
      <c r="D5" s="5">
        <f>SUM(D3:D4)</f>
        <v>2</v>
      </c>
      <c r="E5" s="4" t="s">
        <v>14</v>
      </c>
      <c r="F5" s="5">
        <f>SUM(F3:F4)</f>
        <v>0</v>
      </c>
      <c r="G5" s="5"/>
      <c r="H5" s="5"/>
      <c r="I5" s="5"/>
      <c r="J5" s="5"/>
      <c r="K5" s="5"/>
      <c r="L5" s="5"/>
    </row>
    <row r="6">
      <c r="A6" s="2" t="s">
        <v>15</v>
      </c>
      <c r="B6" s="8">
        <f>Countif(Scenarios!$F$2:$F$1029,"BLOCK")</f>
        <v>0</v>
      </c>
      <c r="C6" s="5"/>
      <c r="D6" s="5"/>
      <c r="E6" s="5"/>
      <c r="F6" s="5"/>
      <c r="G6" s="5"/>
      <c r="H6" s="5"/>
      <c r="I6" s="5"/>
      <c r="J6" s="5"/>
      <c r="K6" s="5"/>
      <c r="L6" s="5"/>
    </row>
    <row r="7">
      <c r="A7" s="2" t="s">
        <v>16</v>
      </c>
      <c r="B7" s="5">
        <f>Countif(Scenarios!$F$2:$F$1029,"NA")</f>
        <v>0</v>
      </c>
      <c r="C7" s="5"/>
      <c r="D7" s="5"/>
      <c r="E7" s="5"/>
      <c r="F7" s="5"/>
      <c r="G7" s="5"/>
      <c r="H7" s="5"/>
      <c r="I7" s="5"/>
      <c r="J7" s="5"/>
      <c r="K7" s="5"/>
      <c r="L7" s="5"/>
    </row>
    <row r="8">
      <c r="A8" s="9" t="s">
        <v>13</v>
      </c>
      <c r="B8" s="10">
        <f>SUM(B3:B7)</f>
        <v>65</v>
      </c>
      <c r="C8" s="10"/>
      <c r="D8" s="10"/>
      <c r="E8" s="10"/>
      <c r="F8" s="10"/>
      <c r="G8" s="10"/>
      <c r="H8" s="10"/>
      <c r="I8" s="10"/>
      <c r="J8" s="10"/>
      <c r="K8" s="10"/>
      <c r="L8" s="10"/>
    </row>
    <row r="9">
      <c r="A9" s="10" t="s">
        <v>17</v>
      </c>
    </row>
    <row r="10">
      <c r="A10" s="11" t="s">
        <v>18</v>
      </c>
      <c r="D10" s="11" t="s">
        <v>19</v>
      </c>
      <c r="J10" s="11" t="s">
        <v>20</v>
      </c>
    </row>
    <row r="11">
      <c r="A11" s="12" t="s">
        <v>21</v>
      </c>
      <c r="B11" s="12" t="s">
        <v>22</v>
      </c>
      <c r="C11" s="12" t="s">
        <v>23</v>
      </c>
      <c r="D11" s="13" t="s">
        <v>24</v>
      </c>
      <c r="E11" s="13" t="s">
        <v>25</v>
      </c>
      <c r="F11" s="13" t="s">
        <v>26</v>
      </c>
      <c r="G11" s="13" t="s">
        <v>27</v>
      </c>
      <c r="H11" s="13" t="s">
        <v>28</v>
      </c>
      <c r="I11" s="13" t="s">
        <v>29</v>
      </c>
      <c r="J11" s="14" t="s">
        <v>30</v>
      </c>
      <c r="K11" s="14" t="s">
        <v>31</v>
      </c>
      <c r="L11" s="14" t="s">
        <v>32</v>
      </c>
    </row>
    <row r="12">
      <c r="A12" s="2" t="s">
        <v>33</v>
      </c>
      <c r="B12" s="1" t="s">
        <v>34</v>
      </c>
      <c r="C12" s="1" t="s">
        <v>35</v>
      </c>
      <c r="D12" s="15">
        <f>Countifs(Scenarios!$C$2:$C$1279,concatenate($C12," IS ",D$11))</f>
        <v>4</v>
      </c>
      <c r="E12" s="15">
        <f>Countifs(Scenarios!$C$2:$C$1279,concatenate($C12," IS ",E$11))</f>
        <v>5</v>
      </c>
      <c r="F12" s="15">
        <f>Countifs(Scenarios!$C$2:$C$1279,concatenate($C12," IS ",F$11))</f>
        <v>3</v>
      </c>
      <c r="G12" s="15">
        <f>Countifs(Scenarios!$C$2:$C$1279,concatenate($C12," IS ",G$11))</f>
        <v>0</v>
      </c>
      <c r="H12" s="15">
        <f>Countifs(Scenarios!$C$2:$C$1279,concatenate($C12," IS ",H$11))</f>
        <v>1</v>
      </c>
      <c r="I12" s="15">
        <f>Countifs(Scenarios!$C$2:$C$1279,concatenate($C12," IS ",I$11))</f>
        <v>3</v>
      </c>
      <c r="J12" s="5"/>
      <c r="K12" s="5"/>
      <c r="L12" s="2" t="s">
        <v>36</v>
      </c>
    </row>
    <row r="13">
      <c r="A13" s="2" t="s">
        <v>33</v>
      </c>
      <c r="B13" s="1" t="s">
        <v>34</v>
      </c>
      <c r="C13" s="2" t="s">
        <v>37</v>
      </c>
      <c r="D13" s="15">
        <f>Countifs(Scenarios!$C$2:$C$1279,concatenate($C13," IS ",D$11))</f>
        <v>2</v>
      </c>
      <c r="E13" s="15">
        <f>Countifs(Scenarios!$C$2:$C$1279,concatenate($C13," IS ",E$11))</f>
        <v>1</v>
      </c>
      <c r="F13" s="15">
        <f>Countifs(Scenarios!$C$2:$C$1279,concatenate($C13," IS ",F$11))</f>
        <v>3</v>
      </c>
      <c r="G13" s="15">
        <f>Countifs(Scenarios!$C$2:$C$1279,concatenate($C13," IS ",G$11))</f>
        <v>0</v>
      </c>
      <c r="H13" s="15">
        <f>Countifs(Scenarios!$C$2:$C$1279,concatenate($C13," IS ",H$11))</f>
        <v>1</v>
      </c>
      <c r="I13" s="15">
        <f>Countifs(Scenarios!$C$2:$C$1279,concatenate($C13," IS ",I$11))</f>
        <v>3</v>
      </c>
      <c r="J13" s="5"/>
      <c r="K13" s="5"/>
      <c r="L13" s="2" t="s">
        <v>36</v>
      </c>
    </row>
    <row r="14">
      <c r="A14" s="2" t="s">
        <v>33</v>
      </c>
      <c r="B14" s="16" t="s">
        <v>38</v>
      </c>
      <c r="C14" s="2" t="s">
        <v>39</v>
      </c>
      <c r="D14" s="15">
        <f>Countifs(Scenarios!$C$2:$C$1279,concatenate($C14," IS ",D$11))</f>
        <v>1</v>
      </c>
      <c r="E14" s="15">
        <f>Countifs(Scenarios!$C$2:$C$1279,concatenate($C14," IS ",E$11))</f>
        <v>2</v>
      </c>
      <c r="F14" s="15">
        <f>Countifs(Scenarios!$C$2:$C$1279,concatenate($C14," IS ",F$11))</f>
        <v>3</v>
      </c>
      <c r="G14" s="15">
        <f>Countifs(Scenarios!$C$2:$C$1279,concatenate($C14," IS ",G$11))</f>
        <v>0</v>
      </c>
      <c r="H14" s="15">
        <f>Countifs(Scenarios!$C$2:$C$1279,concatenate($C14," IS ",H$11))</f>
        <v>1</v>
      </c>
      <c r="I14" s="15">
        <f>Countifs(Scenarios!$C$2:$C$1279,concatenate($C14," IS ",I$11))</f>
        <v>3</v>
      </c>
      <c r="J14" s="5"/>
      <c r="K14" s="5"/>
      <c r="L14" s="2" t="s">
        <v>36</v>
      </c>
    </row>
    <row r="15">
      <c r="A15" s="2" t="s">
        <v>33</v>
      </c>
      <c r="B15" s="16" t="s">
        <v>38</v>
      </c>
      <c r="C15" s="2" t="s">
        <v>40</v>
      </c>
      <c r="D15" s="15">
        <f>Countifs(Scenarios!$C$2:$C$1279,concatenate($C15," IS ",D$11))</f>
        <v>2</v>
      </c>
      <c r="E15" s="15">
        <f>Countifs(Scenarios!$C$2:$C$1279,concatenate($C15," IS ",E$11))</f>
        <v>9</v>
      </c>
      <c r="F15" s="15">
        <f>Countifs(Scenarios!$C$2:$C$1279,concatenate($C15," IS ",F$11))</f>
        <v>3</v>
      </c>
      <c r="G15" s="15">
        <f>Countifs(Scenarios!$C$2:$C$1279,concatenate($C15," IS ",G$11))</f>
        <v>0</v>
      </c>
      <c r="H15" s="15">
        <f>Countifs(Scenarios!$C$2:$C$1279,concatenate($C15," IS ",H$11))</f>
        <v>1</v>
      </c>
      <c r="I15" s="15">
        <f>Countifs(Scenarios!$C$2:$C$1279,concatenate($C15," IS ",I$11))</f>
        <v>3</v>
      </c>
      <c r="J15" s="5"/>
      <c r="K15" s="5"/>
      <c r="L15" s="2" t="s">
        <v>36</v>
      </c>
    </row>
    <row r="16">
      <c r="A16" s="2" t="s">
        <v>33</v>
      </c>
      <c r="B16" s="16" t="s">
        <v>38</v>
      </c>
      <c r="C16" s="2" t="s">
        <v>41</v>
      </c>
      <c r="D16" s="15">
        <f>Countifs(Scenarios!$C$2:$C$1279,concatenate($C16," IS ",D$11))</f>
        <v>2</v>
      </c>
      <c r="E16" s="15">
        <f>Countifs(Scenarios!$C$2:$C$1279,concatenate($C16," IS ",E$11))</f>
        <v>2</v>
      </c>
      <c r="F16" s="15">
        <f>Countifs(Scenarios!$C$2:$C$1279,concatenate($C16," IS ",F$11))</f>
        <v>3</v>
      </c>
      <c r="G16" s="15">
        <f>Countifs(Scenarios!$C$2:$C$1279,concatenate($C16," IS ",G$11))</f>
        <v>0</v>
      </c>
      <c r="H16" s="15">
        <f>Countifs(Scenarios!$C$2:$C$1279,concatenate($C16," IS ",H$11))</f>
        <v>1</v>
      </c>
      <c r="I16" s="15">
        <f>Countifs(Scenarios!$C$2:$C$1279,concatenate($C16," IS ",I$11))</f>
        <v>3</v>
      </c>
      <c r="J16" s="5"/>
      <c r="K16" s="5"/>
      <c r="L16" s="2" t="s">
        <v>36</v>
      </c>
    </row>
    <row r="17">
      <c r="A17" s="2" t="s">
        <v>42</v>
      </c>
      <c r="B17" s="16" t="s">
        <v>43</v>
      </c>
      <c r="C17" s="2" t="s">
        <v>44</v>
      </c>
      <c r="D17" s="15">
        <f>Countifs(Scenarios!$C$2:$C$1279,concatenate($C17," IS ",D$11))</f>
        <v>0</v>
      </c>
      <c r="E17" s="15">
        <f>Countifs(Scenarios!$C$2:$C$1279,concatenate($C17," IS ",E$11))</f>
        <v>0</v>
      </c>
      <c r="F17" s="15">
        <f>Countifs(Scenarios!$C$2:$C$1279,concatenate($C17," IS ",F$11))</f>
        <v>0</v>
      </c>
      <c r="G17" s="15">
        <f>Countifs(Scenarios!$C$2:$C$1279,concatenate($C17," IS ",G$11))</f>
        <v>0</v>
      </c>
      <c r="H17" s="15">
        <f>Countifs(Scenarios!$C$2:$C$1279,concatenate($C17," IS ",H$11))</f>
        <v>0</v>
      </c>
      <c r="I17" s="15">
        <f>Countifs(Scenarios!$C$2:$C$1279,concatenate($C17," IS ",I$11))</f>
        <v>0</v>
      </c>
      <c r="J17" s="5"/>
      <c r="K17" s="5"/>
      <c r="L17" s="2" t="s">
        <v>45</v>
      </c>
    </row>
    <row r="18">
      <c r="A18" s="2" t="s">
        <v>42</v>
      </c>
      <c r="B18" s="16" t="s">
        <v>43</v>
      </c>
      <c r="C18" s="17" t="s">
        <v>46</v>
      </c>
      <c r="D18" s="15">
        <f>Countifs(Scenarios!$C$2:$C$1279,concatenate($C18," IS ",D$11))</f>
        <v>0</v>
      </c>
      <c r="E18" s="15">
        <f>Countifs(Scenarios!$C$2:$C$1279,concatenate($C18," IS ",E$11))</f>
        <v>0</v>
      </c>
      <c r="F18" s="15">
        <f>Countifs(Scenarios!$C$2:$C$1279,concatenate($C18," IS ",F$11))</f>
        <v>0</v>
      </c>
      <c r="G18" s="15">
        <f>Countifs(Scenarios!$C$2:$C$1279,concatenate($C18," IS ",G$11))</f>
        <v>0</v>
      </c>
      <c r="H18" s="15">
        <f>Countifs(Scenarios!$C$2:$C$1279,concatenate($C18," IS ",H$11))</f>
        <v>0</v>
      </c>
      <c r="I18" s="15">
        <f>Countifs(Scenarios!$C$2:$C$1279,concatenate($C18," IS ",I$11))</f>
        <v>0</v>
      </c>
      <c r="J18" s="5"/>
      <c r="K18" s="5"/>
      <c r="L18" s="2" t="s">
        <v>45</v>
      </c>
    </row>
    <row r="19">
      <c r="A19" s="2" t="s">
        <v>42</v>
      </c>
      <c r="B19" s="16" t="s">
        <v>47</v>
      </c>
      <c r="C19" s="2" t="s">
        <v>48</v>
      </c>
      <c r="D19" s="15">
        <f>Countifs(Scenarios!$C$2:$C$1279,concatenate($C19," IS ",D$11))</f>
        <v>0</v>
      </c>
      <c r="E19" s="15">
        <f>Countifs(Scenarios!$C$2:$C$1279,concatenate($C19," IS ",E$11))</f>
        <v>0</v>
      </c>
      <c r="F19" s="15">
        <f>Countifs(Scenarios!$C$2:$C$1279,concatenate($C19," IS ",F$11))</f>
        <v>0</v>
      </c>
      <c r="G19" s="15">
        <f>Countifs(Scenarios!$C$2:$C$1279,concatenate($C19," IS ",G$11))</f>
        <v>0</v>
      </c>
      <c r="H19" s="15">
        <f>Countifs(Scenarios!$C$2:$C$1279,concatenate($C19," IS ",H$11))</f>
        <v>0</v>
      </c>
      <c r="I19" s="15">
        <f>Countifs(Scenarios!$C$2:$C$1279,concatenate($C19," IS ",I$11))</f>
        <v>0</v>
      </c>
      <c r="J19" s="5"/>
      <c r="K19" s="5"/>
      <c r="L19" s="2" t="s">
        <v>45</v>
      </c>
    </row>
    <row r="20">
      <c r="A20" s="2" t="s">
        <v>42</v>
      </c>
      <c r="B20" s="16" t="s">
        <v>47</v>
      </c>
      <c r="C20" s="2" t="s">
        <v>49</v>
      </c>
      <c r="D20" s="15">
        <f>Countifs(Scenarios!$C$2:$C$1279,concatenate($C20," IS ",D$11))</f>
        <v>0</v>
      </c>
      <c r="E20" s="15">
        <f>Countifs(Scenarios!$C$2:$C$1279,concatenate($C20," IS ",E$11))</f>
        <v>0</v>
      </c>
      <c r="F20" s="15">
        <f>Countifs(Scenarios!$C$2:$C$1279,concatenate($C20," IS ",F$11))</f>
        <v>0</v>
      </c>
      <c r="G20" s="15">
        <f>Countifs(Scenarios!$C$2:$C$1279,concatenate($C20," IS ",G$11))</f>
        <v>0</v>
      </c>
      <c r="H20" s="15">
        <f>Countifs(Scenarios!$C$2:$C$1279,concatenate($C20," IS ",H$11))</f>
        <v>0</v>
      </c>
      <c r="I20" s="15">
        <f>Countifs(Scenarios!$C$2:$C$1279,concatenate($C20," IS ",I$11))</f>
        <v>0</v>
      </c>
      <c r="J20" s="5"/>
      <c r="K20" s="5"/>
      <c r="L20" s="2" t="s">
        <v>45</v>
      </c>
    </row>
    <row r="21">
      <c r="A21" s="2" t="s">
        <v>42</v>
      </c>
      <c r="B21" s="16" t="s">
        <v>47</v>
      </c>
      <c r="C21" s="1" t="s">
        <v>50</v>
      </c>
      <c r="D21" s="15">
        <f>Countifs(Scenarios!$C$2:$C$1279,concatenate($C21," IS ",D$11))</f>
        <v>0</v>
      </c>
      <c r="E21" s="15">
        <f>Countifs(Scenarios!$C$2:$C$1279,concatenate($C21," IS ",E$11))</f>
        <v>0</v>
      </c>
      <c r="F21" s="15">
        <f>Countifs(Scenarios!$C$2:$C$1279,concatenate($C21," IS ",F$11))</f>
        <v>0</v>
      </c>
      <c r="G21" s="15">
        <f>Countifs(Scenarios!$C$2:$C$1279,concatenate($C21," IS ",G$11))</f>
        <v>0</v>
      </c>
      <c r="H21" s="15">
        <f>Countifs(Scenarios!$C$2:$C$1279,concatenate($C21," IS ",H$11))</f>
        <v>0</v>
      </c>
      <c r="I21" s="15">
        <f>Countifs(Scenarios!$C$2:$C$1279,concatenate($C21," IS ",I$11))</f>
        <v>0</v>
      </c>
      <c r="L21" s="2" t="s">
        <v>45</v>
      </c>
    </row>
    <row r="22">
      <c r="A22" s="2" t="s">
        <v>42</v>
      </c>
      <c r="B22" s="1" t="s">
        <v>34</v>
      </c>
      <c r="C22" s="1" t="s">
        <v>51</v>
      </c>
      <c r="D22" s="15">
        <f>Countifs(Scenarios!$C$2:$C$1279,concatenate($C22," IS ",D$11))</f>
        <v>0</v>
      </c>
      <c r="E22" s="15">
        <f>Countifs(Scenarios!$C$2:$C$1279,concatenate($C22," IS ",E$11))</f>
        <v>0</v>
      </c>
      <c r="F22" s="15">
        <f>Countifs(Scenarios!$C$2:$C$1279,concatenate($C22," IS ",F$11))</f>
        <v>0</v>
      </c>
      <c r="G22" s="15">
        <f>Countifs(Scenarios!$C$2:$C$1279,concatenate($C22," IS ",G$11))</f>
        <v>0</v>
      </c>
      <c r="H22" s="15">
        <f>Countifs(Scenarios!$C$2:$C$1279,concatenate($C22," IS ",H$11))</f>
        <v>0</v>
      </c>
      <c r="I22" s="15">
        <f>Countifs(Scenarios!$C$2:$C$1279,concatenate($C22," IS ",I$11))</f>
        <v>0</v>
      </c>
      <c r="L22" s="2" t="s">
        <v>45</v>
      </c>
    </row>
    <row r="23">
      <c r="A23" s="2" t="s">
        <v>42</v>
      </c>
      <c r="B23" s="1" t="s">
        <v>34</v>
      </c>
      <c r="C23" s="1" t="s">
        <v>52</v>
      </c>
      <c r="D23" s="15">
        <f>Countifs(Scenarios!$C$2:$C$1279,concatenate($C23," IS ",D$11))</f>
        <v>0</v>
      </c>
      <c r="E23" s="15">
        <f>Countifs(Scenarios!$C$2:$C$1279,concatenate($C23," IS ",E$11))</f>
        <v>0</v>
      </c>
      <c r="F23" s="15">
        <f>Countifs(Scenarios!$C$2:$C$1279,concatenate($C23," IS ",F$11))</f>
        <v>0</v>
      </c>
      <c r="G23" s="15">
        <f>Countifs(Scenarios!$C$2:$C$1279,concatenate($C23," IS ",G$11))</f>
        <v>0</v>
      </c>
      <c r="H23" s="15">
        <f>Countifs(Scenarios!$C$2:$C$1279,concatenate($C23," IS ",H$11))</f>
        <v>0</v>
      </c>
      <c r="I23" s="15">
        <f>Countifs(Scenarios!$C$2:$C$1279,concatenate($C23," IS ",I$11))</f>
        <v>0</v>
      </c>
      <c r="L23" s="2" t="s">
        <v>45</v>
      </c>
    </row>
    <row r="24">
      <c r="A24" s="2" t="s">
        <v>42</v>
      </c>
      <c r="B24" s="1" t="s">
        <v>34</v>
      </c>
      <c r="C24" s="1" t="s">
        <v>53</v>
      </c>
      <c r="D24" s="15">
        <f>Countifs(Scenarios!$C$2:$C$1279,concatenate($C24," IS ",D$11))</f>
        <v>0</v>
      </c>
      <c r="E24" s="15">
        <f>Countifs(Scenarios!$C$2:$C$1279,concatenate($C24," IS ",E$11))</f>
        <v>0</v>
      </c>
      <c r="F24" s="15">
        <f>Countifs(Scenarios!$C$2:$C$1279,concatenate($C24," IS ",F$11))</f>
        <v>0</v>
      </c>
      <c r="G24" s="15">
        <f>Countifs(Scenarios!$C$2:$C$1279,concatenate($C24," IS ",G$11))</f>
        <v>0</v>
      </c>
      <c r="H24" s="15">
        <f>Countifs(Scenarios!$C$2:$C$1279,concatenate($C24," IS ",H$11))</f>
        <v>0</v>
      </c>
      <c r="I24" s="15">
        <f>Countifs(Scenarios!$C$2:$C$1279,concatenate($C24," IS ",I$11))</f>
        <v>0</v>
      </c>
      <c r="L24" s="2" t="s">
        <v>45</v>
      </c>
    </row>
  </sheetData>
  <mergeCells count="4">
    <mergeCell ref="A9:L9"/>
    <mergeCell ref="A10:C10"/>
    <mergeCell ref="D10:I10"/>
    <mergeCell ref="J10:L10"/>
  </mergeCells>
  <conditionalFormatting sqref="D12:I24">
    <cfRule type="expression" dxfId="0" priority="1">
      <formula>Countifs(Indirect("Scenarios!$C$2:$C$1420"),concatenate($C12," IS ",D$11),INDIRECT("Scenarios!$F$2:$F$1420"),"FAIL")&gt;=1</formula>
    </cfRule>
  </conditionalFormatting>
  <conditionalFormatting sqref="D12:I24">
    <cfRule type="expression" dxfId="1" priority="2">
      <formula>Countifs(Indirect("Scenarios!$C$2:$C$1420"),concatenate($C12," IS ",D$11),INDIRECT("Scenarios!$F$2:$F$1420"),"BLOCK")&gt;=1</formula>
    </cfRule>
  </conditionalFormatting>
  <conditionalFormatting sqref="D12:I24">
    <cfRule type="expression" dxfId="2" priority="3">
      <formula>Countifs(Indirect("Scenarios!$C$2:$C$1420"),concatenate($C12," IS ",D$11),INDIRECT("Scenarios!$F$2:$F$1420"),"NOT RUN")&gt;=1</formula>
    </cfRule>
  </conditionalFormatting>
  <conditionalFormatting sqref="D12:I24">
    <cfRule type="expression" dxfId="3" priority="4">
      <formula>Countifs(Indirect("Scenarios!$C$2:$C$1420"),concatenate($C12," IS ",D$11),INDIRECT("Scenarios!$F$2:$F$1420"),"PASS")&gt;=1</formula>
    </cfRule>
  </conditionalFormatting>
  <conditionalFormatting sqref="D12:I24">
    <cfRule type="notContainsBlanks" dxfId="4" priority="5">
      <formula>LEN(TRIM(D12))&gt;0</formula>
    </cfRule>
  </conditionalFormatting>
  <conditionalFormatting sqref="E28">
    <cfRule type="notContainsBlanks" dxfId="3" priority="6">
      <formula>LEN(TRIM(E28))&gt;0</formula>
    </cfRule>
  </conditionalFormatting>
  <conditionalFormatting sqref="C32">
    <cfRule type="notContainsBlanks" dxfId="3" priority="7">
      <formula>LEN(TRIM(C32))&gt;0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14.29"/>
    <col customWidth="1" min="3" max="3" width="78.43"/>
    <col customWidth="1" min="4" max="4" width="134.57"/>
    <col customWidth="1" min="7" max="7" width="36.0"/>
  </cols>
  <sheetData>
    <row r="1">
      <c r="A1" s="1" t="s">
        <v>54</v>
      </c>
      <c r="B1" s="1" t="s">
        <v>55</v>
      </c>
      <c r="C1" s="1" t="s">
        <v>56</v>
      </c>
      <c r="D1" s="1" t="s">
        <v>57</v>
      </c>
      <c r="E1" s="1" t="s">
        <v>58</v>
      </c>
      <c r="F1" s="1" t="s">
        <v>32</v>
      </c>
      <c r="G1" s="1" t="s">
        <v>31</v>
      </c>
    </row>
    <row r="2">
      <c r="A2" t="str">
        <f>Summary!$C$12</f>
        <v>Registration</v>
      </c>
      <c r="B2" t="str">
        <f>Summary!$E$11</f>
        <v>Compliance</v>
      </c>
      <c r="C2" t="str">
        <f t="shared" ref="C2:C66" si="1">Concatenate(A2," Is ",B2)</f>
        <v>Registration Is Compliance</v>
      </c>
      <c r="D2" s="1" t="s">
        <v>59</v>
      </c>
      <c r="F2" s="1" t="s">
        <v>9</v>
      </c>
      <c r="G2" s="2"/>
    </row>
    <row r="3">
      <c r="A3" t="str">
        <f>Summary!$C$12</f>
        <v>Registration</v>
      </c>
      <c r="B3" t="str">
        <f>Summary!$E$11</f>
        <v>Compliance</v>
      </c>
      <c r="C3" t="str">
        <f t="shared" si="1"/>
        <v>Registration Is Compliance</v>
      </c>
      <c r="D3" s="1" t="s">
        <v>60</v>
      </c>
      <c r="F3" s="1" t="s">
        <v>9</v>
      </c>
      <c r="G3" s="2"/>
    </row>
    <row r="4">
      <c r="A4" t="str">
        <f>Summary!$C$12</f>
        <v>Registration</v>
      </c>
      <c r="B4" t="str">
        <f>Summary!$E$11</f>
        <v>Compliance</v>
      </c>
      <c r="C4" t="str">
        <f t="shared" si="1"/>
        <v>Registration Is Compliance</v>
      </c>
      <c r="D4" s="1" t="s">
        <v>61</v>
      </c>
      <c r="F4" s="1" t="s">
        <v>9</v>
      </c>
    </row>
    <row r="5">
      <c r="A5" t="str">
        <f>Summary!$C$12</f>
        <v>Registration</v>
      </c>
      <c r="B5" t="str">
        <f>Summary!$E$11</f>
        <v>Compliance</v>
      </c>
      <c r="C5" t="str">
        <f t="shared" si="1"/>
        <v>Registration Is Compliance</v>
      </c>
      <c r="D5" s="1" t="s">
        <v>62</v>
      </c>
      <c r="F5" s="1" t="s">
        <v>9</v>
      </c>
    </row>
    <row r="6">
      <c r="A6" t="str">
        <f>Summary!$C$12</f>
        <v>Registration</v>
      </c>
      <c r="B6" t="str">
        <f>Summary!$E$11</f>
        <v>Compliance</v>
      </c>
      <c r="C6" t="str">
        <f t="shared" si="1"/>
        <v>Registration Is Compliance</v>
      </c>
      <c r="D6" s="1" t="s">
        <v>63</v>
      </c>
      <c r="F6" s="1" t="s">
        <v>9</v>
      </c>
    </row>
    <row r="7">
      <c r="A7" t="str">
        <f>Summary!$C$12</f>
        <v>Registration</v>
      </c>
      <c r="B7" t="str">
        <f>Summary!$F$11</f>
        <v>Auditable</v>
      </c>
      <c r="C7" t="str">
        <f t="shared" si="1"/>
        <v>Registration Is Auditable</v>
      </c>
      <c r="D7" s="1" t="s">
        <v>64</v>
      </c>
      <c r="F7" s="1" t="s">
        <v>12</v>
      </c>
    </row>
    <row r="8">
      <c r="A8" t="str">
        <f>Summary!$C$12</f>
        <v>Registration</v>
      </c>
      <c r="B8" t="str">
        <f>Summary!$F$11</f>
        <v>Auditable</v>
      </c>
      <c r="C8" t="str">
        <f t="shared" si="1"/>
        <v>Registration Is Auditable</v>
      </c>
      <c r="D8" s="1" t="s">
        <v>65</v>
      </c>
      <c r="F8" s="1" t="s">
        <v>12</v>
      </c>
    </row>
    <row r="9">
      <c r="A9" t="str">
        <f>Summary!$C$12</f>
        <v>Registration</v>
      </c>
      <c r="B9" t="str">
        <f>Summary!$F$11</f>
        <v>Auditable</v>
      </c>
      <c r="C9" t="str">
        <f t="shared" si="1"/>
        <v>Registration Is Auditable</v>
      </c>
      <c r="D9" s="1" t="s">
        <v>66</v>
      </c>
      <c r="F9" s="1" t="s">
        <v>12</v>
      </c>
    </row>
    <row r="10">
      <c r="A10" t="str">
        <f>Summary!$C$12</f>
        <v>Registration</v>
      </c>
      <c r="B10" t="str">
        <f>Summary!$D$11</f>
        <v>Secure</v>
      </c>
      <c r="C10" t="str">
        <f t="shared" si="1"/>
        <v>Registration Is Secure</v>
      </c>
      <c r="D10" s="1" t="s">
        <v>67</v>
      </c>
      <c r="F10" s="1" t="s">
        <v>9</v>
      </c>
    </row>
    <row r="11">
      <c r="A11" t="str">
        <f>Summary!$C$12</f>
        <v>Registration</v>
      </c>
      <c r="B11" t="str">
        <f>Summary!$D$11</f>
        <v>Secure</v>
      </c>
      <c r="C11" t="str">
        <f t="shared" si="1"/>
        <v>Registration Is Secure</v>
      </c>
      <c r="D11" s="1" t="s">
        <v>68</v>
      </c>
      <c r="F11" s="1" t="s">
        <v>6</v>
      </c>
      <c r="G11" s="2" t="s">
        <v>69</v>
      </c>
    </row>
    <row r="12">
      <c r="A12" t="str">
        <f>Summary!$C$12</f>
        <v>Registration</v>
      </c>
      <c r="B12" t="str">
        <f>Summary!$D$11</f>
        <v>Secure</v>
      </c>
      <c r="C12" t="str">
        <f t="shared" si="1"/>
        <v>Registration Is Secure</v>
      </c>
      <c r="D12" s="1" t="s">
        <v>70</v>
      </c>
      <c r="F12" s="1" t="s">
        <v>9</v>
      </c>
    </row>
    <row r="13">
      <c r="A13" t="str">
        <f>Summary!$C$12</f>
        <v>Registration</v>
      </c>
      <c r="B13" t="str">
        <f>Summary!$D$11</f>
        <v>Secure</v>
      </c>
      <c r="C13" t="str">
        <f t="shared" si="1"/>
        <v>Registration Is Secure</v>
      </c>
      <c r="D13" s="1" t="s">
        <v>71</v>
      </c>
      <c r="F13" s="1" t="s">
        <v>9</v>
      </c>
    </row>
    <row r="14">
      <c r="A14" t="str">
        <f>Summary!$C$12</f>
        <v>Registration</v>
      </c>
      <c r="B14" t="str">
        <f>Summary!$H$11</f>
        <v>Accessible </v>
      </c>
      <c r="C14" t="str">
        <f t="shared" si="1"/>
        <v>Registration Is Accessible </v>
      </c>
      <c r="D14" s="1" t="s">
        <v>72</v>
      </c>
      <c r="F14" s="1" t="s">
        <v>6</v>
      </c>
      <c r="G14" s="2" t="s">
        <v>73</v>
      </c>
    </row>
    <row r="15">
      <c r="A15" t="str">
        <f>Summary!$C$12</f>
        <v>Registration</v>
      </c>
      <c r="B15" t="str">
        <f>Summary!$I$11</f>
        <v>Responsive</v>
      </c>
      <c r="C15" t="str">
        <f t="shared" si="1"/>
        <v>Registration Is Responsive</v>
      </c>
      <c r="D15" s="1" t="s">
        <v>74</v>
      </c>
      <c r="F15" s="1" t="s">
        <v>9</v>
      </c>
    </row>
    <row r="16">
      <c r="A16" t="str">
        <f>Summary!$C$12</f>
        <v>Registration</v>
      </c>
      <c r="B16" t="str">
        <f>Summary!$I$11</f>
        <v>Responsive</v>
      </c>
      <c r="C16" t="str">
        <f t="shared" si="1"/>
        <v>Registration Is Responsive</v>
      </c>
      <c r="D16" s="1" t="s">
        <v>75</v>
      </c>
      <c r="F16" s="1" t="s">
        <v>9</v>
      </c>
    </row>
    <row r="17">
      <c r="A17" t="str">
        <f>Summary!$C$12</f>
        <v>Registration</v>
      </c>
      <c r="B17" t="str">
        <f>Summary!$I$11</f>
        <v>Responsive</v>
      </c>
      <c r="C17" t="str">
        <f t="shared" si="1"/>
        <v>Registration Is Responsive</v>
      </c>
      <c r="D17" s="1" t="s">
        <v>76</v>
      </c>
      <c r="F17" s="1" t="s">
        <v>9</v>
      </c>
    </row>
    <row r="18">
      <c r="A18" t="str">
        <f>Summary!$C$13</f>
        <v>Login</v>
      </c>
      <c r="B18" t="str">
        <f>Summary!$E$11</f>
        <v>Compliance</v>
      </c>
      <c r="C18" t="str">
        <f t="shared" si="1"/>
        <v>Login Is Compliance</v>
      </c>
      <c r="D18" s="1" t="s">
        <v>77</v>
      </c>
      <c r="F18" s="1" t="s">
        <v>9</v>
      </c>
    </row>
    <row r="19">
      <c r="A19" t="str">
        <f>Summary!$C$13</f>
        <v>Login</v>
      </c>
      <c r="B19" t="str">
        <f>Summary!$D$11</f>
        <v>Secure</v>
      </c>
      <c r="C19" t="str">
        <f t="shared" si="1"/>
        <v>Login Is Secure</v>
      </c>
      <c r="D19" s="1" t="s">
        <v>78</v>
      </c>
      <c r="F19" s="1" t="s">
        <v>9</v>
      </c>
    </row>
    <row r="20">
      <c r="A20" t="str">
        <f>Summary!$C$13</f>
        <v>Login</v>
      </c>
      <c r="B20" t="str">
        <f>Summary!$D$11</f>
        <v>Secure</v>
      </c>
      <c r="C20" t="str">
        <f t="shared" si="1"/>
        <v>Login Is Secure</v>
      </c>
      <c r="D20" s="1" t="s">
        <v>79</v>
      </c>
      <c r="F20" s="1" t="s">
        <v>9</v>
      </c>
    </row>
    <row r="21">
      <c r="A21" t="str">
        <f>Summary!$C$13</f>
        <v>Login</v>
      </c>
      <c r="B21" t="str">
        <f>Summary!$H$11</f>
        <v>Accessible </v>
      </c>
      <c r="C21" t="str">
        <f t="shared" si="1"/>
        <v>Login Is Accessible </v>
      </c>
      <c r="D21" s="1" t="s">
        <v>72</v>
      </c>
      <c r="F21" s="1" t="s">
        <v>6</v>
      </c>
      <c r="G21" s="2" t="s">
        <v>80</v>
      </c>
    </row>
    <row r="22">
      <c r="A22" t="str">
        <f>Summary!$C$13</f>
        <v>Login</v>
      </c>
      <c r="B22" t="str">
        <f>Summary!$I$11</f>
        <v>Responsive</v>
      </c>
      <c r="C22" t="str">
        <f t="shared" si="1"/>
        <v>Login Is Responsive</v>
      </c>
      <c r="D22" s="1" t="s">
        <v>81</v>
      </c>
      <c r="F22" s="1" t="s">
        <v>9</v>
      </c>
    </row>
    <row r="23">
      <c r="A23" t="str">
        <f>Summary!$C$13</f>
        <v>Login</v>
      </c>
      <c r="B23" t="str">
        <f>Summary!$I$11</f>
        <v>Responsive</v>
      </c>
      <c r="C23" t="str">
        <f t="shared" si="1"/>
        <v>Login Is Responsive</v>
      </c>
      <c r="D23" s="1" t="s">
        <v>82</v>
      </c>
      <c r="F23" s="1" t="s">
        <v>9</v>
      </c>
    </row>
    <row r="24">
      <c r="A24" t="str">
        <f>Summary!$C$13</f>
        <v>Login</v>
      </c>
      <c r="B24" t="str">
        <f>Summary!$I$11</f>
        <v>Responsive</v>
      </c>
      <c r="C24" t="str">
        <f t="shared" si="1"/>
        <v>Login Is Responsive</v>
      </c>
      <c r="D24" s="1" t="s">
        <v>83</v>
      </c>
      <c r="F24" s="1" t="s">
        <v>9</v>
      </c>
    </row>
    <row r="25">
      <c r="A25" t="str">
        <f>Summary!$C$13</f>
        <v>Login</v>
      </c>
      <c r="B25" t="str">
        <f>Summary!$F$11</f>
        <v>Auditable</v>
      </c>
      <c r="C25" t="str">
        <f t="shared" si="1"/>
        <v>Login Is Auditable</v>
      </c>
      <c r="D25" s="1" t="s">
        <v>84</v>
      </c>
      <c r="F25" s="1" t="s">
        <v>12</v>
      </c>
    </row>
    <row r="26">
      <c r="A26" t="str">
        <f>Summary!$C$13</f>
        <v>Login</v>
      </c>
      <c r="B26" t="str">
        <f>Summary!$F$11</f>
        <v>Auditable</v>
      </c>
      <c r="C26" t="str">
        <f t="shared" si="1"/>
        <v>Login Is Auditable</v>
      </c>
      <c r="D26" s="1" t="s">
        <v>85</v>
      </c>
      <c r="F26" s="1" t="s">
        <v>12</v>
      </c>
    </row>
    <row r="27">
      <c r="A27" t="str">
        <f>Summary!$C$13</f>
        <v>Login</v>
      </c>
      <c r="B27" t="str">
        <f>Summary!$F$11</f>
        <v>Auditable</v>
      </c>
      <c r="C27" t="str">
        <f t="shared" si="1"/>
        <v>Login Is Auditable</v>
      </c>
      <c r="D27" s="1" t="s">
        <v>86</v>
      </c>
      <c r="F27" s="1" t="s">
        <v>12</v>
      </c>
    </row>
    <row r="28">
      <c r="A28" s="18" t="str">
        <f>Summary!$C$14</f>
        <v>Basic Information</v>
      </c>
      <c r="B28" s="18" t="str">
        <f>Summary!$E$11</f>
        <v>Compliance</v>
      </c>
      <c r="C28" s="18" t="str">
        <f t="shared" si="1"/>
        <v>Basic Information Is Compliance</v>
      </c>
      <c r="D28" s="1" t="s">
        <v>87</v>
      </c>
      <c r="F28" s="1" t="s">
        <v>9</v>
      </c>
    </row>
    <row r="29">
      <c r="A29" s="18" t="str">
        <f>Summary!$C$14</f>
        <v>Basic Information</v>
      </c>
      <c r="B29" t="str">
        <f>Summary!$D$11</f>
        <v>Secure</v>
      </c>
      <c r="C29" s="18" t="str">
        <f t="shared" si="1"/>
        <v>Basic Information Is Secure</v>
      </c>
      <c r="D29" s="1" t="s">
        <v>88</v>
      </c>
      <c r="F29" s="1" t="s">
        <v>6</v>
      </c>
      <c r="G29" s="2" t="s">
        <v>89</v>
      </c>
    </row>
    <row r="30">
      <c r="A30" s="18" t="str">
        <f>Summary!$C$14</f>
        <v>Basic Information</v>
      </c>
      <c r="B30" s="18" t="str">
        <f>Summary!$E$11</f>
        <v>Compliance</v>
      </c>
      <c r="C30" s="18" t="str">
        <f t="shared" si="1"/>
        <v>Basic Information Is Compliance</v>
      </c>
      <c r="D30" s="1" t="s">
        <v>90</v>
      </c>
      <c r="F30" s="1" t="s">
        <v>9</v>
      </c>
    </row>
    <row r="31">
      <c r="A31" s="18" t="str">
        <f>Summary!$C$14</f>
        <v>Basic Information</v>
      </c>
      <c r="B31" t="str">
        <f>Summary!$F$11</f>
        <v>Auditable</v>
      </c>
      <c r="C31" t="str">
        <f t="shared" si="1"/>
        <v>Basic Information Is Auditable</v>
      </c>
      <c r="D31" s="1" t="s">
        <v>91</v>
      </c>
      <c r="F31" s="1" t="s">
        <v>12</v>
      </c>
    </row>
    <row r="32">
      <c r="A32" s="18" t="str">
        <f>Summary!$C$14</f>
        <v>Basic Information</v>
      </c>
      <c r="B32" t="str">
        <f>Summary!$F$11</f>
        <v>Auditable</v>
      </c>
      <c r="C32" t="str">
        <f t="shared" si="1"/>
        <v>Basic Information Is Auditable</v>
      </c>
      <c r="D32" s="1" t="s">
        <v>92</v>
      </c>
      <c r="F32" s="1" t="s">
        <v>12</v>
      </c>
    </row>
    <row r="33">
      <c r="A33" s="18" t="str">
        <f>Summary!$C$14</f>
        <v>Basic Information</v>
      </c>
      <c r="B33" t="str">
        <f>Summary!$F$11</f>
        <v>Auditable</v>
      </c>
      <c r="C33" t="str">
        <f t="shared" si="1"/>
        <v>Basic Information Is Auditable</v>
      </c>
      <c r="D33" s="1" t="s">
        <v>93</v>
      </c>
      <c r="F33" s="1" t="s">
        <v>12</v>
      </c>
    </row>
    <row r="34">
      <c r="A34" s="18" t="str">
        <f>Summary!$C$14</f>
        <v>Basic Information</v>
      </c>
      <c r="B34" t="str">
        <f>Summary!$I$11</f>
        <v>Responsive</v>
      </c>
      <c r="C34" t="str">
        <f t="shared" si="1"/>
        <v>Basic Information Is Responsive</v>
      </c>
      <c r="D34" s="1" t="s">
        <v>94</v>
      </c>
      <c r="F34" s="1" t="s">
        <v>9</v>
      </c>
    </row>
    <row r="35">
      <c r="A35" s="18" t="str">
        <f>Summary!$C$14</f>
        <v>Basic Information</v>
      </c>
      <c r="B35" t="str">
        <f>Summary!$I$11</f>
        <v>Responsive</v>
      </c>
      <c r="C35" t="str">
        <f t="shared" si="1"/>
        <v>Basic Information Is Responsive</v>
      </c>
      <c r="D35" s="1" t="s">
        <v>95</v>
      </c>
      <c r="F35" s="1" t="s">
        <v>9</v>
      </c>
    </row>
    <row r="36">
      <c r="A36" s="18" t="str">
        <f>Summary!$C$14</f>
        <v>Basic Information</v>
      </c>
      <c r="B36" t="str">
        <f>Summary!$I$11</f>
        <v>Responsive</v>
      </c>
      <c r="C36" t="str">
        <f t="shared" si="1"/>
        <v>Basic Information Is Responsive</v>
      </c>
      <c r="D36" s="1" t="s">
        <v>96</v>
      </c>
      <c r="F36" s="1" t="s">
        <v>9</v>
      </c>
    </row>
    <row r="37">
      <c r="A37" s="18" t="str">
        <f>Summary!$C$14</f>
        <v>Basic Information</v>
      </c>
      <c r="B37" t="str">
        <f>Summary!$H$11</f>
        <v>Accessible </v>
      </c>
      <c r="C37" t="str">
        <f t="shared" si="1"/>
        <v>Basic Information Is Accessible </v>
      </c>
      <c r="D37" s="1" t="s">
        <v>72</v>
      </c>
      <c r="F37" s="1" t="s">
        <v>9</v>
      </c>
    </row>
    <row r="38">
      <c r="A38" s="18" t="str">
        <f>Summary!$C$15</f>
        <v>Additional Information </v>
      </c>
      <c r="B38" s="18" t="str">
        <f>Summary!$E$11</f>
        <v>Compliance</v>
      </c>
      <c r="C38" t="str">
        <f t="shared" si="1"/>
        <v>Additional Information  Is Compliance</v>
      </c>
      <c r="D38" s="1" t="s">
        <v>97</v>
      </c>
      <c r="F38" s="1" t="s">
        <v>9</v>
      </c>
    </row>
    <row r="39">
      <c r="A39" s="18" t="str">
        <f>Summary!$C$15</f>
        <v>Additional Information </v>
      </c>
      <c r="B39" s="18" t="str">
        <f>Summary!$E$11</f>
        <v>Compliance</v>
      </c>
      <c r="C39" t="str">
        <f t="shared" si="1"/>
        <v>Additional Information  Is Compliance</v>
      </c>
      <c r="D39" s="1" t="s">
        <v>98</v>
      </c>
      <c r="F39" s="1" t="s">
        <v>6</v>
      </c>
      <c r="G39" s="1" t="s">
        <v>99</v>
      </c>
    </row>
    <row r="40">
      <c r="A40" s="18" t="str">
        <f>Summary!$C$15</f>
        <v>Additional Information </v>
      </c>
      <c r="B40" s="18" t="str">
        <f>Summary!$E$11</f>
        <v>Compliance</v>
      </c>
      <c r="C40" t="str">
        <f t="shared" si="1"/>
        <v>Additional Information  Is Compliance</v>
      </c>
      <c r="D40" s="1" t="s">
        <v>100</v>
      </c>
      <c r="F40" s="1" t="s">
        <v>6</v>
      </c>
      <c r="G40" s="1" t="s">
        <v>99</v>
      </c>
    </row>
    <row r="41">
      <c r="A41" s="18" t="str">
        <f>Summary!$C$15</f>
        <v>Additional Information </v>
      </c>
      <c r="B41" t="str">
        <f>Summary!$D$11</f>
        <v>Secure</v>
      </c>
      <c r="C41" t="str">
        <f t="shared" si="1"/>
        <v>Additional Information  Is Secure</v>
      </c>
      <c r="D41" s="1" t="s">
        <v>101</v>
      </c>
      <c r="F41" s="1" t="s">
        <v>6</v>
      </c>
      <c r="G41" s="2" t="s">
        <v>102</v>
      </c>
    </row>
    <row r="42">
      <c r="A42" s="18" t="str">
        <f>Summary!$C$15</f>
        <v>Additional Information </v>
      </c>
      <c r="B42" s="18" t="str">
        <f>Summary!$E$11</f>
        <v>Compliance</v>
      </c>
      <c r="C42" t="str">
        <f t="shared" si="1"/>
        <v>Additional Information  Is Compliance</v>
      </c>
      <c r="D42" s="1" t="s">
        <v>103</v>
      </c>
      <c r="F42" s="1" t="s">
        <v>6</v>
      </c>
      <c r="G42" s="2" t="s">
        <v>104</v>
      </c>
    </row>
    <row r="43">
      <c r="A43" s="18" t="str">
        <f>Summary!$C$15</f>
        <v>Additional Information </v>
      </c>
      <c r="B43" s="18" t="str">
        <f>Summary!$E$11</f>
        <v>Compliance</v>
      </c>
      <c r="C43" t="str">
        <f t="shared" si="1"/>
        <v>Additional Information  Is Compliance</v>
      </c>
      <c r="D43" s="1" t="s">
        <v>105</v>
      </c>
      <c r="F43" s="1" t="s">
        <v>9</v>
      </c>
    </row>
    <row r="44">
      <c r="A44" s="18" t="str">
        <f>Summary!$C$15</f>
        <v>Additional Information </v>
      </c>
      <c r="B44" s="18" t="str">
        <f>Summary!$E$11</f>
        <v>Compliance</v>
      </c>
      <c r="C44" t="str">
        <f t="shared" si="1"/>
        <v>Additional Information  Is Compliance</v>
      </c>
      <c r="D44" s="1" t="s">
        <v>106</v>
      </c>
      <c r="F44" s="1" t="s">
        <v>9</v>
      </c>
    </row>
    <row r="45">
      <c r="A45" s="18" t="str">
        <f>Summary!$C$15</f>
        <v>Additional Information </v>
      </c>
      <c r="B45" s="18" t="str">
        <f>Summary!$E$11</f>
        <v>Compliance</v>
      </c>
      <c r="C45" t="str">
        <f t="shared" si="1"/>
        <v>Additional Information  Is Compliance</v>
      </c>
      <c r="D45" s="1" t="s">
        <v>107</v>
      </c>
      <c r="F45" s="1" t="s">
        <v>9</v>
      </c>
    </row>
    <row r="46">
      <c r="A46" s="18" t="str">
        <f>Summary!$C$15</f>
        <v>Additional Information </v>
      </c>
      <c r="B46" s="18" t="str">
        <f>Summary!$E$11</f>
        <v>Compliance</v>
      </c>
      <c r="C46" t="str">
        <f t="shared" si="1"/>
        <v>Additional Information  Is Compliance</v>
      </c>
      <c r="D46" s="1" t="s">
        <v>108</v>
      </c>
      <c r="F46" s="1" t="s">
        <v>9</v>
      </c>
    </row>
    <row r="47">
      <c r="A47" s="18" t="str">
        <f>Summary!$C$15</f>
        <v>Additional Information </v>
      </c>
      <c r="B47" s="18" t="str">
        <f>Summary!$E$11</f>
        <v>Compliance</v>
      </c>
      <c r="C47" t="str">
        <f t="shared" si="1"/>
        <v>Additional Information  Is Compliance</v>
      </c>
      <c r="D47" s="1" t="s">
        <v>109</v>
      </c>
      <c r="F47" s="1" t="s">
        <v>9</v>
      </c>
    </row>
    <row r="48">
      <c r="A48" s="18" t="str">
        <f>Summary!$C$15</f>
        <v>Additional Information </v>
      </c>
      <c r="B48" t="str">
        <f>Summary!$D$11</f>
        <v>Secure</v>
      </c>
      <c r="C48" t="str">
        <f t="shared" si="1"/>
        <v>Additional Information  Is Secure</v>
      </c>
      <c r="D48" s="1" t="s">
        <v>110</v>
      </c>
      <c r="F48" s="1" t="s">
        <v>6</v>
      </c>
      <c r="G48" s="2" t="s">
        <v>111</v>
      </c>
    </row>
    <row r="49">
      <c r="A49" s="18" t="str">
        <f>Summary!$C$15</f>
        <v>Additional Information </v>
      </c>
      <c r="B49" t="str">
        <f>Summary!$F$11</f>
        <v>Auditable</v>
      </c>
      <c r="C49" t="str">
        <f t="shared" si="1"/>
        <v>Additional Information  Is Auditable</v>
      </c>
      <c r="D49" s="1" t="s">
        <v>112</v>
      </c>
      <c r="F49" s="1" t="s">
        <v>12</v>
      </c>
    </row>
    <row r="50">
      <c r="A50" s="18" t="str">
        <f>Summary!$C$15</f>
        <v>Additional Information </v>
      </c>
      <c r="B50" t="str">
        <f>Summary!$F$11</f>
        <v>Auditable</v>
      </c>
      <c r="C50" t="str">
        <f t="shared" si="1"/>
        <v>Additional Information  Is Auditable</v>
      </c>
      <c r="D50" s="1" t="s">
        <v>113</v>
      </c>
      <c r="F50" s="1" t="s">
        <v>12</v>
      </c>
    </row>
    <row r="51">
      <c r="A51" s="18" t="str">
        <f>Summary!$C$15</f>
        <v>Additional Information </v>
      </c>
      <c r="B51" t="str">
        <f>Summary!$F$11</f>
        <v>Auditable</v>
      </c>
      <c r="C51" t="str">
        <f t="shared" si="1"/>
        <v>Additional Information  Is Auditable</v>
      </c>
      <c r="D51" s="1" t="s">
        <v>114</v>
      </c>
      <c r="F51" s="1" t="s">
        <v>12</v>
      </c>
    </row>
    <row r="52">
      <c r="A52" s="18" t="str">
        <f>Summary!$C$15</f>
        <v>Additional Information </v>
      </c>
      <c r="B52" t="str">
        <f>Summary!$I$11</f>
        <v>Responsive</v>
      </c>
      <c r="C52" t="str">
        <f t="shared" si="1"/>
        <v>Additional Information  Is Responsive</v>
      </c>
      <c r="D52" s="1" t="s">
        <v>115</v>
      </c>
      <c r="F52" s="1" t="s">
        <v>9</v>
      </c>
    </row>
    <row r="53">
      <c r="A53" s="18" t="str">
        <f>Summary!$C$15</f>
        <v>Additional Information </v>
      </c>
      <c r="B53" t="str">
        <f>Summary!$I$11</f>
        <v>Responsive</v>
      </c>
      <c r="C53" t="str">
        <f t="shared" si="1"/>
        <v>Additional Information  Is Responsive</v>
      </c>
      <c r="D53" s="1" t="s">
        <v>116</v>
      </c>
      <c r="F53" s="1" t="s">
        <v>9</v>
      </c>
    </row>
    <row r="54">
      <c r="A54" s="18" t="str">
        <f>Summary!$C$15</f>
        <v>Additional Information </v>
      </c>
      <c r="B54" t="str">
        <f>Summary!$I$11</f>
        <v>Responsive</v>
      </c>
      <c r="C54" t="str">
        <f t="shared" si="1"/>
        <v>Additional Information  Is Responsive</v>
      </c>
      <c r="D54" s="1" t="s">
        <v>117</v>
      </c>
      <c r="F54" s="1" t="s">
        <v>9</v>
      </c>
    </row>
    <row r="55">
      <c r="A55" s="18" t="str">
        <f>Summary!$C$15</f>
        <v>Additional Information </v>
      </c>
      <c r="B55" t="str">
        <f>Summary!$H$11</f>
        <v>Accessible </v>
      </c>
      <c r="C55" t="str">
        <f t="shared" si="1"/>
        <v>Additional Information  Is Accessible </v>
      </c>
      <c r="D55" s="1" t="s">
        <v>72</v>
      </c>
      <c r="F55" s="1" t="s">
        <v>9</v>
      </c>
    </row>
    <row r="56">
      <c r="A56" s="18" t="str">
        <f>Summary!$C$16</f>
        <v>Change Password </v>
      </c>
      <c r="B56" s="18" t="str">
        <f>Summary!$E$11</f>
        <v>Compliance</v>
      </c>
      <c r="C56" t="str">
        <f t="shared" si="1"/>
        <v>Change Password  Is Compliance</v>
      </c>
      <c r="D56" s="1" t="s">
        <v>118</v>
      </c>
      <c r="F56" s="1" t="s">
        <v>9</v>
      </c>
    </row>
    <row r="57">
      <c r="A57" s="18" t="str">
        <f>Summary!$C$16</f>
        <v>Change Password </v>
      </c>
      <c r="B57" t="str">
        <f>Summary!$D$11</f>
        <v>Secure</v>
      </c>
      <c r="C57" t="str">
        <f t="shared" si="1"/>
        <v>Change Password  Is Secure</v>
      </c>
      <c r="D57" s="1" t="s">
        <v>119</v>
      </c>
      <c r="F57" s="1" t="s">
        <v>9</v>
      </c>
    </row>
    <row r="58">
      <c r="A58" s="18" t="str">
        <f>Summary!$C$16</f>
        <v>Change Password </v>
      </c>
      <c r="B58" t="str">
        <f>Summary!$D$11</f>
        <v>Secure</v>
      </c>
      <c r="C58" t="str">
        <f t="shared" si="1"/>
        <v>Change Password  Is Secure</v>
      </c>
      <c r="D58" s="1" t="s">
        <v>120</v>
      </c>
      <c r="F58" s="1" t="s">
        <v>9</v>
      </c>
    </row>
    <row r="59">
      <c r="A59" s="18" t="str">
        <f>Summary!$C$16</f>
        <v>Change Password </v>
      </c>
      <c r="B59" s="18" t="str">
        <f>Summary!$E$11</f>
        <v>Compliance</v>
      </c>
      <c r="C59" t="str">
        <f t="shared" si="1"/>
        <v>Change Password  Is Compliance</v>
      </c>
      <c r="D59" s="1" t="s">
        <v>121</v>
      </c>
      <c r="F59" s="1" t="s">
        <v>9</v>
      </c>
    </row>
    <row r="60">
      <c r="A60" s="18" t="str">
        <f>Summary!$C$16</f>
        <v>Change Password </v>
      </c>
      <c r="B60" t="str">
        <f>Summary!$F$11</f>
        <v>Auditable</v>
      </c>
      <c r="C60" t="str">
        <f t="shared" si="1"/>
        <v>Change Password  Is Auditable</v>
      </c>
      <c r="D60" s="1" t="s">
        <v>112</v>
      </c>
      <c r="F60" s="1" t="s">
        <v>12</v>
      </c>
    </row>
    <row r="61">
      <c r="A61" s="18" t="str">
        <f>Summary!$C$16</f>
        <v>Change Password </v>
      </c>
      <c r="B61" t="str">
        <f>Summary!$F$11</f>
        <v>Auditable</v>
      </c>
      <c r="C61" t="str">
        <f t="shared" si="1"/>
        <v>Change Password  Is Auditable</v>
      </c>
      <c r="D61" s="1" t="s">
        <v>113</v>
      </c>
      <c r="F61" s="1" t="s">
        <v>12</v>
      </c>
    </row>
    <row r="62">
      <c r="A62" s="18" t="str">
        <f>Summary!$C$16</f>
        <v>Change Password </v>
      </c>
      <c r="B62" t="str">
        <f>Summary!$F$11</f>
        <v>Auditable</v>
      </c>
      <c r="C62" t="str">
        <f t="shared" si="1"/>
        <v>Change Password  Is Auditable</v>
      </c>
      <c r="D62" s="1" t="s">
        <v>114</v>
      </c>
      <c r="F62" s="1" t="s">
        <v>12</v>
      </c>
    </row>
    <row r="63">
      <c r="A63" s="18" t="str">
        <f>Summary!$C$16</f>
        <v>Change Password </v>
      </c>
      <c r="B63" t="str">
        <f>Summary!$I$11</f>
        <v>Responsive</v>
      </c>
      <c r="C63" t="str">
        <f t="shared" si="1"/>
        <v>Change Password  Is Responsive</v>
      </c>
      <c r="D63" s="1" t="s">
        <v>115</v>
      </c>
      <c r="F63" s="1" t="s">
        <v>9</v>
      </c>
    </row>
    <row r="64">
      <c r="A64" s="18" t="str">
        <f>Summary!$C$16</f>
        <v>Change Password </v>
      </c>
      <c r="B64" t="str">
        <f>Summary!$I$11</f>
        <v>Responsive</v>
      </c>
      <c r="C64" t="str">
        <f t="shared" si="1"/>
        <v>Change Password  Is Responsive</v>
      </c>
      <c r="D64" s="1" t="s">
        <v>116</v>
      </c>
      <c r="F64" s="1" t="s">
        <v>9</v>
      </c>
    </row>
    <row r="65">
      <c r="A65" s="18" t="str">
        <f>Summary!$C$16</f>
        <v>Change Password </v>
      </c>
      <c r="B65" t="str">
        <f>Summary!$I$11</f>
        <v>Responsive</v>
      </c>
      <c r="C65" t="str">
        <f t="shared" si="1"/>
        <v>Change Password  Is Responsive</v>
      </c>
      <c r="D65" s="1" t="s">
        <v>117</v>
      </c>
      <c r="F65" s="1" t="s">
        <v>9</v>
      </c>
    </row>
    <row r="66">
      <c r="A66" s="18" t="str">
        <f>Summary!$C$16</f>
        <v>Change Password </v>
      </c>
      <c r="B66" t="str">
        <f>Summary!$H$11</f>
        <v>Accessible </v>
      </c>
      <c r="C66" t="str">
        <f t="shared" si="1"/>
        <v>Change Password  Is Accessible </v>
      </c>
      <c r="D66" s="1" t="s">
        <v>72</v>
      </c>
      <c r="F66" s="1" t="s">
        <v>9</v>
      </c>
    </row>
  </sheetData>
  <customSheetViews>
    <customSheetView guid="{30C045F4-8E84-465C-9537-36842D8391D0}" filter="1" showAutoFilter="1">
      <autoFilter ref="$A$1:$G$9">
        <filterColumn colId="2">
          <filters>
            <filter val="Registration Is Compliance"/>
            <filter val="Registration Is Auditable"/>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45.86"/>
    <col customWidth="1" min="4" max="4" width="53.57"/>
    <col customWidth="1" min="8" max="8" width="51.14"/>
    <col customWidth="1" min="9" max="9" width="53.14"/>
  </cols>
  <sheetData>
    <row r="1">
      <c r="A1" s="19" t="s">
        <v>122</v>
      </c>
      <c r="B1" s="19" t="s">
        <v>123</v>
      </c>
      <c r="C1" s="19" t="s">
        <v>124</v>
      </c>
      <c r="D1" s="19" t="s">
        <v>125</v>
      </c>
      <c r="E1" s="19" t="s">
        <v>126</v>
      </c>
      <c r="F1" s="19" t="s">
        <v>127</v>
      </c>
      <c r="G1" s="19" t="s">
        <v>128</v>
      </c>
      <c r="H1" s="19" t="s">
        <v>31</v>
      </c>
      <c r="I1" s="19" t="s">
        <v>129</v>
      </c>
    </row>
    <row r="2">
      <c r="A2" s="20" t="s">
        <v>130</v>
      </c>
      <c r="B2" s="20" t="str">
        <f>Summary!$C$15</f>
        <v>Additional Information </v>
      </c>
      <c r="C2" s="21" t="s">
        <v>131</v>
      </c>
      <c r="D2" s="21" t="s">
        <v>132</v>
      </c>
      <c r="E2" s="20" t="s">
        <v>133</v>
      </c>
      <c r="F2" s="20" t="s">
        <v>134</v>
      </c>
      <c r="G2" s="20" t="s">
        <v>135</v>
      </c>
      <c r="H2" s="21" t="s">
        <v>136</v>
      </c>
      <c r="I2" s="20"/>
    </row>
    <row r="3">
      <c r="A3" s="20" t="s">
        <v>137</v>
      </c>
      <c r="B3" s="20" t="str">
        <f>Summary!$B$14</f>
        <v>Profile</v>
      </c>
      <c r="C3" s="21" t="s">
        <v>138</v>
      </c>
      <c r="D3" s="21" t="s">
        <v>139</v>
      </c>
      <c r="E3" s="20" t="s">
        <v>133</v>
      </c>
      <c r="F3" s="20" t="s">
        <v>140</v>
      </c>
      <c r="G3" s="20" t="s">
        <v>141</v>
      </c>
      <c r="H3" s="21" t="s">
        <v>142</v>
      </c>
      <c r="I3" s="20"/>
    </row>
    <row r="4">
      <c r="A4" s="20"/>
      <c r="B4" s="20"/>
      <c r="C4" s="21"/>
      <c r="D4" s="20"/>
      <c r="E4" s="20"/>
      <c r="F4" s="20"/>
      <c r="G4" s="20"/>
      <c r="H4" s="21"/>
      <c r="I4" s="20"/>
    </row>
    <row r="5">
      <c r="A5" s="20"/>
      <c r="B5" s="22"/>
      <c r="C5" s="23"/>
      <c r="D5" s="24"/>
      <c r="E5" s="20"/>
      <c r="F5" s="25"/>
      <c r="G5" s="25"/>
      <c r="H5" s="23"/>
      <c r="I5" s="20"/>
    </row>
    <row r="6">
      <c r="A6" s="20"/>
      <c r="B6" s="26"/>
      <c r="C6" s="25"/>
      <c r="D6" s="27"/>
      <c r="E6" s="20"/>
      <c r="F6" s="26"/>
      <c r="G6" s="26"/>
      <c r="H6" s="25"/>
      <c r="I6" s="20"/>
    </row>
    <row r="7">
      <c r="A7" s="28"/>
      <c r="B7" s="21"/>
      <c r="C7" s="21"/>
      <c r="D7" s="21"/>
      <c r="E7" s="20"/>
      <c r="F7" s="28"/>
      <c r="G7" s="28"/>
      <c r="H7" s="28"/>
      <c r="I7" s="28"/>
    </row>
    <row r="8">
      <c r="B8" s="2"/>
      <c r="C8" s="2"/>
      <c r="D8" s="2"/>
    </row>
    <row r="9">
      <c r="B9" s="2"/>
      <c r="C9" s="2"/>
      <c r="D9" s="2"/>
    </row>
  </sheetData>
  <drawing r:id="rId1"/>
</worksheet>
</file>