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3.xml" ContentType="application/vnd.openxmlformats-officedocument.drawing+xml"/>
  <Override PartName="/xl/tables/table6.xml" ContentType="application/vnd.openxmlformats-officedocument.spreadsheetml.table+xml"/>
  <Override PartName="/xl/comments1.xml" ContentType="application/vnd.openxmlformats-officedocument.spreadsheetml.comments+xml"/>
  <Override PartName="/xl/drawings/drawing4.xml" ContentType="application/vnd.openxmlformats-officedocument.drawing+xml"/>
  <Override PartName="/xl/tables/table7.xml" ContentType="application/vnd.openxmlformats-officedocument.spreadsheetml.tab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defaultThemeVersion="124226"/>
  <mc:AlternateContent xmlns:mc="http://schemas.openxmlformats.org/markup-compatibility/2006">
    <mc:Choice Requires="x15">
      <x15ac:absPath xmlns:x15ac="http://schemas.microsoft.com/office/spreadsheetml/2010/11/ac" url="H:\AA Dokument\AA Mina dokument\"/>
    </mc:Choice>
  </mc:AlternateContent>
  <workbookProtection workbookAlgorithmName="SHA-512" workbookHashValue="DwcD9VuUHCihClWFS3XoOeYRxLSDX/X5UypIr6XitrUCVy5+fKmChesK+zJgcQax/pRQfeRbKgVcfremQ6bcYg==" workbookSaltValue="hLA5prKEd/TZjd02qPyb9g==" workbookSpinCount="100000" lockStructure="1"/>
  <bookViews>
    <workbookView xWindow="0" yWindow="0" windowWidth="23040" windowHeight="10095" tabRatio="868" activeTab="1"/>
  </bookViews>
  <sheets>
    <sheet name="Beskrivning" sheetId="19" r:id="rId1"/>
    <sheet name="Sammandrag" sheetId="3" r:id="rId2"/>
    <sheet name="Fakturaunderlag" sheetId="1" r:id="rId3"/>
    <sheet name="Skog" sheetId="2" r:id="rId4"/>
    <sheet name="Åker" sheetId="6" r:id="rId5"/>
    <sheet name="SCA, HOLMENS _Skog" sheetId="11" r:id="rId6"/>
    <sheet name="SCA, HOLMENS_Sammandrag" sheetId="17" r:id="rId7"/>
    <sheet name="SCA, HOLMENS_Fakturaunderlag" sheetId="18" r:id="rId8"/>
    <sheet name="Bergvik Värdprot" sheetId="20" r:id="rId9"/>
    <sheet name="Bergvik instruktion" sheetId="21" r:id="rId10"/>
    <sheet name="REV_Sammandrag" sheetId="13" r:id="rId11"/>
    <sheet name="REV_Fakturaunderlag" sheetId="16" r:id="rId12"/>
    <sheet name="Indata" sheetId="4" r:id="rId13"/>
    <sheet name="Åker, produktionsområden" sheetId="14" r:id="rId14"/>
    <sheet name="Överenskommelse" sheetId="12" r:id="rId15"/>
    <sheet name="Tabelldata skog" sheetId="10" r:id="rId16"/>
    <sheet name="Tabelldata åker" sheetId="8" r:id="rId17"/>
    <sheet name="Avståndstabell" sheetId="9" r:id="rId18"/>
  </sheets>
  <externalReferences>
    <externalReference r:id="rId19"/>
    <externalReference r:id="rId20"/>
  </externalReferences>
  <definedNames>
    <definedName name="_xlnm._FilterDatabase" localSheetId="2" hidden="1">Fakturaunderlag!$CM$1:$CO$6</definedName>
    <definedName name="_xlnm._FilterDatabase" localSheetId="11" hidden="1">REV_Fakturaunderlag!$CM$1:$CO$6</definedName>
    <definedName name="_xlnm._FilterDatabase" localSheetId="1" hidden="1">Sammandrag!$AD$17:$AD$20</definedName>
    <definedName name="_xlnm._FilterDatabase" localSheetId="5" hidden="1">'SCA, HOLMENS _Skog'!$L$7:$L$10</definedName>
    <definedName name="_xlnm._FilterDatabase" localSheetId="15" hidden="1">'Tabelldata skog'!$A$1:$B$2389</definedName>
    <definedName name="Bergvikbolag">[1]Bergvikbolag!$B$2:$B$4</definedName>
    <definedName name="D">Sammandrag!$AB$24</definedName>
    <definedName name="Ersättn" localSheetId="10">'[2]Tabelldata åker'!$B$1:$B$65536</definedName>
    <definedName name="Ersättn">'Tabelldata åker'!$B:$B</definedName>
    <definedName name="Ersättnbete" localSheetId="11">#REF!</definedName>
    <definedName name="Ersättnbete">#REF!</definedName>
    <definedName name="ErsättnImp" localSheetId="11">#REF!</definedName>
    <definedName name="ErsättnImp">#REF!</definedName>
    <definedName name="Ersättnåker" localSheetId="11">#REF!</definedName>
    <definedName name="Ersättnåker">#REF!</definedName>
    <definedName name="Intrång" localSheetId="11">#REF!</definedName>
    <definedName name="Intrång">#REF!</definedName>
    <definedName name="kr_m2">'SCA, HOLMENS _Skog'!$L$7:$L$11</definedName>
    <definedName name="Markslag" localSheetId="11">#REF!</definedName>
    <definedName name="Markslag">#REF!</definedName>
    <definedName name="Pris" localSheetId="10">'[2]Tabelldata skog'!$B$1:$B$2389</definedName>
    <definedName name="Pris">'Tabelldata skog'!$B$1:$B$2389</definedName>
    <definedName name="PRISLISTA" localSheetId="11">#REF!,#REF!,#REF!,#REF!,#REF!</definedName>
    <definedName name="PRISLISTA" localSheetId="16">'Tabelldata skog'!$A$1:$B$5,'Tabelldata skog'!$A$1,'Tabelldata skog'!$B$1,'Tabelldata skog'!$A:$A,'Tabelldata skog'!$B:$B</definedName>
    <definedName name="PRISLISTA">#REF!,#REF!,#REF!,#REF!,#REF!</definedName>
    <definedName name="Procent" localSheetId="10">[2]Avståndstabell!$B$1:$B$65536</definedName>
    <definedName name="Procent">Avståndstabell!$B:$B</definedName>
    <definedName name="Proddata" localSheetId="10">[2]Avståndstabell!$A$1:$A$65536</definedName>
    <definedName name="Proddata">Avståndstabell!$A:$A</definedName>
    <definedName name="Produktionsomr" localSheetId="11">#REF!</definedName>
    <definedName name="Produktionsomr">#REF!</definedName>
    <definedName name="ProOmr">Åker!$Y$1:$Y$4</definedName>
    <definedName name="Sökbegr" localSheetId="10">'[2]Tabelldata åker'!$A$1:$A$65536</definedName>
    <definedName name="Sökbegr">'Tabelldata åker'!$A:$A</definedName>
    <definedName name="Söknr" localSheetId="10">'[2]Tabelldata skog'!$A$1:$A$2389</definedName>
    <definedName name="Söknr">'Tabelldata skog'!$A$1:$A$2389</definedName>
    <definedName name="T">[1]Värderingsprotokoll!$E$7:$E$11</definedName>
    <definedName name="Testrutor" localSheetId="11">#REF!,#REF!,#REF!</definedName>
    <definedName name="Testrutor" localSheetId="10">#REF!,#REF!,#REF!</definedName>
    <definedName name="Testrutor">#REF!,#REF!,#REF!</definedName>
    <definedName name="Tillväxtområde">'Bergvik Värdprot'!$E$7:$E$11</definedName>
    <definedName name="_xlnm.Print_Area" localSheetId="8">'Bergvik Värdprot'!$A$1:$J$64</definedName>
    <definedName name="_xlnm.Print_Area" localSheetId="0">Beskrivning!$B$2:$J$57</definedName>
    <definedName name="_xlnm.Print_Area" localSheetId="2">Fakturaunderlag!$A$1:$BY$44</definedName>
    <definedName name="_xlnm.Print_Area" localSheetId="12">Indata!$A$1:$L$25</definedName>
    <definedName name="_xlnm.Print_Area" localSheetId="11">REV_Fakturaunderlag!$B$1:$BY$44</definedName>
    <definedName name="_xlnm.Print_Area" localSheetId="10">REV_Sammandrag!$A$1:$AB$46</definedName>
    <definedName name="_xlnm.Print_Area" localSheetId="1">Sammandrag!$A$1:$AC$45</definedName>
    <definedName name="_xlnm.Print_Area" localSheetId="5">'SCA, HOLMENS _Skog'!$B$1:$L$56</definedName>
    <definedName name="_xlnm.Print_Area" localSheetId="7">'SCA, HOLMENS_Fakturaunderlag'!$A$1:$BX$44</definedName>
    <definedName name="_xlnm.Print_Area" localSheetId="6">'SCA, HOLMENS_Sammandrag'!$A$1:$AE$43</definedName>
    <definedName name="_xlnm.Print_Area" localSheetId="3">Skog!$A$1:$K$49</definedName>
    <definedName name="_xlnm.Print_Area" localSheetId="4">Åker!$A$1:$N$51</definedName>
    <definedName name="_xlnm.Print_Area" localSheetId="14">Överenskommelse!$A$1:$T$24</definedName>
  </definedNames>
  <calcPr calcId="162913"/>
</workbook>
</file>

<file path=xl/calcChain.xml><?xml version="1.0" encoding="utf-8"?>
<calcChain xmlns="http://schemas.openxmlformats.org/spreadsheetml/2006/main">
  <c r="F36" i="11" l="1"/>
  <c r="C14" i="20" l="1"/>
  <c r="AO43" i="1" l="1"/>
  <c r="F44" i="20" l="1"/>
  <c r="F46" i="20" s="1"/>
  <c r="D3" i="11" l="1"/>
  <c r="F40" i="20"/>
  <c r="F42" i="20" s="1"/>
  <c r="F36" i="20"/>
  <c r="F31" i="20"/>
  <c r="C27" i="20"/>
  <c r="C21" i="20"/>
  <c r="C33" i="20" s="1"/>
  <c r="C15" i="20"/>
  <c r="C28" i="20" s="1"/>
  <c r="C16" i="20" l="1"/>
  <c r="C32" i="20" s="1"/>
  <c r="C29" i="20"/>
  <c r="C34" i="20" s="1"/>
  <c r="C35" i="20" l="1"/>
  <c r="C36" i="20" s="1"/>
  <c r="C37" i="20" s="1"/>
  <c r="C41" i="20" l="1"/>
  <c r="C40" i="20"/>
  <c r="C42" i="20" l="1"/>
  <c r="D25" i="16" l="1"/>
  <c r="Y33" i="18"/>
  <c r="B9" i="18"/>
  <c r="C41" i="17"/>
  <c r="AC25" i="18"/>
  <c r="AO13" i="18"/>
  <c r="AO11" i="18"/>
  <c r="V13" i="18"/>
  <c r="V11" i="18"/>
  <c r="B6" i="18"/>
  <c r="B4" i="18"/>
  <c r="B3" i="18"/>
  <c r="AD5" i="17" l="1"/>
  <c r="V41" i="17" l="1"/>
  <c r="O32" i="17"/>
  <c r="AK26" i="17"/>
  <c r="AD20" i="17"/>
  <c r="C34" i="17" s="1"/>
  <c r="AC20" i="17"/>
  <c r="P20" i="17"/>
  <c r="AB17" i="17"/>
  <c r="AK26" i="3" l="1"/>
  <c r="AC25" i="1" s="1"/>
  <c r="D34" i="18" l="1"/>
  <c r="AD20" i="3" l="1"/>
  <c r="AD5" i="3"/>
  <c r="AO43" i="18" l="1"/>
  <c r="D39" i="18"/>
  <c r="D38" i="18"/>
  <c r="D36" i="18"/>
  <c r="BU36" i="18" s="1"/>
  <c r="BU34" i="18"/>
  <c r="AC27" i="18"/>
  <c r="D27" i="18" s="1"/>
  <c r="D26" i="18"/>
  <c r="D35" i="18"/>
  <c r="BU35" i="18" s="1"/>
  <c r="BQ39" i="18" l="1"/>
  <c r="AX39" i="18"/>
  <c r="Y39" i="18"/>
  <c r="Q39" i="18"/>
  <c r="BU39" i="18"/>
  <c r="BC39" i="18"/>
  <c r="AC39" i="18"/>
  <c r="U39" i="18"/>
  <c r="M39" i="18"/>
  <c r="BU38" i="18"/>
  <c r="BC38" i="18"/>
  <c r="AC38" i="18"/>
  <c r="U38" i="18"/>
  <c r="M38" i="18"/>
  <c r="BQ38" i="18"/>
  <c r="AX38" i="18"/>
  <c r="Y38" i="18"/>
  <c r="Q38" i="18"/>
  <c r="D25" i="18"/>
  <c r="Q34" i="18"/>
  <c r="Y34" i="18"/>
  <c r="AX34" i="18"/>
  <c r="BQ34" i="18"/>
  <c r="Q35" i="18"/>
  <c r="Y35" i="18"/>
  <c r="AX35" i="18"/>
  <c r="BQ35" i="18"/>
  <c r="Q36" i="18"/>
  <c r="Y36" i="18"/>
  <c r="AX36" i="18"/>
  <c r="BQ36" i="18"/>
  <c r="D37" i="18"/>
  <c r="M34" i="18"/>
  <c r="U34" i="18"/>
  <c r="AC34" i="18"/>
  <c r="BC34" i="18"/>
  <c r="M35" i="18"/>
  <c r="U35" i="18"/>
  <c r="AC35" i="18"/>
  <c r="BC35" i="18"/>
  <c r="M36" i="18"/>
  <c r="U36" i="18"/>
  <c r="AC36" i="18"/>
  <c r="BC36" i="18"/>
  <c r="U37" i="18" l="1"/>
  <c r="M37" i="18"/>
  <c r="BU37" i="18"/>
  <c r="Q37" i="18"/>
  <c r="Y33" i="16"/>
  <c r="D39" i="16" l="1"/>
  <c r="AO13" i="16"/>
  <c r="AO11" i="16"/>
  <c r="V13" i="16"/>
  <c r="V11" i="16"/>
  <c r="B9" i="16"/>
  <c r="B4" i="16"/>
  <c r="B5" i="16"/>
  <c r="B6" i="16"/>
  <c r="B3" i="16"/>
  <c r="D34" i="16"/>
  <c r="AX34" i="16" s="1"/>
  <c r="D35" i="16"/>
  <c r="AC35" i="16" s="1"/>
  <c r="D38" i="16"/>
  <c r="D33" i="16"/>
  <c r="AO43" i="16"/>
  <c r="AC26" i="16"/>
  <c r="D36" i="16" s="1"/>
  <c r="BQ38" i="16" l="1"/>
  <c r="AX38" i="16"/>
  <c r="Y38" i="16"/>
  <c r="Q38" i="16"/>
  <c r="BU38" i="16"/>
  <c r="BC38" i="16"/>
  <c r="AC38" i="16"/>
  <c r="U38" i="16"/>
  <c r="M38" i="16"/>
  <c r="BU39" i="16"/>
  <c r="BC39" i="16"/>
  <c r="AC39" i="16"/>
  <c r="U39" i="16"/>
  <c r="M39" i="16"/>
  <c r="BQ39" i="16"/>
  <c r="AX39" i="16"/>
  <c r="Y39" i="16"/>
  <c r="Q39" i="16"/>
  <c r="AX36" i="16"/>
  <c r="U36" i="16"/>
  <c r="BC36" i="16"/>
  <c r="U34" i="16"/>
  <c r="BC34" i="16"/>
  <c r="BQ35" i="16"/>
  <c r="Y35" i="16"/>
  <c r="BC35" i="16"/>
  <c r="U35" i="16"/>
  <c r="AX35" i="16"/>
  <c r="Q35" i="16"/>
  <c r="BU35" i="16"/>
  <c r="M35" i="16"/>
  <c r="Y34" i="16"/>
  <c r="BQ34" i="16"/>
  <c r="Y36" i="16"/>
  <c r="BQ36" i="16"/>
  <c r="D26" i="16"/>
  <c r="M34" i="16"/>
  <c r="AC34" i="16"/>
  <c r="BU34" i="16"/>
  <c r="M36" i="16"/>
  <c r="BU36" i="16"/>
  <c r="D24" i="16"/>
  <c r="Q34" i="16"/>
  <c r="Q36" i="16"/>
  <c r="V13" i="1"/>
  <c r="V11" i="1"/>
  <c r="B9" i="1"/>
  <c r="C41" i="3" l="1"/>
  <c r="V41" i="3"/>
  <c r="AO11" i="1" l="1"/>
  <c r="AO13" i="1" l="1"/>
  <c r="P20" i="3" l="1"/>
  <c r="B6" i="1" l="1"/>
  <c r="B4" i="1"/>
  <c r="B3" i="1"/>
  <c r="O32" i="3"/>
  <c r="AB17" i="3"/>
  <c r="C34" i="3"/>
  <c r="V13" i="3"/>
  <c r="Y33" i="1"/>
  <c r="D25" i="1"/>
  <c r="D26" i="1"/>
  <c r="AC27" i="1"/>
  <c r="D27" i="1" s="1"/>
  <c r="D34" i="1"/>
  <c r="M34" i="1" s="1"/>
  <c r="D36" i="1"/>
  <c r="Q36" i="1" s="1"/>
  <c r="D38" i="1"/>
  <c r="D39" i="1"/>
  <c r="E13" i="4"/>
  <c r="E15" i="4"/>
  <c r="AB18" i="13"/>
  <c r="AB19" i="13"/>
  <c r="AB24" i="13"/>
  <c r="C44" i="13"/>
  <c r="V44" i="13"/>
  <c r="M1" i="11"/>
  <c r="F18" i="11"/>
  <c r="H18" i="11"/>
  <c r="J18" i="11"/>
  <c r="L18" i="11"/>
  <c r="J36" i="11"/>
  <c r="C3" i="2"/>
  <c r="D3" i="2"/>
  <c r="E3" i="2"/>
  <c r="F3" i="2"/>
  <c r="D7" i="2"/>
  <c r="N7" i="2"/>
  <c r="O7" i="2" s="1"/>
  <c r="J7" i="2" s="1"/>
  <c r="D8" i="2"/>
  <c r="N8" i="2"/>
  <c r="O8" i="2" s="1"/>
  <c r="J8" i="2" s="1"/>
  <c r="D9" i="2"/>
  <c r="N9" i="2"/>
  <c r="O9" i="2" s="1"/>
  <c r="J9" i="2" s="1"/>
  <c r="D10" i="2"/>
  <c r="N10" i="2"/>
  <c r="O10" i="2" s="1"/>
  <c r="J10" i="2" s="1"/>
  <c r="D11" i="2"/>
  <c r="N11" i="2"/>
  <c r="O11" i="2" s="1"/>
  <c r="J11" i="2" s="1"/>
  <c r="D12" i="2"/>
  <c r="N12" i="2"/>
  <c r="O12" i="2" s="1"/>
  <c r="J12" i="2" s="1"/>
  <c r="D13" i="2"/>
  <c r="N13" i="2"/>
  <c r="O13" i="2" s="1"/>
  <c r="J13" i="2" s="1"/>
  <c r="D14" i="2"/>
  <c r="N14" i="2"/>
  <c r="O14" i="2" s="1"/>
  <c r="J14" i="2" s="1"/>
  <c r="D15" i="2"/>
  <c r="N15" i="2"/>
  <c r="O15" i="2" s="1"/>
  <c r="J15" i="2" s="1"/>
  <c r="D16" i="2"/>
  <c r="N16" i="2"/>
  <c r="O16" i="2" s="1"/>
  <c r="J16" i="2" s="1"/>
  <c r="D17" i="2"/>
  <c r="N17" i="2"/>
  <c r="O17" i="2" s="1"/>
  <c r="J17" i="2" s="1"/>
  <c r="D18" i="2"/>
  <c r="N18" i="2"/>
  <c r="O18" i="2" s="1"/>
  <c r="J18" i="2" s="1"/>
  <c r="D19" i="2"/>
  <c r="N19" i="2"/>
  <c r="O19" i="2" s="1"/>
  <c r="J19" i="2" s="1"/>
  <c r="D20" i="2"/>
  <c r="N20" i="2"/>
  <c r="O20" i="2" s="1"/>
  <c r="J20" i="2" s="1"/>
  <c r="D21" i="2"/>
  <c r="N21" i="2"/>
  <c r="O21" i="2" s="1"/>
  <c r="J21" i="2" s="1"/>
  <c r="D22" i="2"/>
  <c r="N22" i="2"/>
  <c r="O22" i="2" s="1"/>
  <c r="J22" i="2" s="1"/>
  <c r="D23" i="2"/>
  <c r="N23" i="2"/>
  <c r="O23" i="2" s="1"/>
  <c r="J23" i="2" s="1"/>
  <c r="D24" i="2"/>
  <c r="N24" i="2"/>
  <c r="O24" i="2" s="1"/>
  <c r="J24" i="2" s="1"/>
  <c r="D25" i="2"/>
  <c r="N25" i="2"/>
  <c r="O25" i="2" s="1"/>
  <c r="J25" i="2" s="1"/>
  <c r="D26" i="2"/>
  <c r="N26" i="2"/>
  <c r="O26" i="2" s="1"/>
  <c r="J26" i="2" s="1"/>
  <c r="D27" i="2"/>
  <c r="N27" i="2"/>
  <c r="O27" i="2" s="1"/>
  <c r="J27" i="2" s="1"/>
  <c r="D28" i="2"/>
  <c r="N28" i="2"/>
  <c r="O28" i="2" s="1"/>
  <c r="J28" i="2" s="1"/>
  <c r="D29" i="2"/>
  <c r="N29" i="2"/>
  <c r="O29" i="2" s="1"/>
  <c r="J29" i="2" s="1"/>
  <c r="D30" i="2"/>
  <c r="N30" i="2"/>
  <c r="O30" i="2" s="1"/>
  <c r="J30" i="2" s="1"/>
  <c r="D31" i="2"/>
  <c r="N31" i="2"/>
  <c r="O31" i="2" s="1"/>
  <c r="J31" i="2" s="1"/>
  <c r="D32" i="2"/>
  <c r="N32" i="2"/>
  <c r="O32" i="2" s="1"/>
  <c r="J32" i="2" s="1"/>
  <c r="D33" i="2"/>
  <c r="N33" i="2"/>
  <c r="O33" i="2" s="1"/>
  <c r="J33" i="2" s="1"/>
  <c r="D34" i="2"/>
  <c r="N34" i="2"/>
  <c r="O34" i="2" s="1"/>
  <c r="J34" i="2" s="1"/>
  <c r="D35" i="2"/>
  <c r="N35" i="2"/>
  <c r="O35" i="2" s="1"/>
  <c r="J35" i="2" s="1"/>
  <c r="D36" i="2"/>
  <c r="N36" i="2"/>
  <c r="O36" i="2" s="1"/>
  <c r="J36" i="2" s="1"/>
  <c r="D37" i="2"/>
  <c r="N37" i="2"/>
  <c r="O37" i="2" s="1"/>
  <c r="J37" i="2" s="1"/>
  <c r="D38" i="2"/>
  <c r="N38" i="2"/>
  <c r="O38" i="2" s="1"/>
  <c r="J38" i="2" s="1"/>
  <c r="D39" i="2"/>
  <c r="N39" i="2"/>
  <c r="O39" i="2" s="1"/>
  <c r="J39" i="2" s="1"/>
  <c r="D40" i="2"/>
  <c r="N40" i="2"/>
  <c r="O40" i="2" s="1"/>
  <c r="J40" i="2" s="1"/>
  <c r="D41" i="2"/>
  <c r="N41" i="2"/>
  <c r="O41" i="2" s="1"/>
  <c r="J41" i="2" s="1"/>
  <c r="D42" i="2"/>
  <c r="N42" i="2"/>
  <c r="O42" i="2" s="1"/>
  <c r="J42" i="2" s="1"/>
  <c r="D43" i="2"/>
  <c r="N43" i="2"/>
  <c r="O43" i="2" s="1"/>
  <c r="J43" i="2" s="1"/>
  <c r="D44" i="2"/>
  <c r="N44" i="2"/>
  <c r="O44" i="2" s="1"/>
  <c r="J44" i="2" s="1"/>
  <c r="D45" i="2"/>
  <c r="N45" i="2"/>
  <c r="O45" i="2" s="1"/>
  <c r="J45" i="2" s="1"/>
  <c r="D46" i="2"/>
  <c r="N46" i="2"/>
  <c r="O46" i="2" s="1"/>
  <c r="J46" i="2" s="1"/>
  <c r="D47" i="2"/>
  <c r="N47" i="2"/>
  <c r="O47" i="2" s="1"/>
  <c r="J47" i="2" s="1"/>
  <c r="D48" i="2"/>
  <c r="N48" i="2"/>
  <c r="O48" i="2" s="1"/>
  <c r="J48" i="2" s="1"/>
  <c r="M8" i="6"/>
  <c r="Q8" i="6"/>
  <c r="R8" i="6" s="1"/>
  <c r="S8" i="6" s="1"/>
  <c r="T8" i="6"/>
  <c r="U8" i="6" s="1"/>
  <c r="M9" i="6"/>
  <c r="Q9" i="6"/>
  <c r="R9" i="6" s="1"/>
  <c r="S9" i="6" s="1"/>
  <c r="T9" i="6"/>
  <c r="U9" i="6" s="1"/>
  <c r="M10" i="6"/>
  <c r="N10" i="6"/>
  <c r="Q10" i="6"/>
  <c r="R10" i="6" s="1"/>
  <c r="S10" i="6" s="1"/>
  <c r="T10" i="6"/>
  <c r="U10" i="6" s="1"/>
  <c r="Y10" i="6"/>
  <c r="M11" i="6"/>
  <c r="Q11" i="6"/>
  <c r="R11" i="6" s="1"/>
  <c r="S11" i="6" s="1"/>
  <c r="X11" i="6" s="1"/>
  <c r="T11" i="6"/>
  <c r="U11" i="6" s="1"/>
  <c r="M12" i="6"/>
  <c r="Q12" i="6"/>
  <c r="R12" i="6" s="1"/>
  <c r="S12" i="6" s="1"/>
  <c r="W12" i="6" s="1"/>
  <c r="T12" i="6"/>
  <c r="U12" i="6" s="1"/>
  <c r="M13" i="6"/>
  <c r="N13" i="6"/>
  <c r="Q13" i="6"/>
  <c r="R13" i="6" s="1"/>
  <c r="S13" i="6" s="1"/>
  <c r="T13" i="6"/>
  <c r="U13" i="6" s="1"/>
  <c r="Y13" i="6"/>
  <c r="M14" i="6"/>
  <c r="N14" i="6"/>
  <c r="Q14" i="6"/>
  <c r="R14" i="6" s="1"/>
  <c r="S14" i="6" s="1"/>
  <c r="W14" i="6" s="1"/>
  <c r="T14" i="6"/>
  <c r="U14" i="6" s="1"/>
  <c r="Y14" i="6"/>
  <c r="M15" i="6"/>
  <c r="Q15" i="6"/>
  <c r="R15" i="6" s="1"/>
  <c r="S15" i="6" s="1"/>
  <c r="T15" i="6"/>
  <c r="U15" i="6" s="1"/>
  <c r="M16" i="6"/>
  <c r="N16" i="6"/>
  <c r="Q16" i="6"/>
  <c r="R16" i="6" s="1"/>
  <c r="S16" i="6" s="1"/>
  <c r="T16" i="6"/>
  <c r="U16" i="6" s="1"/>
  <c r="Y16" i="6"/>
  <c r="M17" i="6"/>
  <c r="N17" i="6"/>
  <c r="Q17" i="6"/>
  <c r="R17" i="6" s="1"/>
  <c r="S17" i="6" s="1"/>
  <c r="X17" i="6" s="1"/>
  <c r="T17" i="6"/>
  <c r="U17" i="6" s="1"/>
  <c r="Y17" i="6"/>
  <c r="M18" i="6"/>
  <c r="N18" i="6"/>
  <c r="Q18" i="6"/>
  <c r="R18" i="6" s="1"/>
  <c r="S18" i="6" s="1"/>
  <c r="T18" i="6"/>
  <c r="U18" i="6" s="1"/>
  <c r="Y18" i="6"/>
  <c r="M19" i="6"/>
  <c r="N19" i="6"/>
  <c r="Q19" i="6"/>
  <c r="R19" i="6" s="1"/>
  <c r="S19" i="6" s="1"/>
  <c r="T19" i="6"/>
  <c r="U19" i="6" s="1"/>
  <c r="Y19" i="6"/>
  <c r="M20" i="6"/>
  <c r="N20" i="6"/>
  <c r="Q20" i="6"/>
  <c r="R20" i="6" s="1"/>
  <c r="S20" i="6" s="1"/>
  <c r="T20" i="6"/>
  <c r="U20" i="6" s="1"/>
  <c r="Y20" i="6"/>
  <c r="M21" i="6"/>
  <c r="N21" i="6"/>
  <c r="Q21" i="6"/>
  <c r="R21" i="6" s="1"/>
  <c r="S21" i="6" s="1"/>
  <c r="T21" i="6"/>
  <c r="U21" i="6" s="1"/>
  <c r="Y21" i="6"/>
  <c r="M22" i="6"/>
  <c r="N22" i="6"/>
  <c r="Q22" i="6"/>
  <c r="R22" i="6" s="1"/>
  <c r="S22" i="6" s="1"/>
  <c r="T22" i="6"/>
  <c r="U22" i="6" s="1"/>
  <c r="Y22" i="6"/>
  <c r="M23" i="6"/>
  <c r="N23" i="6"/>
  <c r="Q23" i="6"/>
  <c r="R23" i="6" s="1"/>
  <c r="S23" i="6" s="1"/>
  <c r="W23" i="6" s="1"/>
  <c r="T23" i="6"/>
  <c r="U23" i="6" s="1"/>
  <c r="Y23" i="6"/>
  <c r="M24" i="6"/>
  <c r="N24" i="6"/>
  <c r="Q24" i="6"/>
  <c r="R24" i="6" s="1"/>
  <c r="S24" i="6" s="1"/>
  <c r="X24" i="6" s="1"/>
  <c r="T24" i="6"/>
  <c r="U24" i="6" s="1"/>
  <c r="Y24" i="6"/>
  <c r="M25" i="6"/>
  <c r="N25" i="6"/>
  <c r="Q25" i="6"/>
  <c r="R25" i="6" s="1"/>
  <c r="S25" i="6" s="1"/>
  <c r="X25" i="6" s="1"/>
  <c r="T25" i="6"/>
  <c r="U25" i="6" s="1"/>
  <c r="Y25" i="6"/>
  <c r="M26" i="6"/>
  <c r="N26" i="6"/>
  <c r="Q26" i="6"/>
  <c r="R26" i="6" s="1"/>
  <c r="S26" i="6" s="1"/>
  <c r="W26" i="6" s="1"/>
  <c r="T26" i="6"/>
  <c r="U26" i="6" s="1"/>
  <c r="Y26" i="6"/>
  <c r="M27" i="6"/>
  <c r="N27" i="6"/>
  <c r="Q27" i="6"/>
  <c r="R27" i="6" s="1"/>
  <c r="S27" i="6" s="1"/>
  <c r="T27" i="6"/>
  <c r="U27" i="6" s="1"/>
  <c r="Y27" i="6"/>
  <c r="M28" i="6"/>
  <c r="N28" i="6"/>
  <c r="Q28" i="6"/>
  <c r="R28" i="6" s="1"/>
  <c r="S28" i="6" s="1"/>
  <c r="T28" i="6"/>
  <c r="U28" i="6" s="1"/>
  <c r="Y28" i="6"/>
  <c r="M29" i="6"/>
  <c r="N29" i="6"/>
  <c r="Q29" i="6"/>
  <c r="R29" i="6" s="1"/>
  <c r="S29" i="6" s="1"/>
  <c r="T29" i="6"/>
  <c r="U29" i="6" s="1"/>
  <c r="Y29" i="6"/>
  <c r="M30" i="6"/>
  <c r="N30" i="6"/>
  <c r="Q30" i="6"/>
  <c r="R30" i="6" s="1"/>
  <c r="S30" i="6" s="1"/>
  <c r="W30" i="6" s="1"/>
  <c r="T30" i="6"/>
  <c r="U30" i="6" s="1"/>
  <c r="Y30" i="6"/>
  <c r="M31" i="6"/>
  <c r="N31" i="6"/>
  <c r="Q31" i="6"/>
  <c r="R31" i="6" s="1"/>
  <c r="S31" i="6" s="1"/>
  <c r="T31" i="6"/>
  <c r="U31" i="6" s="1"/>
  <c r="Y31" i="6"/>
  <c r="M32" i="6"/>
  <c r="N32" i="6"/>
  <c r="Q32" i="6"/>
  <c r="R32" i="6" s="1"/>
  <c r="S32" i="6" s="1"/>
  <c r="T32" i="6"/>
  <c r="U32" i="6" s="1"/>
  <c r="Y32" i="6"/>
  <c r="M33" i="6"/>
  <c r="N33" i="6"/>
  <c r="Q33" i="6"/>
  <c r="R33" i="6" s="1"/>
  <c r="S33" i="6" s="1"/>
  <c r="T33" i="6"/>
  <c r="U33" i="6" s="1"/>
  <c r="Y33" i="6"/>
  <c r="M34" i="6"/>
  <c r="N34" i="6"/>
  <c r="Q34" i="6"/>
  <c r="R34" i="6" s="1"/>
  <c r="S34" i="6" s="1"/>
  <c r="T34" i="6"/>
  <c r="U34" i="6" s="1"/>
  <c r="Y34" i="6"/>
  <c r="M35" i="6"/>
  <c r="N35" i="6"/>
  <c r="Q35" i="6"/>
  <c r="R35" i="6" s="1"/>
  <c r="S35" i="6" s="1"/>
  <c r="T35" i="6"/>
  <c r="U35" i="6" s="1"/>
  <c r="Y35" i="6"/>
  <c r="M36" i="6"/>
  <c r="N36" i="6"/>
  <c r="Q36" i="6"/>
  <c r="R36" i="6" s="1"/>
  <c r="S36" i="6" s="1"/>
  <c r="W36" i="6" s="1"/>
  <c r="T36" i="6"/>
  <c r="U36" i="6" s="1"/>
  <c r="Y36" i="6"/>
  <c r="M37" i="6"/>
  <c r="N37" i="6"/>
  <c r="Q37" i="6"/>
  <c r="R37" i="6" s="1"/>
  <c r="S37" i="6" s="1"/>
  <c r="T37" i="6"/>
  <c r="U37" i="6" s="1"/>
  <c r="Y37" i="6"/>
  <c r="M38" i="6"/>
  <c r="N38" i="6"/>
  <c r="Q38" i="6"/>
  <c r="R38" i="6" s="1"/>
  <c r="S38" i="6" s="1"/>
  <c r="T38" i="6"/>
  <c r="U38" i="6" s="1"/>
  <c r="Y38" i="6"/>
  <c r="M39" i="6"/>
  <c r="N39" i="6"/>
  <c r="Q39" i="6"/>
  <c r="R39" i="6" s="1"/>
  <c r="S39" i="6" s="1"/>
  <c r="T39" i="6"/>
  <c r="U39" i="6" s="1"/>
  <c r="Y39" i="6"/>
  <c r="M40" i="6"/>
  <c r="N40" i="6"/>
  <c r="Q40" i="6"/>
  <c r="R40" i="6" s="1"/>
  <c r="S40" i="6" s="1"/>
  <c r="W40" i="6" s="1"/>
  <c r="T40" i="6"/>
  <c r="U40" i="6" s="1"/>
  <c r="Y40" i="6"/>
  <c r="M41" i="6"/>
  <c r="N41" i="6"/>
  <c r="Q41" i="6"/>
  <c r="R41" i="6" s="1"/>
  <c r="S41" i="6" s="1"/>
  <c r="T41" i="6"/>
  <c r="U41" i="6" s="1"/>
  <c r="Y41" i="6"/>
  <c r="M42" i="6"/>
  <c r="N42" i="6"/>
  <c r="Q42" i="6"/>
  <c r="R42" i="6" s="1"/>
  <c r="S42" i="6" s="1"/>
  <c r="W42" i="6" s="1"/>
  <c r="T42" i="6"/>
  <c r="U42" i="6" s="1"/>
  <c r="Y42" i="6"/>
  <c r="M43" i="6"/>
  <c r="N43" i="6"/>
  <c r="Q43" i="6"/>
  <c r="R43" i="6" s="1"/>
  <c r="S43" i="6" s="1"/>
  <c r="W43" i="6" s="1"/>
  <c r="T43" i="6"/>
  <c r="U43" i="6" s="1"/>
  <c r="Y43" i="6"/>
  <c r="M44" i="6"/>
  <c r="N44" i="6"/>
  <c r="Q44" i="6"/>
  <c r="R44" i="6" s="1"/>
  <c r="S44" i="6" s="1"/>
  <c r="X44" i="6" s="1"/>
  <c r="T44" i="6"/>
  <c r="U44" i="6" s="1"/>
  <c r="Y44" i="6"/>
  <c r="M45" i="6"/>
  <c r="N45" i="6"/>
  <c r="Q45" i="6"/>
  <c r="R45" i="6" s="1"/>
  <c r="S45" i="6" s="1"/>
  <c r="X45" i="6" s="1"/>
  <c r="T45" i="6"/>
  <c r="U45" i="6" s="1"/>
  <c r="Y45" i="6"/>
  <c r="M46" i="6"/>
  <c r="N46" i="6"/>
  <c r="Q46" i="6"/>
  <c r="R46" i="6" s="1"/>
  <c r="S46" i="6" s="1"/>
  <c r="T46" i="6"/>
  <c r="U46" i="6" s="1"/>
  <c r="Y46" i="6"/>
  <c r="M47" i="6"/>
  <c r="N47" i="6"/>
  <c r="Q47" i="6"/>
  <c r="R47" i="6" s="1"/>
  <c r="S47" i="6" s="1"/>
  <c r="W47" i="6" s="1"/>
  <c r="T47" i="6"/>
  <c r="U47" i="6" s="1"/>
  <c r="Y47" i="6"/>
  <c r="M48" i="6"/>
  <c r="N48" i="6"/>
  <c r="Q48" i="6"/>
  <c r="R48" i="6" s="1"/>
  <c r="S48" i="6" s="1"/>
  <c r="T48" i="6"/>
  <c r="U48" i="6" s="1"/>
  <c r="Y48" i="6"/>
  <c r="M49" i="6"/>
  <c r="N49" i="6"/>
  <c r="Q49" i="6"/>
  <c r="R49" i="6" s="1"/>
  <c r="S49" i="6" s="1"/>
  <c r="W49" i="6" s="1"/>
  <c r="T49" i="6"/>
  <c r="U49" i="6" s="1"/>
  <c r="Y49" i="6"/>
  <c r="M50" i="6"/>
  <c r="N50" i="6"/>
  <c r="Q50" i="6"/>
  <c r="R50" i="6" s="1"/>
  <c r="S50" i="6" s="1"/>
  <c r="T50" i="6"/>
  <c r="U50" i="6" s="1"/>
  <c r="Y50" i="6"/>
  <c r="Y12" i="6"/>
  <c r="N12" i="6"/>
  <c r="Y36" i="1"/>
  <c r="X26" i="6"/>
  <c r="X23" i="6"/>
  <c r="Y15" i="6"/>
  <c r="N15" i="6"/>
  <c r="Y11" i="6"/>
  <c r="N11" i="6"/>
  <c r="D37" i="1"/>
  <c r="BU37" i="1" s="1"/>
  <c r="AX36" i="1"/>
  <c r="X14" i="6" l="1"/>
  <c r="BU38" i="1"/>
  <c r="BC38" i="1"/>
  <c r="AC38" i="1"/>
  <c r="U38" i="1"/>
  <c r="M38" i="1"/>
  <c r="BQ38" i="1"/>
  <c r="AX38" i="1"/>
  <c r="Y38" i="1"/>
  <c r="Q38" i="1"/>
  <c r="K47" i="2"/>
  <c r="K46" i="2"/>
  <c r="K44" i="2"/>
  <c r="K43" i="2"/>
  <c r="K42" i="2"/>
  <c r="K34" i="2"/>
  <c r="K32" i="2"/>
  <c r="K31" i="2"/>
  <c r="K30" i="2"/>
  <c r="K28" i="2"/>
  <c r="K27" i="2"/>
  <c r="K26" i="2"/>
  <c r="K24" i="2"/>
  <c r="K23" i="2"/>
  <c r="K22" i="2"/>
  <c r="K20" i="2"/>
  <c r="K19" i="2"/>
  <c r="K18" i="2"/>
  <c r="K16" i="2"/>
  <c r="K15" i="2"/>
  <c r="K14" i="2"/>
  <c r="K12" i="2"/>
  <c r="K11" i="2"/>
  <c r="BQ39" i="1"/>
  <c r="AX39" i="1"/>
  <c r="Y39" i="1"/>
  <c r="Q39" i="1"/>
  <c r="BU39" i="1"/>
  <c r="BC39" i="1"/>
  <c r="AC39" i="1"/>
  <c r="U39" i="1"/>
  <c r="M39" i="1"/>
  <c r="K10" i="2"/>
  <c r="K40" i="2"/>
  <c r="K39" i="2"/>
  <c r="K38" i="2"/>
  <c r="K36" i="2"/>
  <c r="K35" i="2"/>
  <c r="Y34" i="1"/>
  <c r="BU34" i="1"/>
  <c r="BC34" i="1"/>
  <c r="BQ34" i="1"/>
  <c r="Q34" i="1"/>
  <c r="AX34" i="1"/>
  <c r="X10" i="6"/>
  <c r="W10" i="6"/>
  <c r="X12" i="6"/>
  <c r="X43" i="6"/>
  <c r="V26" i="6"/>
  <c r="V12" i="6"/>
  <c r="AC36" i="1"/>
  <c r="BU36" i="1"/>
  <c r="U36" i="1"/>
  <c r="M36" i="1"/>
  <c r="BC36" i="1"/>
  <c r="F19" i="11"/>
  <c r="F21" i="11" s="1"/>
  <c r="AB16" i="17" s="1"/>
  <c r="X38" i="6"/>
  <c r="W38" i="6"/>
  <c r="W37" i="6"/>
  <c r="X37" i="6"/>
  <c r="V37" i="6"/>
  <c r="W32" i="6"/>
  <c r="X32" i="6"/>
  <c r="V23" i="6"/>
  <c r="V17" i="6"/>
  <c r="V15" i="6"/>
  <c r="V14" i="6"/>
  <c r="K45" i="2"/>
  <c r="K41" i="2"/>
  <c r="K37" i="2"/>
  <c r="K33" i="2"/>
  <c r="K29" i="2"/>
  <c r="K25" i="2"/>
  <c r="K21" i="2"/>
  <c r="K17" i="2"/>
  <c r="K13" i="2"/>
  <c r="K9" i="2"/>
  <c r="K8" i="2"/>
  <c r="U34" i="1"/>
  <c r="U37" i="1"/>
  <c r="M37" i="1"/>
  <c r="V32" i="6"/>
  <c r="AB22" i="13"/>
  <c r="AB30" i="13" s="1"/>
  <c r="AB33" i="13" s="1"/>
  <c r="X39" i="6"/>
  <c r="W39" i="6"/>
  <c r="W28" i="6"/>
  <c r="X28" i="6"/>
  <c r="X48" i="6"/>
  <c r="W48" i="6"/>
  <c r="W50" i="6"/>
  <c r="V50" i="6"/>
  <c r="X50" i="6"/>
  <c r="V41" i="6"/>
  <c r="W41" i="6"/>
  <c r="X41" i="6"/>
  <c r="X19" i="6"/>
  <c r="W19" i="6"/>
  <c r="X21" i="6"/>
  <c r="W21" i="6"/>
  <c r="V21" i="6"/>
  <c r="X36" i="6"/>
  <c r="W24" i="6"/>
  <c r="V30" i="6"/>
  <c r="V24" i="6"/>
  <c r="V11" i="6"/>
  <c r="V10" i="6"/>
  <c r="V48" i="6"/>
  <c r="V39" i="6"/>
  <c r="V19" i="6"/>
  <c r="V13" i="6"/>
  <c r="W17" i="6"/>
  <c r="V45" i="6"/>
  <c r="W34" i="6"/>
  <c r="V34" i="6"/>
  <c r="X34" i="6"/>
  <c r="X16" i="6"/>
  <c r="W16" i="6"/>
  <c r="V18" i="6"/>
  <c r="X18" i="6"/>
  <c r="W18" i="6"/>
  <c r="W20" i="6"/>
  <c r="X20" i="6"/>
  <c r="X22" i="6"/>
  <c r="W22" i="6"/>
  <c r="V22" i="6"/>
  <c r="W9" i="6"/>
  <c r="X9" i="6"/>
  <c r="V42" i="6"/>
  <c r="X30" i="6"/>
  <c r="X40" i="6"/>
  <c r="X42" i="6"/>
  <c r="W11" i="6"/>
  <c r="W25" i="6"/>
  <c r="V49" i="6"/>
  <c r="V47" i="6"/>
  <c r="V44" i="6"/>
  <c r="V38" i="6"/>
  <c r="V36" i="6"/>
  <c r="V28" i="6"/>
  <c r="V25" i="6"/>
  <c r="W44" i="6"/>
  <c r="V40" i="6"/>
  <c r="W8" i="6"/>
  <c r="X8" i="6"/>
  <c r="V8" i="6"/>
  <c r="Y8" i="6" s="1"/>
  <c r="N8" i="6" s="1"/>
  <c r="K7" i="2"/>
  <c r="D49" i="2"/>
  <c r="AC34" i="1"/>
  <c r="D35" i="1"/>
  <c r="AC35" i="1" s="1"/>
  <c r="V46" i="6"/>
  <c r="W33" i="6"/>
  <c r="V33" i="6"/>
  <c r="X33" i="6"/>
  <c r="X46" i="6"/>
  <c r="W46" i="6"/>
  <c r="W35" i="6"/>
  <c r="X35" i="6"/>
  <c r="V35" i="6"/>
  <c r="W27" i="6"/>
  <c r="X27" i="6"/>
  <c r="V27" i="6"/>
  <c r="W29" i="6"/>
  <c r="V29" i="6"/>
  <c r="X29" i="6"/>
  <c r="X31" i="6"/>
  <c r="W31" i="6"/>
  <c r="V31" i="6"/>
  <c r="W15" i="6"/>
  <c r="X15" i="6"/>
  <c r="V16" i="6"/>
  <c r="V9" i="6"/>
  <c r="Y9" i="6" s="1"/>
  <c r="N9" i="6" s="1"/>
  <c r="W45" i="6"/>
  <c r="X47" i="6"/>
  <c r="X49" i="6"/>
  <c r="V43" i="6"/>
  <c r="X13" i="6"/>
  <c r="W13" i="6"/>
  <c r="Q37" i="1"/>
  <c r="V20" i="6"/>
  <c r="M51" i="6"/>
  <c r="BQ36" i="1"/>
  <c r="F22" i="11" l="1"/>
  <c r="F26" i="11" s="1"/>
  <c r="N51" i="6"/>
  <c r="AB15" i="17" s="1"/>
  <c r="AC27" i="16"/>
  <c r="AX35" i="1"/>
  <c r="K49" i="2"/>
  <c r="AB35" i="13"/>
  <c r="Y35" i="1"/>
  <c r="BQ35" i="1"/>
  <c r="BC35" i="1"/>
  <c r="M35" i="1"/>
  <c r="U35" i="1"/>
  <c r="Q35" i="1"/>
  <c r="BU35" i="1"/>
  <c r="F30" i="11" l="1"/>
  <c r="F35" i="11" s="1"/>
  <c r="AB19" i="17"/>
  <c r="AB21" i="17" s="1"/>
  <c r="AB15" i="3"/>
  <c r="AB16" i="3"/>
  <c r="D37" i="16"/>
  <c r="D27" i="16"/>
  <c r="Q37" i="16" l="1"/>
  <c r="AX37" i="16"/>
  <c r="U37" i="16"/>
  <c r="BC37" i="16"/>
  <c r="Y37" i="16"/>
  <c r="BQ37" i="16"/>
  <c r="M37" i="16"/>
  <c r="AC37" i="16"/>
  <c r="BU37" i="16"/>
  <c r="AD25" i="17"/>
  <c r="AD24" i="17" s="1"/>
  <c r="AB24" i="17" s="1"/>
  <c r="AK21" i="17"/>
  <c r="AB19" i="3"/>
  <c r="AB21" i="3" s="1"/>
  <c r="AC20" i="3"/>
  <c r="E17" i="4" l="1"/>
  <c r="AC30" i="16"/>
  <c r="AK21" i="3"/>
  <c r="E22" i="4"/>
  <c r="AB30" i="17" l="1"/>
  <c r="AB32" i="17" s="1"/>
  <c r="AC23" i="18" s="1"/>
  <c r="H17" i="4"/>
  <c r="AD24" i="3" s="1"/>
  <c r="AB24" i="3" s="1"/>
  <c r="AD27" i="17" l="1"/>
  <c r="AK27" i="3"/>
  <c r="AK25" i="17"/>
  <c r="AK28" i="3" l="1"/>
  <c r="AB30" i="3" s="1"/>
  <c r="AD27" i="3" s="1"/>
  <c r="D33" i="18"/>
  <c r="AC30" i="18"/>
  <c r="D23" i="18"/>
  <c r="AB32" i="3" l="1"/>
  <c r="AD35" i="3" s="1"/>
  <c r="AD35" i="17" l="1"/>
  <c r="AK25" i="3"/>
  <c r="AC23" i="1" s="1"/>
  <c r="AC30" i="1" l="1"/>
  <c r="D33" i="1"/>
  <c r="D23" i="1"/>
  <c r="F47" i="20"/>
  <c r="F48" i="20" s="1"/>
</calcChain>
</file>

<file path=xl/comments1.xml><?xml version="1.0" encoding="utf-8"?>
<comments xmlns="http://schemas.openxmlformats.org/spreadsheetml/2006/main">
  <authors>
    <author>Therese Holmquist</author>
  </authors>
  <commentList>
    <comment ref="E6" authorId="0" shapeId="0">
      <text>
        <r>
          <rPr>
            <b/>
            <sz val="9"/>
            <color indexed="81"/>
            <rFont val="Tahoma"/>
            <family val="2"/>
          </rPr>
          <t>Therese Holmquist:</t>
        </r>
        <r>
          <rPr>
            <sz val="9"/>
            <color indexed="81"/>
            <rFont val="Tahoma"/>
            <family val="2"/>
          </rPr>
          <t xml:space="preserve">
Områdesindelningen framgår av kartskissen på bilaga 3 till avtalet om starkströmsledning med Svensk Energi.</t>
        </r>
      </text>
    </comment>
    <comment ref="E16" authorId="0" shapeId="0">
      <text>
        <r>
          <rPr>
            <b/>
            <sz val="9"/>
            <color indexed="81"/>
            <rFont val="Tahoma"/>
            <family val="2"/>
          </rPr>
          <t>Therese Holmquist:</t>
        </r>
        <r>
          <rPr>
            <sz val="9"/>
            <color indexed="81"/>
            <rFont val="Tahoma"/>
            <family val="2"/>
          </rPr>
          <t xml:space="preserve">
Används i de fall markkabel förläggs inom vägområde för enskild väg och fastighetsägaren är väghållare.</t>
        </r>
      </text>
    </comment>
    <comment ref="F25" authorId="0" shapeId="0">
      <text>
        <r>
          <rPr>
            <b/>
            <sz val="9"/>
            <color indexed="81"/>
            <rFont val="Tahoma"/>
            <family val="2"/>
          </rPr>
          <t>Therese Holmquist:</t>
        </r>
        <r>
          <rPr>
            <sz val="9"/>
            <color indexed="81"/>
            <rFont val="Tahoma"/>
            <family val="2"/>
          </rPr>
          <t xml:space="preserve">
Om ersättningen överstiger 5 000 kr skall den frivillga överenkommelsen beräknas på 20% av ersättningen, dock
max 20% av gällande prisbasbeloppet.</t>
        </r>
      </text>
    </comment>
  </commentList>
</comments>
</file>

<file path=xl/sharedStrings.xml><?xml version="1.0" encoding="utf-8"?>
<sst xmlns="http://schemas.openxmlformats.org/spreadsheetml/2006/main" count="5378" uniqueCount="4901">
  <si>
    <t>SIIIM0,5100</t>
  </si>
  <si>
    <t>SIIIM0,591</t>
  </si>
  <si>
    <t>SIIIM0,582</t>
  </si>
  <si>
    <t>SIIIM0,573</t>
  </si>
  <si>
    <t>SIIIM0,564</t>
  </si>
  <si>
    <t>SIIIM0,555</t>
  </si>
  <si>
    <t>SIIIM0,546</t>
  </si>
  <si>
    <t>SIIIM0,537</t>
  </si>
  <si>
    <t>SIIIM0,528</t>
  </si>
  <si>
    <t>SIIIM0,519</t>
  </si>
  <si>
    <t>SIIIM0,510</t>
  </si>
  <si>
    <t>SIIIY1100</t>
  </si>
  <si>
    <t>SIIIY191</t>
  </si>
  <si>
    <t>SIIIY182</t>
  </si>
  <si>
    <t>SIIIY173</t>
  </si>
  <si>
    <t>SIIIY164</t>
  </si>
  <si>
    <t>SIIIY155</t>
  </si>
  <si>
    <t>SIIIY146</t>
  </si>
  <si>
    <t>SIIIY137</t>
  </si>
  <si>
    <t>SIIIY128</t>
  </si>
  <si>
    <t>SIIIY119</t>
  </si>
  <si>
    <t>SIIIY110</t>
  </si>
  <si>
    <t>SIIIY0,9100</t>
  </si>
  <si>
    <t>SIIIY0,991</t>
  </si>
  <si>
    <t>SIIIY0,982</t>
  </si>
  <si>
    <t>SIIIY0,973</t>
  </si>
  <si>
    <t>SIIIY0,964</t>
  </si>
  <si>
    <t>SIIIY0,955</t>
  </si>
  <si>
    <t>SIIIY0,946</t>
  </si>
  <si>
    <t>SIIIY0,937</t>
  </si>
  <si>
    <t>SIIIY0,928</t>
  </si>
  <si>
    <t>SIIIY0,919</t>
  </si>
  <si>
    <t>SIIIY0,910</t>
  </si>
  <si>
    <t>SIIIY0,8100</t>
  </si>
  <si>
    <t>SIIIY0,891</t>
  </si>
  <si>
    <t>SIIIY0,882</t>
  </si>
  <si>
    <t>SIIIY0,873</t>
  </si>
  <si>
    <t>SIIIY0,864</t>
  </si>
  <si>
    <t>SIIIY0,855</t>
  </si>
  <si>
    <t>SIIIY0,846</t>
  </si>
  <si>
    <t>SIIIY0,837</t>
  </si>
  <si>
    <t>SIIIY0,828</t>
  </si>
  <si>
    <t>SIIIY0,819</t>
  </si>
  <si>
    <t>SIIIY0,810</t>
  </si>
  <si>
    <t>SIIIY0,7100</t>
  </si>
  <si>
    <t>SIIIY0,791</t>
  </si>
  <si>
    <t>SIIIY0,782</t>
  </si>
  <si>
    <t>SIIIY0,773</t>
  </si>
  <si>
    <t>SIIIY0,764</t>
  </si>
  <si>
    <t>SIIIY0,755</t>
  </si>
  <si>
    <t>SIIIY0,746</t>
  </si>
  <si>
    <t>SIIIY0,737</t>
  </si>
  <si>
    <t>SIIIY0,728</t>
  </si>
  <si>
    <t>SIIIY0,719</t>
  </si>
  <si>
    <t>SIIIY0,710</t>
  </si>
  <si>
    <t>SIIIY0,6100</t>
  </si>
  <si>
    <t>SIIIY0,691</t>
  </si>
  <si>
    <t>SIIIY0,682</t>
  </si>
  <si>
    <t>SIIIY0,673</t>
  </si>
  <si>
    <t>SIIIY0,664</t>
  </si>
  <si>
    <t>SIIIY0,655</t>
  </si>
  <si>
    <t>SIIIY0,646</t>
  </si>
  <si>
    <t>SIIIY0,637</t>
  </si>
  <si>
    <t>SIIIY0,628</t>
  </si>
  <si>
    <t>SIIIY0,619</t>
  </si>
  <si>
    <t>SIIIY0,610</t>
  </si>
  <si>
    <t>SIIIY0,5100</t>
  </si>
  <si>
    <t>SIIIY0,591</t>
  </si>
  <si>
    <t>SIIIY0,582</t>
  </si>
  <si>
    <t>SIIIY0,573</t>
  </si>
  <si>
    <t>SIIIY0,564</t>
  </si>
  <si>
    <t>SIIIY0,555</t>
  </si>
  <si>
    <t>SIIIY0,546</t>
  </si>
  <si>
    <t>SIIIY0,537</t>
  </si>
  <si>
    <t>SIIIY0,528</t>
  </si>
  <si>
    <t>SIIIY0,519</t>
  </si>
  <si>
    <t>SIIIY0,510</t>
  </si>
  <si>
    <t>SIIIÄ</t>
  </si>
  <si>
    <t>GIP1100</t>
  </si>
  <si>
    <t>GIP191</t>
  </si>
  <si>
    <t>GIP182</t>
  </si>
  <si>
    <t>GIP173</t>
  </si>
  <si>
    <t>GIP164</t>
  </si>
  <si>
    <t>GIP155</t>
  </si>
  <si>
    <t>GIP146</t>
  </si>
  <si>
    <t>GIP137</t>
  </si>
  <si>
    <t>GIP128</t>
  </si>
  <si>
    <t>GIP119</t>
  </si>
  <si>
    <t>GIP110</t>
  </si>
  <si>
    <t>GIP0,9100</t>
  </si>
  <si>
    <t>GIP0,991</t>
  </si>
  <si>
    <t>GIP0,982</t>
  </si>
  <si>
    <t>GIP0,973</t>
  </si>
  <si>
    <t>GIP0,964</t>
  </si>
  <si>
    <t>GIP0,955</t>
  </si>
  <si>
    <t>GIP0,946</t>
  </si>
  <si>
    <t>GIP0,937</t>
  </si>
  <si>
    <t>GIP0,928</t>
  </si>
  <si>
    <t>GIP0,919</t>
  </si>
  <si>
    <t>GIP0,910</t>
  </si>
  <si>
    <t>GIP0,8100</t>
  </si>
  <si>
    <t>GIP0,891</t>
  </si>
  <si>
    <t>GIP0,882</t>
  </si>
  <si>
    <t>GIP0,873</t>
  </si>
  <si>
    <t>GIP0,864</t>
  </si>
  <si>
    <t>GIP0,855</t>
  </si>
  <si>
    <t>GIP0,846</t>
  </si>
  <si>
    <t>GIP0,837</t>
  </si>
  <si>
    <t>GIP0,828</t>
  </si>
  <si>
    <t>GIP0,819</t>
  </si>
  <si>
    <t>GIP0,810</t>
  </si>
  <si>
    <t>GIP0,7100</t>
  </si>
  <si>
    <t>GIP0,791</t>
  </si>
  <si>
    <t>GIP0,782</t>
  </si>
  <si>
    <t>GIP0,773</t>
  </si>
  <si>
    <t>GIP0,764</t>
  </si>
  <si>
    <t>GIP0,755</t>
  </si>
  <si>
    <t>GIP0,746</t>
  </si>
  <si>
    <t>GIP0,737</t>
  </si>
  <si>
    <t>GIP0,728</t>
  </si>
  <si>
    <t>GIP0,719</t>
  </si>
  <si>
    <t>GIP0,710</t>
  </si>
  <si>
    <t>GIP0,6100</t>
  </si>
  <si>
    <t>GIP0,691</t>
  </si>
  <si>
    <t>GIP0,682</t>
  </si>
  <si>
    <t>GIP0,673</t>
  </si>
  <si>
    <t>GIP0,664</t>
  </si>
  <si>
    <t>GIP0,655</t>
  </si>
  <si>
    <t>GIP0,646</t>
  </si>
  <si>
    <t>GIP0,637</t>
  </si>
  <si>
    <t>GIP0,628</t>
  </si>
  <si>
    <t>GIP0,619</t>
  </si>
  <si>
    <t>GIP0,610</t>
  </si>
  <si>
    <t>GIP0,5100</t>
  </si>
  <si>
    <t>GIP0,591</t>
  </si>
  <si>
    <t>GIP0,582</t>
  </si>
  <si>
    <t>GIP0,573</t>
  </si>
  <si>
    <t>GIP0,564</t>
  </si>
  <si>
    <t>GIP0,555</t>
  </si>
  <si>
    <t>GIP0,546</t>
  </si>
  <si>
    <t>GIP0,537</t>
  </si>
  <si>
    <t>GIP0,528</t>
  </si>
  <si>
    <t>GIP0,519</t>
  </si>
  <si>
    <t>GIP0,510</t>
  </si>
  <si>
    <t>GIR1100</t>
  </si>
  <si>
    <t>GIR191</t>
  </si>
  <si>
    <t>GIR182</t>
  </si>
  <si>
    <t>GIR173</t>
  </si>
  <si>
    <t>GIR164</t>
  </si>
  <si>
    <t>GIR155</t>
  </si>
  <si>
    <t>GIR146</t>
  </si>
  <si>
    <t>GIR137</t>
  </si>
  <si>
    <t>GIR128</t>
  </si>
  <si>
    <t>GIR119</t>
  </si>
  <si>
    <t>GIR110</t>
  </si>
  <si>
    <t>GIR0,9100</t>
  </si>
  <si>
    <t>GIR0,991</t>
  </si>
  <si>
    <t>GIR0,982</t>
  </si>
  <si>
    <t>GIR0,973</t>
  </si>
  <si>
    <t>GIR0,964</t>
  </si>
  <si>
    <t>GIR0,955</t>
  </si>
  <si>
    <t>GIR0,946</t>
  </si>
  <si>
    <t>GIR0,937</t>
  </si>
  <si>
    <t>GIR0,928</t>
  </si>
  <si>
    <t>GIR0,919</t>
  </si>
  <si>
    <t>GIR0,910</t>
  </si>
  <si>
    <t>GIR0,8100</t>
  </si>
  <si>
    <t>GIR0,891</t>
  </si>
  <si>
    <t>GIR0,882</t>
  </si>
  <si>
    <t>GIR0,873</t>
  </si>
  <si>
    <t>GIR0,864</t>
  </si>
  <si>
    <t>GIR0,855</t>
  </si>
  <si>
    <t>GIR0,846</t>
  </si>
  <si>
    <t>GIR0,837</t>
  </si>
  <si>
    <t>GIR0,828</t>
  </si>
  <si>
    <t>GIR0,819</t>
  </si>
  <si>
    <t>GIR0,810</t>
  </si>
  <si>
    <t>GIR0,7100</t>
  </si>
  <si>
    <t>GIR0,791</t>
  </si>
  <si>
    <t>GIR0,782</t>
  </si>
  <si>
    <t>GIR0,773</t>
  </si>
  <si>
    <t>GIR0,764</t>
  </si>
  <si>
    <t>GIR0,755</t>
  </si>
  <si>
    <t>GIR0,746</t>
  </si>
  <si>
    <t>GIR0,737</t>
  </si>
  <si>
    <t>GIR0,728</t>
  </si>
  <si>
    <t>GIR0,719</t>
  </si>
  <si>
    <t>GIR0,710</t>
  </si>
  <si>
    <t>GIR0,6100</t>
  </si>
  <si>
    <t>GIR0,691</t>
  </si>
  <si>
    <t>GIR0,682</t>
  </si>
  <si>
    <t>GIR0,673</t>
  </si>
  <si>
    <t>GIR0,664</t>
  </si>
  <si>
    <t>GIR0,655</t>
  </si>
  <si>
    <t>GIR0,646</t>
  </si>
  <si>
    <t>GIR0,637</t>
  </si>
  <si>
    <t>GIR0,628</t>
  </si>
  <si>
    <t>GIR0,619</t>
  </si>
  <si>
    <t>GIR0,610</t>
  </si>
  <si>
    <t>GIR0,5100</t>
  </si>
  <si>
    <t>GIR0,591</t>
  </si>
  <si>
    <t>GIR0,582</t>
  </si>
  <si>
    <t>GIR0,573</t>
  </si>
  <si>
    <t>GIR0,564</t>
  </si>
  <si>
    <t>GIR0,555</t>
  </si>
  <si>
    <t>GIR0,546</t>
  </si>
  <si>
    <t>GIR0,537</t>
  </si>
  <si>
    <t>GIR0,528</t>
  </si>
  <si>
    <t>GIR0,519</t>
  </si>
  <si>
    <t>GIR0,510</t>
  </si>
  <si>
    <t>GIM1100</t>
  </si>
  <si>
    <t>GIM191</t>
  </si>
  <si>
    <t>GIM182</t>
  </si>
  <si>
    <t>GIM173</t>
  </si>
  <si>
    <t>GIM164</t>
  </si>
  <si>
    <t>GIM155</t>
  </si>
  <si>
    <t>GIM146</t>
  </si>
  <si>
    <t>GIM137</t>
  </si>
  <si>
    <t>GIM128</t>
  </si>
  <si>
    <t>GIM119</t>
  </si>
  <si>
    <t>GIM110</t>
  </si>
  <si>
    <t>GIM0,9100</t>
  </si>
  <si>
    <t>GIM0,991</t>
  </si>
  <si>
    <t>GIM0,982</t>
  </si>
  <si>
    <t>GIM0,973</t>
  </si>
  <si>
    <t>GIM0,964</t>
  </si>
  <si>
    <t>GIM0,955</t>
  </si>
  <si>
    <t>GIM0,946</t>
  </si>
  <si>
    <t>GIM0,937</t>
  </si>
  <si>
    <t>GIM0,928</t>
  </si>
  <si>
    <t>GIM0,919</t>
  </si>
  <si>
    <t>GIM0,910</t>
  </si>
  <si>
    <t>GIM0,8100</t>
  </si>
  <si>
    <t>GIM0,891</t>
  </si>
  <si>
    <t>GIM0,882</t>
  </si>
  <si>
    <t>GIM0,873</t>
  </si>
  <si>
    <t>GIM0,864</t>
  </si>
  <si>
    <t>GIM0,855</t>
  </si>
  <si>
    <t>GIM0,846</t>
  </si>
  <si>
    <t>GIM0,837</t>
  </si>
  <si>
    <t>GIM0,828</t>
  </si>
  <si>
    <t>GIM0,819</t>
  </si>
  <si>
    <t>GIM0,810</t>
  </si>
  <si>
    <t>GIM0,7100</t>
  </si>
  <si>
    <t>GIM0,791</t>
  </si>
  <si>
    <t>GIM0,782</t>
  </si>
  <si>
    <t>GIM0,773</t>
  </si>
  <si>
    <t>GIM0,764</t>
  </si>
  <si>
    <t>GIM0,755</t>
  </si>
  <si>
    <t>GIM0,746</t>
  </si>
  <si>
    <t>GIM0,737</t>
  </si>
  <si>
    <t>GIM0,728</t>
  </si>
  <si>
    <t>GIM0,719</t>
  </si>
  <si>
    <t>GIM0,710</t>
  </si>
  <si>
    <t>GIM0,6100</t>
  </si>
  <si>
    <t>GIM0,691</t>
  </si>
  <si>
    <t>GIM0,682</t>
  </si>
  <si>
    <t>GIM0,673</t>
  </si>
  <si>
    <t>GIM0,664</t>
  </si>
  <si>
    <t>GIM0,655</t>
  </si>
  <si>
    <t>GIM0,646</t>
  </si>
  <si>
    <t>GIM0,637</t>
  </si>
  <si>
    <t>GIM0,628</t>
  </si>
  <si>
    <t>GIM0,619</t>
  </si>
  <si>
    <t>GIM0,610</t>
  </si>
  <si>
    <t>GIM0,5100</t>
  </si>
  <si>
    <t>GIM0,591</t>
  </si>
  <si>
    <t>GIM0,582</t>
  </si>
  <si>
    <t>GIM0,573</t>
  </si>
  <si>
    <t>GIM0,564</t>
  </si>
  <si>
    <t>GIM0,555</t>
  </si>
  <si>
    <t>GIM0,546</t>
  </si>
  <si>
    <t>GIM0,537</t>
  </si>
  <si>
    <t>GIM0,528</t>
  </si>
  <si>
    <t>GIM0,519</t>
  </si>
  <si>
    <t>GIM0,510</t>
  </si>
  <si>
    <t>GIY1100</t>
  </si>
  <si>
    <t>GIY191</t>
  </si>
  <si>
    <t>GIY182</t>
  </si>
  <si>
    <t>GIY173</t>
  </si>
  <si>
    <t>GIY164</t>
  </si>
  <si>
    <t>GIY155</t>
  </si>
  <si>
    <t>GIY146</t>
  </si>
  <si>
    <t>GIY137</t>
  </si>
  <si>
    <t>GIY128</t>
  </si>
  <si>
    <t>GIY119</t>
  </si>
  <si>
    <t>GIY110</t>
  </si>
  <si>
    <t>GIY0,9100</t>
  </si>
  <si>
    <t>SSK88</t>
  </si>
  <si>
    <t>SSK99</t>
  </si>
  <si>
    <t>SSK1010</t>
  </si>
  <si>
    <t>SSK1111</t>
  </si>
  <si>
    <t>SSK1212</t>
  </si>
  <si>
    <t>SSK1313</t>
  </si>
  <si>
    <t>SSK1414</t>
  </si>
  <si>
    <t>SSK1515</t>
  </si>
  <si>
    <t>SSK1616</t>
  </si>
  <si>
    <t>SSK1717</t>
  </si>
  <si>
    <t>SSK1818</t>
  </si>
  <si>
    <t>SSK1919</t>
  </si>
  <si>
    <t>SSK2020</t>
  </si>
  <si>
    <t>GIY0,991</t>
  </si>
  <si>
    <t>GIY0,982</t>
  </si>
  <si>
    <t>GIY0,973</t>
  </si>
  <si>
    <t>GIY0,964</t>
  </si>
  <si>
    <t>GIY0,955</t>
  </si>
  <si>
    <t>GIY0,946</t>
  </si>
  <si>
    <t>GIY0,937</t>
  </si>
  <si>
    <t>GIY0,928</t>
  </si>
  <si>
    <t>GIY0,919</t>
  </si>
  <si>
    <t>GIY0,910</t>
  </si>
  <si>
    <t>GIY0,8100</t>
  </si>
  <si>
    <t>GIY0,891</t>
  </si>
  <si>
    <t>GIY0,882</t>
  </si>
  <si>
    <t>GIY0,873</t>
  </si>
  <si>
    <t>GIY0,864</t>
  </si>
  <si>
    <t>GIY0,855</t>
  </si>
  <si>
    <t>GIY0,846</t>
  </si>
  <si>
    <t>GIY0,837</t>
  </si>
  <si>
    <t>GIY0,828</t>
  </si>
  <si>
    <t>GIY0,819</t>
  </si>
  <si>
    <t>GIY0,810</t>
  </si>
  <si>
    <t>GIY0,7100</t>
  </si>
  <si>
    <t>GIY0,791</t>
  </si>
  <si>
    <t>GIY0,782</t>
  </si>
  <si>
    <t>GIY0,773</t>
  </si>
  <si>
    <t>GIY0,764</t>
  </si>
  <si>
    <t>GIY0,755</t>
  </si>
  <si>
    <t>GIY0,746</t>
  </si>
  <si>
    <t>GIY0,737</t>
  </si>
  <si>
    <t>GIY0,728</t>
  </si>
  <si>
    <t>GIY0,719</t>
  </si>
  <si>
    <t>GIY0,710</t>
  </si>
  <si>
    <t>GIY0,6100</t>
  </si>
  <si>
    <t>GIY0,691</t>
  </si>
  <si>
    <t>GIY0,682</t>
  </si>
  <si>
    <t>GIY0,673</t>
  </si>
  <si>
    <t>GIY0,664</t>
  </si>
  <si>
    <t>GIY0,655</t>
  </si>
  <si>
    <t>GIY0,646</t>
  </si>
  <si>
    <t>GIY0,637</t>
  </si>
  <si>
    <t>GIY0,628</t>
  </si>
  <si>
    <t>GIY0,619</t>
  </si>
  <si>
    <t>GIY0,610</t>
  </si>
  <si>
    <t>GIY0,5100</t>
  </si>
  <si>
    <t>GIY0,591</t>
  </si>
  <si>
    <t>GIY0,582</t>
  </si>
  <si>
    <t>GIY0,573</t>
  </si>
  <si>
    <t>GIY0,564</t>
  </si>
  <si>
    <t>GIY0,555</t>
  </si>
  <si>
    <t>GIY0,546</t>
  </si>
  <si>
    <t>GIY0,537</t>
  </si>
  <si>
    <t>GIY0,528</t>
  </si>
  <si>
    <t>GIY0,519</t>
  </si>
  <si>
    <t>GIY0,510</t>
  </si>
  <si>
    <t>GIÄ</t>
  </si>
  <si>
    <t>GIIP1100</t>
  </si>
  <si>
    <t>GIIP191</t>
  </si>
  <si>
    <t>GIIP182</t>
  </si>
  <si>
    <t>GIIP173</t>
  </si>
  <si>
    <t>GIIP164</t>
  </si>
  <si>
    <t>GIIP155</t>
  </si>
  <si>
    <t>GIIP146</t>
  </si>
  <si>
    <t>GIIP137</t>
  </si>
  <si>
    <t>GIIP128</t>
  </si>
  <si>
    <t>GIIP119</t>
  </si>
  <si>
    <t>GIIP110</t>
  </si>
  <si>
    <t>GIIP0,9100</t>
  </si>
  <si>
    <t>GIIP0,991</t>
  </si>
  <si>
    <t>GIIP0,982</t>
  </si>
  <si>
    <t>GIIP0,973</t>
  </si>
  <si>
    <t>GIIP0,964</t>
  </si>
  <si>
    <t>GIIP0,955</t>
  </si>
  <si>
    <t>GIIP0,946</t>
  </si>
  <si>
    <t>GIIP0,937</t>
  </si>
  <si>
    <t>GIIP0,928</t>
  </si>
  <si>
    <t>GIIP0,919</t>
  </si>
  <si>
    <t>GIIP0,910</t>
  </si>
  <si>
    <t>GIIP0,8100</t>
  </si>
  <si>
    <t>GIIP0,891</t>
  </si>
  <si>
    <t>GIIP0,882</t>
  </si>
  <si>
    <t>GIIP0,873</t>
  </si>
  <si>
    <t>GIIP0,864</t>
  </si>
  <si>
    <t>GIIP0,855</t>
  </si>
  <si>
    <t>GIIP0,846</t>
  </si>
  <si>
    <t>GIIP0,837</t>
  </si>
  <si>
    <t>GIIP0,828</t>
  </si>
  <si>
    <t>GIIP0,819</t>
  </si>
  <si>
    <t>GIIP0,810</t>
  </si>
  <si>
    <t>GIIP0,7100</t>
  </si>
  <si>
    <t>GIIP0,791</t>
  </si>
  <si>
    <t>GIIP0,782</t>
  </si>
  <si>
    <t>GIIP0,773</t>
  </si>
  <si>
    <t>GIIP0,764</t>
  </si>
  <si>
    <t>GIIP0,755</t>
  </si>
  <si>
    <t>GIIP0,746</t>
  </si>
  <si>
    <t>GIIP0,737</t>
  </si>
  <si>
    <t>GIIP0,728</t>
  </si>
  <si>
    <t>GIIP0,719</t>
  </si>
  <si>
    <t>GIIP0,710</t>
  </si>
  <si>
    <t>GIIP0,6100</t>
  </si>
  <si>
    <t>GIIP0,691</t>
  </si>
  <si>
    <t>GIIP0,682</t>
  </si>
  <si>
    <t>GIIP0,673</t>
  </si>
  <si>
    <t>GIIP0,664</t>
  </si>
  <si>
    <t>GIIP0,655</t>
  </si>
  <si>
    <t>GIIP0,646</t>
  </si>
  <si>
    <t>GIIP0,637</t>
  </si>
  <si>
    <t>GIIP0,628</t>
  </si>
  <si>
    <t>GIIP0,619</t>
  </si>
  <si>
    <t>GIIP0,610</t>
  </si>
  <si>
    <t>Utbetalning</t>
  </si>
  <si>
    <t>Till</t>
  </si>
  <si>
    <t>Datum</t>
  </si>
  <si>
    <t>Noteringar</t>
  </si>
  <si>
    <t>Rad</t>
  </si>
  <si>
    <t>Betalningen avser</t>
  </si>
  <si>
    <t>Totalt</t>
  </si>
  <si>
    <t>Product</t>
  </si>
  <si>
    <t>Customer</t>
  </si>
  <si>
    <t>Country</t>
  </si>
  <si>
    <t>As</t>
  </si>
  <si>
    <t>Taxper</t>
  </si>
  <si>
    <t>Abc</t>
  </si>
  <si>
    <t>Local 1</t>
  </si>
  <si>
    <t>EAS</t>
  </si>
  <si>
    <t>0FI</t>
  </si>
  <si>
    <t>Upprättad av</t>
  </si>
  <si>
    <t>Attesterad av</t>
  </si>
  <si>
    <t>Fastighetsägare</t>
  </si>
  <si>
    <t>Värderingsman</t>
  </si>
  <si>
    <t>V  Ä  R  D  E  R  I  N  G  S  P  R  O  T  O  K  O  L  L</t>
  </si>
  <si>
    <t>Värderingsman :</t>
  </si>
  <si>
    <t xml:space="preserve">                                       NYTT INTRÅNG</t>
  </si>
  <si>
    <t>Namnförtydligande</t>
  </si>
  <si>
    <t>Meter:</t>
  </si>
  <si>
    <t>SUMMA</t>
  </si>
  <si>
    <t>TOTALT INTRÅNG</t>
  </si>
  <si>
    <t>ERSÄTTNING FÖR FÖRDYRAD AVVERKNING</t>
  </si>
  <si>
    <t>Fastighet:</t>
  </si>
  <si>
    <t>S</t>
  </si>
  <si>
    <t>BEST.</t>
  </si>
  <si>
    <t>SKOGSGATA</t>
  </si>
  <si>
    <t>MARKTYP</t>
  </si>
  <si>
    <t>BESTÅND</t>
  </si>
  <si>
    <t>AR.FÖRD.</t>
  </si>
  <si>
    <t>Nr</t>
  </si>
  <si>
    <t>Längd</t>
  </si>
  <si>
    <t>Bredd</t>
  </si>
  <si>
    <t>Areal</t>
  </si>
  <si>
    <t>Bonitet</t>
  </si>
  <si>
    <t>Beståndstyp</t>
  </si>
  <si>
    <t>Slutenhet</t>
  </si>
  <si>
    <t>Trädslagsbl</t>
  </si>
  <si>
    <t>%</t>
  </si>
  <si>
    <t>Kr/Ha</t>
  </si>
  <si>
    <t>Kr</t>
  </si>
  <si>
    <t>Total areal</t>
  </si>
  <si>
    <t>I N T R Å N G  I  Å K E R M A R K</t>
  </si>
  <si>
    <t>Produktionsomr:</t>
  </si>
  <si>
    <t>Iv=</t>
  </si>
  <si>
    <t>Markslag</t>
  </si>
  <si>
    <t>Intrång</t>
  </si>
  <si>
    <t>Bort</t>
  </si>
  <si>
    <t>Nytt</t>
  </si>
  <si>
    <t>Kronor</t>
  </si>
  <si>
    <t>L1=</t>
  </si>
  <si>
    <t>L2=</t>
  </si>
  <si>
    <t>L3=</t>
  </si>
  <si>
    <t>Summa kronor</t>
  </si>
  <si>
    <t xml:space="preserve">       INDATA</t>
  </si>
  <si>
    <t>Ersättn. kabel kr:</t>
  </si>
  <si>
    <t>Minsta ers.</t>
  </si>
  <si>
    <t>Högsta frivilligers.</t>
  </si>
  <si>
    <t>Frivillig ers.</t>
  </si>
  <si>
    <t>Område:(G/S/N)</t>
  </si>
  <si>
    <t>Faktor:</t>
  </si>
  <si>
    <t>Adress:</t>
  </si>
  <si>
    <t>Postadress:</t>
  </si>
  <si>
    <t>Ledning:</t>
  </si>
  <si>
    <t xml:space="preserve">   ERSÄTTNING</t>
  </si>
  <si>
    <t>Amount</t>
  </si>
  <si>
    <t>Belopp</t>
  </si>
  <si>
    <t>Company</t>
  </si>
  <si>
    <t>Respons</t>
  </si>
  <si>
    <t>Account</t>
  </si>
  <si>
    <t>Project</t>
  </si>
  <si>
    <t>Invcost</t>
  </si>
  <si>
    <t>Partner</t>
  </si>
  <si>
    <t>Purpose</t>
  </si>
  <si>
    <t>GIIP0,5100</t>
  </si>
  <si>
    <t>GIIP0,591</t>
  </si>
  <si>
    <t>GIIP0,582</t>
  </si>
  <si>
    <t>GIIP0,573</t>
  </si>
  <si>
    <t>GIIP0,564</t>
  </si>
  <si>
    <t>GIIP0,555</t>
  </si>
  <si>
    <t>GIIP0,546</t>
  </si>
  <si>
    <t>GIIP0,537</t>
  </si>
  <si>
    <t>GIIP0,528</t>
  </si>
  <si>
    <t>GIIP0,519</t>
  </si>
  <si>
    <t>GIIP0,510</t>
  </si>
  <si>
    <t>GIIR1100</t>
  </si>
  <si>
    <t>GIIR191</t>
  </si>
  <si>
    <t>GIIR182</t>
  </si>
  <si>
    <t>GIIR173</t>
  </si>
  <si>
    <t>GIIR164</t>
  </si>
  <si>
    <t>GIIR155</t>
  </si>
  <si>
    <t>GIIR146</t>
  </si>
  <si>
    <t>GIIR137</t>
  </si>
  <si>
    <t>GIIR128</t>
  </si>
  <si>
    <t>GIIR119</t>
  </si>
  <si>
    <t>GIIR110</t>
  </si>
  <si>
    <t>GIIR0,9100</t>
  </si>
  <si>
    <t>GIIR0,991</t>
  </si>
  <si>
    <t>GIIR0,982</t>
  </si>
  <si>
    <t>GIIR0,973</t>
  </si>
  <si>
    <t>GIIR0,964</t>
  </si>
  <si>
    <t>GIIR0,955</t>
  </si>
  <si>
    <t>GIIR0,946</t>
  </si>
  <si>
    <t>GIIR0,937</t>
  </si>
  <si>
    <t>GIIR0,928</t>
  </si>
  <si>
    <t>GIIR0,919</t>
  </si>
  <si>
    <t>GIIR0,910</t>
  </si>
  <si>
    <t>GIIR0,8100</t>
  </si>
  <si>
    <t>GIIR0,891</t>
  </si>
  <si>
    <t>GIIR0,882</t>
  </si>
  <si>
    <t>GIIR0,873</t>
  </si>
  <si>
    <t>GIIR0,864</t>
  </si>
  <si>
    <t>GIIR0,855</t>
  </si>
  <si>
    <t>GIIR0,846</t>
  </si>
  <si>
    <t>GIIR0,837</t>
  </si>
  <si>
    <t>GIIR0,828</t>
  </si>
  <si>
    <t>GIIR0,819</t>
  </si>
  <si>
    <t>GIIR0,810</t>
  </si>
  <si>
    <t>GIIR0,7100</t>
  </si>
  <si>
    <t>GIIR0,791</t>
  </si>
  <si>
    <t>GIIR0,782</t>
  </si>
  <si>
    <t>GIIR0,773</t>
  </si>
  <si>
    <t>GIIR0,764</t>
  </si>
  <si>
    <t>GIIR0,755</t>
  </si>
  <si>
    <t>GIIR0,746</t>
  </si>
  <si>
    <t>GIIR0,737</t>
  </si>
  <si>
    <t>GIIR0,728</t>
  </si>
  <si>
    <t>GIIR0,719</t>
  </si>
  <si>
    <t>GIIR0,710</t>
  </si>
  <si>
    <t>GIIR0,6100</t>
  </si>
  <si>
    <t>GIIR0,691</t>
  </si>
  <si>
    <t>GIIR0,682</t>
  </si>
  <si>
    <t>GIIR0,673</t>
  </si>
  <si>
    <t>GIIR0,664</t>
  </si>
  <si>
    <t>GIIR0,655</t>
  </si>
  <si>
    <t>GIIR0,646</t>
  </si>
  <si>
    <t>GIIR0,637</t>
  </si>
  <si>
    <t>GIIR0,628</t>
  </si>
  <si>
    <t>GIIR0,619</t>
  </si>
  <si>
    <t>GIIR0,610</t>
  </si>
  <si>
    <t>GIIR0,5100</t>
  </si>
  <si>
    <t>GIIR0,591</t>
  </si>
  <si>
    <t>GIIR0,582</t>
  </si>
  <si>
    <t>GIIR0,573</t>
  </si>
  <si>
    <t>GIIR0,564</t>
  </si>
  <si>
    <t>GIIR0,555</t>
  </si>
  <si>
    <t>GIIR0,546</t>
  </si>
  <si>
    <t>GIIR0,537</t>
  </si>
  <si>
    <t>GIIR0,528</t>
  </si>
  <si>
    <t>GIIR0,519</t>
  </si>
  <si>
    <t>GIIR0,510</t>
  </si>
  <si>
    <t>GIIM1100</t>
  </si>
  <si>
    <t>GIIM191</t>
  </si>
  <si>
    <t>GIIM182</t>
  </si>
  <si>
    <t>GIIM173</t>
  </si>
  <si>
    <t>GIIM164</t>
  </si>
  <si>
    <t>GIIM155</t>
  </si>
  <si>
    <t>GIIM146</t>
  </si>
  <si>
    <t>GIIM137</t>
  </si>
  <si>
    <t>GIIM128</t>
  </si>
  <si>
    <t>GIIM119</t>
  </si>
  <si>
    <t>GIIM110</t>
  </si>
  <si>
    <t>GIIM0,9100</t>
  </si>
  <si>
    <t>GIIM0,991</t>
  </si>
  <si>
    <t>GIIM0,982</t>
  </si>
  <si>
    <t>GIIM0,973</t>
  </si>
  <si>
    <t>GIIM0,964</t>
  </si>
  <si>
    <t>GIIM0,955</t>
  </si>
  <si>
    <t>GIIM0,946</t>
  </si>
  <si>
    <t>GIIM0,937</t>
  </si>
  <si>
    <t>GIIM0,928</t>
  </si>
  <si>
    <t>GIIM0,919</t>
  </si>
  <si>
    <t>Intrångets längd i meter</t>
  </si>
  <si>
    <t>Intrångets bredd i meter</t>
  </si>
  <si>
    <t>kr/m2</t>
  </si>
  <si>
    <t>Norrlands inland</t>
  </si>
  <si>
    <t>Norrlands kustland</t>
  </si>
  <si>
    <t>Intrångets areal i kvadratmeter</t>
  </si>
  <si>
    <t>Summa ersättning i kronor</t>
  </si>
  <si>
    <t>Det åligger ledningsägaren att träffa överenskommelse med eventuell arrendator.</t>
  </si>
  <si>
    <t>Förändring:</t>
  </si>
  <si>
    <t>Avrundat:</t>
  </si>
  <si>
    <t xml:space="preserve">Denna ersättning avser för hela tiden av ledningens bestånd markvärde, förtidig avverkning, samt storm- och torkskador. </t>
  </si>
  <si>
    <t>Ersättningen inkluderar också ersättning för rätten att fälla farliga träd utanför skogsgatan samt för markvärde och förtidig avverkning beträffande sådana träd.</t>
  </si>
  <si>
    <t>Frivillig överenskommelse</t>
  </si>
  <si>
    <t>GIIM0,910</t>
  </si>
  <si>
    <t>GIIM0,8100</t>
  </si>
  <si>
    <t>GIIM0,891</t>
  </si>
  <si>
    <t>GIIM0,882</t>
  </si>
  <si>
    <t>GIIM0,873</t>
  </si>
  <si>
    <t>GIIM0,864</t>
  </si>
  <si>
    <t>GIIM0,855</t>
  </si>
  <si>
    <t>GIIM0,846</t>
  </si>
  <si>
    <t>GIIM0,837</t>
  </si>
  <si>
    <t>GIIM0,828</t>
  </si>
  <si>
    <t>GIIM0,819</t>
  </si>
  <si>
    <t>GIIM0,810</t>
  </si>
  <si>
    <t>GIIM0,7100</t>
  </si>
  <si>
    <t>GIIM0,791</t>
  </si>
  <si>
    <t>GIIM0,782</t>
  </si>
  <si>
    <t>GIIM0,773</t>
  </si>
  <si>
    <t>GIIM0,764</t>
  </si>
  <si>
    <t>GIIM0,755</t>
  </si>
  <si>
    <t>GIIM0,746</t>
  </si>
  <si>
    <t>GIIM0,737</t>
  </si>
  <si>
    <t>GIIM0,728</t>
  </si>
  <si>
    <t>GIIM0,719</t>
  </si>
  <si>
    <t>GIIM0,710</t>
  </si>
  <si>
    <t>GIIM0,6100</t>
  </si>
  <si>
    <t>GIIM0,691</t>
  </si>
  <si>
    <t>GIIM0,682</t>
  </si>
  <si>
    <t>GIIM0,673</t>
  </si>
  <si>
    <t>GIIM0,664</t>
  </si>
  <si>
    <t>GIIM0,655</t>
  </si>
  <si>
    <t>GIIM0,646</t>
  </si>
  <si>
    <t>GIIM0,637</t>
  </si>
  <si>
    <t>GIIM0,628</t>
  </si>
  <si>
    <t>GIIM0,619</t>
  </si>
  <si>
    <t>GIIM0,610</t>
  </si>
  <si>
    <t>GIIM0,5100</t>
  </si>
  <si>
    <t>GIIM0,591</t>
  </si>
  <si>
    <t>GIIM0,582</t>
  </si>
  <si>
    <t>GIIM0,573</t>
  </si>
  <si>
    <t>GIIM0,564</t>
  </si>
  <si>
    <t>GIIM0,555</t>
  </si>
  <si>
    <t>GIIM0,546</t>
  </si>
  <si>
    <t>GIIM0,537</t>
  </si>
  <si>
    <t>GIIM0,528</t>
  </si>
  <si>
    <t>GIIM0,519</t>
  </si>
  <si>
    <t>GIIM0,510</t>
  </si>
  <si>
    <t>GIIY1100</t>
  </si>
  <si>
    <t>GIIY191</t>
  </si>
  <si>
    <t>GIIY182</t>
  </si>
  <si>
    <t>GIIY173</t>
  </si>
  <si>
    <t>GIIY164</t>
  </si>
  <si>
    <t>GIIY155</t>
  </si>
  <si>
    <t>GIIY146</t>
  </si>
  <si>
    <t>GIIY137</t>
  </si>
  <si>
    <t>GIIY128</t>
  </si>
  <si>
    <t>GIIY119</t>
  </si>
  <si>
    <t>GIIY110</t>
  </si>
  <si>
    <t>GIIY0,9100</t>
  </si>
  <si>
    <t>GIIY0,991</t>
  </si>
  <si>
    <t>GIIY0,982</t>
  </si>
  <si>
    <t>GIIY0,973</t>
  </si>
  <si>
    <t>GIIY0,964</t>
  </si>
  <si>
    <t>GIIY0,955</t>
  </si>
  <si>
    <t>GIIY0,946</t>
  </si>
  <si>
    <t>GIIY0,937</t>
  </si>
  <si>
    <t>GIIY0,928</t>
  </si>
  <si>
    <t>GIIY0,919</t>
  </si>
  <si>
    <t>GIIY0,910</t>
  </si>
  <si>
    <t>GIIY0,8100</t>
  </si>
  <si>
    <t>GIIY0,891</t>
  </si>
  <si>
    <t>GIIY0,882</t>
  </si>
  <si>
    <t>GIIY0,873</t>
  </si>
  <si>
    <t>GIIY0,864</t>
  </si>
  <si>
    <t>GIIY0,855</t>
  </si>
  <si>
    <t>GIIY0,846</t>
  </si>
  <si>
    <t>GIIY0,837</t>
  </si>
  <si>
    <t>GIIY0,828</t>
  </si>
  <si>
    <t>GIIY0,819</t>
  </si>
  <si>
    <t>GIIY0,810</t>
  </si>
  <si>
    <t>GIIY0,7100</t>
  </si>
  <si>
    <t>GIIY0,791</t>
  </si>
  <si>
    <t>GIIY0,782</t>
  </si>
  <si>
    <t>GIIY0,773</t>
  </si>
  <si>
    <t>GIIY0,764</t>
  </si>
  <si>
    <t>GIIY0,755</t>
  </si>
  <si>
    <t>GIIY0,746</t>
  </si>
  <si>
    <t>GIIY0,737</t>
  </si>
  <si>
    <t>GIIY0,728</t>
  </si>
  <si>
    <t>GIIY0,719</t>
  </si>
  <si>
    <t>GIIY0,710</t>
  </si>
  <si>
    <t>GIIY0,6100</t>
  </si>
  <si>
    <t>GIIY0,691</t>
  </si>
  <si>
    <t>GIIY0,682</t>
  </si>
  <si>
    <t>GIIY0,673</t>
  </si>
  <si>
    <t>GIIY0,664</t>
  </si>
  <si>
    <t>GIIY0,655</t>
  </si>
  <si>
    <t>GIIY0,646</t>
  </si>
  <si>
    <t>GIIY0,637</t>
  </si>
  <si>
    <t>GIIY0,628</t>
  </si>
  <si>
    <t>GIIY0,619</t>
  </si>
  <si>
    <t>GIIY0,610</t>
  </si>
  <si>
    <t>GIIY0,5100</t>
  </si>
  <si>
    <t>GIIY0,591</t>
  </si>
  <si>
    <t>GIIY0,582</t>
  </si>
  <si>
    <t>GIIY0,573</t>
  </si>
  <si>
    <t>GIIY0,564</t>
  </si>
  <si>
    <t>GIIY0,555</t>
  </si>
  <si>
    <t>GIIY0,546</t>
  </si>
  <si>
    <t>GIIY0,537</t>
  </si>
  <si>
    <t>GIIY0,528</t>
  </si>
  <si>
    <t>GIIY0,519</t>
  </si>
  <si>
    <t>GIIY0,510</t>
  </si>
  <si>
    <t>GIIÄ</t>
  </si>
  <si>
    <t>GIIIP1100</t>
  </si>
  <si>
    <t>GIIIP191</t>
  </si>
  <si>
    <t>GIIIP182</t>
  </si>
  <si>
    <t>GIIIP173</t>
  </si>
  <si>
    <t>GIIIP164</t>
  </si>
  <si>
    <t>GIIIP155</t>
  </si>
  <si>
    <t>GIIIP146</t>
  </si>
  <si>
    <t>GIIIP137</t>
  </si>
  <si>
    <t>GIIIP128</t>
  </si>
  <si>
    <t>GIIIP119</t>
  </si>
  <si>
    <t>GIIIP110</t>
  </si>
  <si>
    <t>GIIIP0,9100</t>
  </si>
  <si>
    <t>GIIIP0,991</t>
  </si>
  <si>
    <t>GIIIP0,982</t>
  </si>
  <si>
    <t>GIIIP0,973</t>
  </si>
  <si>
    <t>GIIIP0,964</t>
  </si>
  <si>
    <t>GIIIP0,955</t>
  </si>
  <si>
    <t>GIIIP0,946</t>
  </si>
  <si>
    <t>GIIIP0,937</t>
  </si>
  <si>
    <t>GIIIP0,928</t>
  </si>
  <si>
    <t>GIIIP0,919</t>
  </si>
  <si>
    <t>GIIIP0,910</t>
  </si>
  <si>
    <t>GIIIP0,8100</t>
  </si>
  <si>
    <t>GIIIP0,891</t>
  </si>
  <si>
    <t>GIIIP0,882</t>
  </si>
  <si>
    <t>GIIIP0,873</t>
  </si>
  <si>
    <t>GIIIP0,864</t>
  </si>
  <si>
    <t>GIIIP0,855</t>
  </si>
  <si>
    <t>GIIIP0,846</t>
  </si>
  <si>
    <t>GIIIP0,837</t>
  </si>
  <si>
    <t>GIIIP0,828</t>
  </si>
  <si>
    <t>GIIIP0,819</t>
  </si>
  <si>
    <t>GIIIP0,810</t>
  </si>
  <si>
    <t>GIIIP0,7100</t>
  </si>
  <si>
    <t>GIIIP0,791</t>
  </si>
  <si>
    <t>GIIIP0,782</t>
  </si>
  <si>
    <t>GIIIP0,773</t>
  </si>
  <si>
    <t>GIIIP0,764</t>
  </si>
  <si>
    <t>GIIIP0,755</t>
  </si>
  <si>
    <t>GIIIP0,746</t>
  </si>
  <si>
    <t>GIIIP0,737</t>
  </si>
  <si>
    <t>GIIIP0,728</t>
  </si>
  <si>
    <t>GIIIP0,719</t>
  </si>
  <si>
    <t>GIIIP0,710</t>
  </si>
  <si>
    <t>GIIIP0,6100</t>
  </si>
  <si>
    <t>GIIIP0,691</t>
  </si>
  <si>
    <t>GIIIP0,682</t>
  </si>
  <si>
    <t>GIIIP0,673</t>
  </si>
  <si>
    <t>GIIIP0,664</t>
  </si>
  <si>
    <t>GIIIP0,655</t>
  </si>
  <si>
    <t>GIIIP0,646</t>
  </si>
  <si>
    <t>GIIIP0,637</t>
  </si>
  <si>
    <t>GIIIP0,628</t>
  </si>
  <si>
    <t>GIIIP0,619</t>
  </si>
  <si>
    <t>GIIIP0,610</t>
  </si>
  <si>
    <t>GIIIP0,5100</t>
  </si>
  <si>
    <t>GIIIP0,591</t>
  </si>
  <si>
    <t>GIIIP0,582</t>
  </si>
  <si>
    <t>GIIIP0,573</t>
  </si>
  <si>
    <t>GIIIP0,564</t>
  </si>
  <si>
    <t>GIIIP0,555</t>
  </si>
  <si>
    <t>GIIIP0,546</t>
  </si>
  <si>
    <t>GIIIP0,537</t>
  </si>
  <si>
    <t>GIIIP0,528</t>
  </si>
  <si>
    <t>GIIIP0,519</t>
  </si>
  <si>
    <t>GIIIP0,510</t>
  </si>
  <si>
    <t>GIIIR1100</t>
  </si>
  <si>
    <t>GIIIR191</t>
  </si>
  <si>
    <t>GIIIR182</t>
  </si>
  <si>
    <t>GIIIR173</t>
  </si>
  <si>
    <t>GIIIR164</t>
  </si>
  <si>
    <t>GIIIR155</t>
  </si>
  <si>
    <t>GIIIR146</t>
  </si>
  <si>
    <t>GIIIR137</t>
  </si>
  <si>
    <t>GIIIR128</t>
  </si>
  <si>
    <t>GIIIR119</t>
  </si>
  <si>
    <t>GIIIR110</t>
  </si>
  <si>
    <t>GIIIR0,9100</t>
  </si>
  <si>
    <t>GIIIR0,991</t>
  </si>
  <si>
    <t>GIIIR0,982</t>
  </si>
  <si>
    <t>GIIIR0,973</t>
  </si>
  <si>
    <t>GIIIR0,964</t>
  </si>
  <si>
    <t>GIIIR0,955</t>
  </si>
  <si>
    <t>GIIIR0,946</t>
  </si>
  <si>
    <t>GIIIR0,937</t>
  </si>
  <si>
    <t>GIIIR0,928</t>
  </si>
  <si>
    <t>GIIIR0,919</t>
  </si>
  <si>
    <t>GIIIR0,910</t>
  </si>
  <si>
    <t>GIIIR0,8100</t>
  </si>
  <si>
    <t>GIIIR0,891</t>
  </si>
  <si>
    <t>GIIIR0,882</t>
  </si>
  <si>
    <t>GIIIR0,873</t>
  </si>
  <si>
    <t>GIIIR0,864</t>
  </si>
  <si>
    <t>GIIIR0,855</t>
  </si>
  <si>
    <t>GIIIR0,846</t>
  </si>
  <si>
    <t>GIIIR0,837</t>
  </si>
  <si>
    <t>GIIIR0,828</t>
  </si>
  <si>
    <t>GIIIR0,819</t>
  </si>
  <si>
    <t>GIIIR0,810</t>
  </si>
  <si>
    <t>GIIIR0,7100</t>
  </si>
  <si>
    <t>GIIIR0,791</t>
  </si>
  <si>
    <t>GIIIR0,782</t>
  </si>
  <si>
    <t>GIIIR0,773</t>
  </si>
  <si>
    <t>GIIIR0,764</t>
  </si>
  <si>
    <t>GIIIR0,755</t>
  </si>
  <si>
    <t>GIIIR0,746</t>
  </si>
  <si>
    <t>GIIIR0,737</t>
  </si>
  <si>
    <t>GIIIR0,728</t>
  </si>
  <si>
    <t>GIIIR0,719</t>
  </si>
  <si>
    <t>GIIIR0,710</t>
  </si>
  <si>
    <t>GIIIR0,6100</t>
  </si>
  <si>
    <t xml:space="preserve">Härmed medges att Fortum Distribution får tillträde till det område inom fastigheten som berörs av de förändringar av eldistributionsnätet som framgår av detta värderingsprotokoll med karta. För att få tillträde till området medges vidare att Fortum Distribution får ta väg över min fastighet fram till området.  </t>
  </si>
  <si>
    <t>Endast lågspänning</t>
  </si>
  <si>
    <t/>
  </si>
  <si>
    <t>GIIIR0,691</t>
  </si>
  <si>
    <t>GIIIR0,682</t>
  </si>
  <si>
    <t>GIIIR0,673</t>
  </si>
  <si>
    <t>GIIIR0,664</t>
  </si>
  <si>
    <t>GIIIR0,655</t>
  </si>
  <si>
    <t>GIIIR0,646</t>
  </si>
  <si>
    <t>GIIIR0,637</t>
  </si>
  <si>
    <t>GIIIR0,628</t>
  </si>
  <si>
    <t>GIIIR0,619</t>
  </si>
  <si>
    <t>GIIIR0,610</t>
  </si>
  <si>
    <t>GIIIR0,5100</t>
  </si>
  <si>
    <t>GIIIR0,591</t>
  </si>
  <si>
    <t>GIIIR0,582</t>
  </si>
  <si>
    <t>GIIIR0,573</t>
  </si>
  <si>
    <t>GIIIR0,564</t>
  </si>
  <si>
    <t>GIIIR0,555</t>
  </si>
  <si>
    <t>GIIIR0,546</t>
  </si>
  <si>
    <t>GIIIR0,537</t>
  </si>
  <si>
    <t>GIIIR0,528</t>
  </si>
  <si>
    <t>GIIIR0,519</t>
  </si>
  <si>
    <t>GIIIR0,510</t>
  </si>
  <si>
    <t>GIIIM1100</t>
  </si>
  <si>
    <t>GIIIM191</t>
  </si>
  <si>
    <t>GIIIM182</t>
  </si>
  <si>
    <t>GIIIM173</t>
  </si>
  <si>
    <t>GIIIM164</t>
  </si>
  <si>
    <t>GIIIM155</t>
  </si>
  <si>
    <t>GIIIM146</t>
  </si>
  <si>
    <t>GIIIM137</t>
  </si>
  <si>
    <t>GIIIM128</t>
  </si>
  <si>
    <t>GIIIM119</t>
  </si>
  <si>
    <t>GIIIM110</t>
  </si>
  <si>
    <t>GIIIM0,9100</t>
  </si>
  <si>
    <t>GIIIM0,991</t>
  </si>
  <si>
    <t>GIIIM0,982</t>
  </si>
  <si>
    <t>GIIIM0,973</t>
  </si>
  <si>
    <t>GIIIM0,964</t>
  </si>
  <si>
    <t>GIIIM0,955</t>
  </si>
  <si>
    <t>GIIIM0,946</t>
  </si>
  <si>
    <t>GIIIM0,937</t>
  </si>
  <si>
    <t>GIIIM0,928</t>
  </si>
  <si>
    <t>GIIIM0,919</t>
  </si>
  <si>
    <t>GIIIM0,910</t>
  </si>
  <si>
    <t>GIIIM0,8100</t>
  </si>
  <si>
    <t>GIIIM0,891</t>
  </si>
  <si>
    <t>GIIIM0,882</t>
  </si>
  <si>
    <t>GIIIM0,873</t>
  </si>
  <si>
    <t>GIIIM0,864</t>
  </si>
  <si>
    <t>GIIIM0,855</t>
  </si>
  <si>
    <t>GIIIM0,846</t>
  </si>
  <si>
    <t>GIIIM0,837</t>
  </si>
  <si>
    <t>GIIIM0,828</t>
  </si>
  <si>
    <t>GIIIM0,819</t>
  </si>
  <si>
    <t>GIIIM0,810</t>
  </si>
  <si>
    <t>GIIIM0,7100</t>
  </si>
  <si>
    <t>GIIIM0,791</t>
  </si>
  <si>
    <t>GIIIM0,782</t>
  </si>
  <si>
    <t>GIIIM0,773</t>
  </si>
  <si>
    <t>GIIIM0,764</t>
  </si>
  <si>
    <t>GIIIM0,755</t>
  </si>
  <si>
    <t>GIIIM0,746</t>
  </si>
  <si>
    <t>GIIIM0,737</t>
  </si>
  <si>
    <t>GIIIM0,728</t>
  </si>
  <si>
    <t>GIIIM0,719</t>
  </si>
  <si>
    <t>GIIIM0,710</t>
  </si>
  <si>
    <t>GIIIM0,6100</t>
  </si>
  <si>
    <t>GIIIM0,691</t>
  </si>
  <si>
    <t>GIIIM0,682</t>
  </si>
  <si>
    <t>GIIIM0,673</t>
  </si>
  <si>
    <t>GIIIM0,664</t>
  </si>
  <si>
    <t>GIIIM0,655</t>
  </si>
  <si>
    <t>GIIIM0,646</t>
  </si>
  <si>
    <t>GIIIM0,637</t>
  </si>
  <si>
    <t>GIIIM0,628</t>
  </si>
  <si>
    <t>GIIIM0,619</t>
  </si>
  <si>
    <t>GIIIM0,610</t>
  </si>
  <si>
    <t>GIIIM0,5100</t>
  </si>
  <si>
    <t>GIIIM0,591</t>
  </si>
  <si>
    <t>GIIIM0,582</t>
  </si>
  <si>
    <t>GIIIM0,573</t>
  </si>
  <si>
    <t>GIIIM0,564</t>
  </si>
  <si>
    <t>GIIIM0,555</t>
  </si>
  <si>
    <t>GIIIM0,546</t>
  </si>
  <si>
    <t>GIIIM0,537</t>
  </si>
  <si>
    <t>GIIIM0,528</t>
  </si>
  <si>
    <t>GIIIM0,519</t>
  </si>
  <si>
    <t>GIIIM0,510</t>
  </si>
  <si>
    <t>GIIIY1100</t>
  </si>
  <si>
    <t>GIIIY191</t>
  </si>
  <si>
    <t>GIIIY182</t>
  </si>
  <si>
    <t>GIIIY173</t>
  </si>
  <si>
    <t>GIIIY164</t>
  </si>
  <si>
    <t>GIIIY155</t>
  </si>
  <si>
    <t>GIIIY146</t>
  </si>
  <si>
    <t>GIIIY137</t>
  </si>
  <si>
    <t>GIIIY128</t>
  </si>
  <si>
    <t>GIIIY119</t>
  </si>
  <si>
    <t>GIIIY110</t>
  </si>
  <si>
    <t>GIIIY0,9100</t>
  </si>
  <si>
    <t>GIIIY0,991</t>
  </si>
  <si>
    <t>GIIIY0,982</t>
  </si>
  <si>
    <t>GIIIY0,973</t>
  </si>
  <si>
    <t>GIIIY0,964</t>
  </si>
  <si>
    <t>GIIIY0,955</t>
  </si>
  <si>
    <t>GIIIY0,946</t>
  </si>
  <si>
    <t>GIIIY0,937</t>
  </si>
  <si>
    <t>GIIIY0,928</t>
  </si>
  <si>
    <t>GIIIY0,919</t>
  </si>
  <si>
    <t>GIIIY0,910</t>
  </si>
  <si>
    <t>GIIIY0,8100</t>
  </si>
  <si>
    <t>GIIIY0,891</t>
  </si>
  <si>
    <t>GIIIY0,882</t>
  </si>
  <si>
    <t>GIIIY0,873</t>
  </si>
  <si>
    <t>GIIIY0,864</t>
  </si>
  <si>
    <t>GIIIY0,855</t>
  </si>
  <si>
    <t>GIIIY0,846</t>
  </si>
  <si>
    <t>GIIIY0,837</t>
  </si>
  <si>
    <t>GIIIY0,828</t>
  </si>
  <si>
    <t>GIIIY0,819</t>
  </si>
  <si>
    <t>GIIIY0,810</t>
  </si>
  <si>
    <t>GIIIY0,7100</t>
  </si>
  <si>
    <t>GIIIY0,791</t>
  </si>
  <si>
    <t>GIIIY0,782</t>
  </si>
  <si>
    <t>GIIIY0,773</t>
  </si>
  <si>
    <t>GIIIY0,764</t>
  </si>
  <si>
    <t>GIIIY0,755</t>
  </si>
  <si>
    <t>GIIIY0,746</t>
  </si>
  <si>
    <t>GIIIY0,737</t>
  </si>
  <si>
    <t>GIIIY0,728</t>
  </si>
  <si>
    <t>GIIIY0,719</t>
  </si>
  <si>
    <t>GIIIY0,710</t>
  </si>
  <si>
    <t>GIIIY0,6100</t>
  </si>
  <si>
    <t>GIIIY0,691</t>
  </si>
  <si>
    <t>GIIIY0,682</t>
  </si>
  <si>
    <t>GIIIY0,673</t>
  </si>
  <si>
    <t>GIIIY0,664</t>
  </si>
  <si>
    <t>GIIIY0,655</t>
  </si>
  <si>
    <t>GIIIY0,646</t>
  </si>
  <si>
    <t>GIIIY0,637</t>
  </si>
  <si>
    <t>GIIIY0,628</t>
  </si>
  <si>
    <t>GIIIY0,619</t>
  </si>
  <si>
    <t>GIIIY0,610</t>
  </si>
  <si>
    <t>GIIIY0,5100</t>
  </si>
  <si>
    <t>GIIIY0,591</t>
  </si>
  <si>
    <t>GIIIY0,582</t>
  </si>
  <si>
    <t>GIIIY0,573</t>
  </si>
  <si>
    <t>GIIIY0,564</t>
  </si>
  <si>
    <t>GIIIY0,555</t>
  </si>
  <si>
    <t>GIIIY0,546</t>
  </si>
  <si>
    <t>GIIIY0,537</t>
  </si>
  <si>
    <t>GIIIY0,528</t>
  </si>
  <si>
    <t>GIIIY0,519</t>
  </si>
  <si>
    <t>GIIIY0,510</t>
  </si>
  <si>
    <t>GIIIÄ</t>
  </si>
  <si>
    <t>NIP1100</t>
  </si>
  <si>
    <t>NIP191</t>
  </si>
  <si>
    <t>NIP182</t>
  </si>
  <si>
    <t>NIP173</t>
  </si>
  <si>
    <t>NIP164</t>
  </si>
  <si>
    <t>NIP155</t>
  </si>
  <si>
    <t>NIP146</t>
  </si>
  <si>
    <t>NIP137</t>
  </si>
  <si>
    <t>NIP128</t>
  </si>
  <si>
    <t>NIP119</t>
  </si>
  <si>
    <t>NIP110</t>
  </si>
  <si>
    <t>NIP0,9100</t>
  </si>
  <si>
    <t>NIP0,991</t>
  </si>
  <si>
    <t>NIP0,982</t>
  </si>
  <si>
    <t>NIP0,973</t>
  </si>
  <si>
    <t>NIP0,964</t>
  </si>
  <si>
    <t>NIP0,955</t>
  </si>
  <si>
    <t>NIP0,946</t>
  </si>
  <si>
    <t>NIP0,937</t>
  </si>
  <si>
    <t>NIP0,928</t>
  </si>
  <si>
    <t>NIP0,919</t>
  </si>
  <si>
    <t>NIP0,910</t>
  </si>
  <si>
    <t>NIP0,8100</t>
  </si>
  <si>
    <t>NIP0,891</t>
  </si>
  <si>
    <t>NIP0,882</t>
  </si>
  <si>
    <t>NIP0,873</t>
  </si>
  <si>
    <t>NIP0,864</t>
  </si>
  <si>
    <t>NIP0,855</t>
  </si>
  <si>
    <t>NIP0,846</t>
  </si>
  <si>
    <t>NIP0,837</t>
  </si>
  <si>
    <t>NIP0,828</t>
  </si>
  <si>
    <t>NIP0,819</t>
  </si>
  <si>
    <t>NIP0,810</t>
  </si>
  <si>
    <t>NIP0,7100</t>
  </si>
  <si>
    <t>NIP0,791</t>
  </si>
  <si>
    <t>NIP0,782</t>
  </si>
  <si>
    <t>NIP0,773</t>
  </si>
  <si>
    <t>NIP0,764</t>
  </si>
  <si>
    <t>NIP0,755</t>
  </si>
  <si>
    <t>NIP0,746</t>
  </si>
  <si>
    <t>NIP0,737</t>
  </si>
  <si>
    <t>NIP0,728</t>
  </si>
  <si>
    <t>NIP0,719</t>
  </si>
  <si>
    <t>NIP0,710</t>
  </si>
  <si>
    <t>NIP0,6100</t>
  </si>
  <si>
    <t>NIP0,691</t>
  </si>
  <si>
    <t>NIP0,682</t>
  </si>
  <si>
    <t>NIP0,673</t>
  </si>
  <si>
    <t>NIP0,664</t>
  </si>
  <si>
    <t>NIP0,655</t>
  </si>
  <si>
    <t>NIP0,646</t>
  </si>
  <si>
    <t>NIP0,637</t>
  </si>
  <si>
    <t>NIP0,628</t>
  </si>
  <si>
    <t>NIP0,619</t>
  </si>
  <si>
    <t>NIP0,610</t>
  </si>
  <si>
    <t>NIP0,5100</t>
  </si>
  <si>
    <t>NIP0,591</t>
  </si>
  <si>
    <t>NIP0,582</t>
  </si>
  <si>
    <t>NIP0,573</t>
  </si>
  <si>
    <t>NIP0,564</t>
  </si>
  <si>
    <t>NIP0,555</t>
  </si>
  <si>
    <t>NIP0,546</t>
  </si>
  <si>
    <t>NIP0,537</t>
  </si>
  <si>
    <t>NIP0,528</t>
  </si>
  <si>
    <t>NIP0,519</t>
  </si>
  <si>
    <t>NIP0,510</t>
  </si>
  <si>
    <t>NIR1100</t>
  </si>
  <si>
    <t>NIR191</t>
  </si>
  <si>
    <t>NIR182</t>
  </si>
  <si>
    <t>NIR173</t>
  </si>
  <si>
    <t>NIR164</t>
  </si>
  <si>
    <t>NIR155</t>
  </si>
  <si>
    <t>NIR146</t>
  </si>
  <si>
    <t>NIR137</t>
  </si>
  <si>
    <t>NIR128</t>
  </si>
  <si>
    <t>NIR119</t>
  </si>
  <si>
    <t>NIR110</t>
  </si>
  <si>
    <t>NIR0,9100</t>
  </si>
  <si>
    <t>NIR0,991</t>
  </si>
  <si>
    <t>NIR0,982</t>
  </si>
  <si>
    <t>NIR0,973</t>
  </si>
  <si>
    <t>NIR0,964</t>
  </si>
  <si>
    <t>NIR0,955</t>
  </si>
  <si>
    <t>NIR0,946</t>
  </si>
  <si>
    <t>NIR0,937</t>
  </si>
  <si>
    <t>NIR0,928</t>
  </si>
  <si>
    <t>NIR0,919</t>
  </si>
  <si>
    <t>NIR0,910</t>
  </si>
  <si>
    <t>NIR0,8100</t>
  </si>
  <si>
    <t>NIR0,891</t>
  </si>
  <si>
    <t>NIR0,882</t>
  </si>
  <si>
    <t>NIR0,873</t>
  </si>
  <si>
    <t>NIR0,864</t>
  </si>
  <si>
    <t>NIR0,855</t>
  </si>
  <si>
    <t>NIR0,846</t>
  </si>
  <si>
    <t>NIR0,837</t>
  </si>
  <si>
    <t>NIR0,828</t>
  </si>
  <si>
    <t>NIR0,819</t>
  </si>
  <si>
    <t>NIR0,810</t>
  </si>
  <si>
    <t>NIR0,7100</t>
  </si>
  <si>
    <t>Projektnr:</t>
  </si>
  <si>
    <t>D2080</t>
  </si>
  <si>
    <t>D2095</t>
  </si>
  <si>
    <t>D2130</t>
  </si>
  <si>
    <t>D2140</t>
  </si>
  <si>
    <t>Koncession</t>
  </si>
  <si>
    <t>Koncession2</t>
  </si>
  <si>
    <t>NIR0,791</t>
  </si>
  <si>
    <t>NIR0,782</t>
  </si>
  <si>
    <t>NIR0,773</t>
  </si>
  <si>
    <t>NIR0,764</t>
  </si>
  <si>
    <t>NIR0,755</t>
  </si>
  <si>
    <t>NIR0,746</t>
  </si>
  <si>
    <t>NIR0,737</t>
  </si>
  <si>
    <t>NIR0,728</t>
  </si>
  <si>
    <t>NIR0,719</t>
  </si>
  <si>
    <t>NIR0,710</t>
  </si>
  <si>
    <t>NIR0,6100</t>
  </si>
  <si>
    <t>NIR0,691</t>
  </si>
  <si>
    <t>NIR0,682</t>
  </si>
  <si>
    <t>NIR0,673</t>
  </si>
  <si>
    <t>NIR0,664</t>
  </si>
  <si>
    <t>NIR0,655</t>
  </si>
  <si>
    <t>NIR0,646</t>
  </si>
  <si>
    <t>NIR0,637</t>
  </si>
  <si>
    <t>NIR0,628</t>
  </si>
  <si>
    <t>NIR0,619</t>
  </si>
  <si>
    <t>NIR0,610</t>
  </si>
  <si>
    <t>NIR0,5100</t>
  </si>
  <si>
    <t>NIR0,591</t>
  </si>
  <si>
    <t>NIR0,582</t>
  </si>
  <si>
    <t>NIR0,573</t>
  </si>
  <si>
    <t>NIR0,564</t>
  </si>
  <si>
    <t>NIR0,555</t>
  </si>
  <si>
    <t>NIR0,546</t>
  </si>
  <si>
    <t>NIR0,537</t>
  </si>
  <si>
    <t>NIR0,528</t>
  </si>
  <si>
    <t>NIR0,519</t>
  </si>
  <si>
    <t>NIR0,510</t>
  </si>
  <si>
    <t>NIM1100</t>
  </si>
  <si>
    <t>NIM191</t>
  </si>
  <si>
    <t>NIM182</t>
  </si>
  <si>
    <t>NIM173</t>
  </si>
  <si>
    <t>NIM164</t>
  </si>
  <si>
    <t>NIM155</t>
  </si>
  <si>
    <t>NIM146</t>
  </si>
  <si>
    <t>NIM137</t>
  </si>
  <si>
    <t>NIM128</t>
  </si>
  <si>
    <t>Ja</t>
  </si>
  <si>
    <t>Nej</t>
  </si>
  <si>
    <t>Kolumn1</t>
  </si>
  <si>
    <t>NIM119</t>
  </si>
  <si>
    <t>NIM110</t>
  </si>
  <si>
    <t>NIM0,9100</t>
  </si>
  <si>
    <t>NIM0,991</t>
  </si>
  <si>
    <t>NIM0,982</t>
  </si>
  <si>
    <t>NIM0,973</t>
  </si>
  <si>
    <t>NIM0,964</t>
  </si>
  <si>
    <t>NIM0,955</t>
  </si>
  <si>
    <t>NIM0,946</t>
  </si>
  <si>
    <t>NIM0,937</t>
  </si>
  <si>
    <t>NIM0,928</t>
  </si>
  <si>
    <t>NIM0,919</t>
  </si>
  <si>
    <t>NIM0,910</t>
  </si>
  <si>
    <t>NIM0,8100</t>
  </si>
  <si>
    <t>NIM0,891</t>
  </si>
  <si>
    <t>NIM0,882</t>
  </si>
  <si>
    <t>NIM0,873</t>
  </si>
  <si>
    <t>NIM0,864</t>
  </si>
  <si>
    <t>NIM0,855</t>
  </si>
  <si>
    <t>NIM0,846</t>
  </si>
  <si>
    <t>NIM0,837</t>
  </si>
  <si>
    <t>NIM0,828</t>
  </si>
  <si>
    <t>NIM0,819</t>
  </si>
  <si>
    <t>NIM0,810</t>
  </si>
  <si>
    <t>NIM0,7100</t>
  </si>
  <si>
    <t>NIM0,791</t>
  </si>
  <si>
    <t>NIM0,782</t>
  </si>
  <si>
    <t>NIM0,773</t>
  </si>
  <si>
    <t>NIM0,764</t>
  </si>
  <si>
    <t>NIM0,755</t>
  </si>
  <si>
    <t>NIM0,746</t>
  </si>
  <si>
    <t>NIM0,737</t>
  </si>
  <si>
    <t>NIM0,728</t>
  </si>
  <si>
    <t>NIM0,719</t>
  </si>
  <si>
    <t>NIM0,710</t>
  </si>
  <si>
    <t>NIM0,6100</t>
  </si>
  <si>
    <t>NIM0,691</t>
  </si>
  <si>
    <t>NIM0,682</t>
  </si>
  <si>
    <t>NIM0,673</t>
  </si>
  <si>
    <t>NIM0,664</t>
  </si>
  <si>
    <t>NIM0,655</t>
  </si>
  <si>
    <t>NIM0,646</t>
  </si>
  <si>
    <t>NIM0,637</t>
  </si>
  <si>
    <t>NIM0,628</t>
  </si>
  <si>
    <t>NIM0,619</t>
  </si>
  <si>
    <t>NIM0,610</t>
  </si>
  <si>
    <t>NIM0,5100</t>
  </si>
  <si>
    <t>NIM0,591</t>
  </si>
  <si>
    <t>NIM0,582</t>
  </si>
  <si>
    <t>NIM0,573</t>
  </si>
  <si>
    <t>NIM0,564</t>
  </si>
  <si>
    <t>NIM0,555</t>
  </si>
  <si>
    <t>NIM0,546</t>
  </si>
  <si>
    <t>NIM0,537</t>
  </si>
  <si>
    <t>NIM0,528</t>
  </si>
  <si>
    <t>NIM0,519</t>
  </si>
  <si>
    <t>NIM0,510</t>
  </si>
  <si>
    <t>NIY1100</t>
  </si>
  <si>
    <t>NIY191</t>
  </si>
  <si>
    <t>NIY182</t>
  </si>
  <si>
    <t>NIY173</t>
  </si>
  <si>
    <t>NIY164</t>
  </si>
  <si>
    <t>NIY155</t>
  </si>
  <si>
    <t>NIY146</t>
  </si>
  <si>
    <t>NIY137</t>
  </si>
  <si>
    <t>NIY128</t>
  </si>
  <si>
    <t>NIY119</t>
  </si>
  <si>
    <t>NIY110</t>
  </si>
  <si>
    <t>NIY0,9100</t>
  </si>
  <si>
    <t>NIY0,991</t>
  </si>
  <si>
    <t>NIY0,982</t>
  </si>
  <si>
    <t>NIY0,973</t>
  </si>
  <si>
    <t>NIY0,964</t>
  </si>
  <si>
    <t>NIY0,955</t>
  </si>
  <si>
    <t>NIY0,946</t>
  </si>
  <si>
    <t>NIY0,937</t>
  </si>
  <si>
    <t>NIY0,928</t>
  </si>
  <si>
    <t>NIY0,919</t>
  </si>
  <si>
    <t>NIY0,910</t>
  </si>
  <si>
    <t>NIY0,8100</t>
  </si>
  <si>
    <t>NIY0,891</t>
  </si>
  <si>
    <t>NIY0,882</t>
  </si>
  <si>
    <t>NIY0,873</t>
  </si>
  <si>
    <t>NIY0,864</t>
  </si>
  <si>
    <t>NIY0,855</t>
  </si>
  <si>
    <t>NIY0,846</t>
  </si>
  <si>
    <t>NIY0,837</t>
  </si>
  <si>
    <t>NIY0,828</t>
  </si>
  <si>
    <t>NIY0,819</t>
  </si>
  <si>
    <t>NIY0,810</t>
  </si>
  <si>
    <t>NIY0,7100</t>
  </si>
  <si>
    <t>NIY0,791</t>
  </si>
  <si>
    <t>NIY0,782</t>
  </si>
  <si>
    <t>NIY0,773</t>
  </si>
  <si>
    <t>NIY0,764</t>
  </si>
  <si>
    <t>NIY0,755</t>
  </si>
  <si>
    <t>NIY0,746</t>
  </si>
  <si>
    <t>NIY0,737</t>
  </si>
  <si>
    <t>NIY0,728</t>
  </si>
  <si>
    <t>NIY0,719</t>
  </si>
  <si>
    <t>NIY0,710</t>
  </si>
  <si>
    <t>NIY0,6100</t>
  </si>
  <si>
    <t>NIY0,691</t>
  </si>
  <si>
    <t>NIY0,682</t>
  </si>
  <si>
    <t>NIY0,673</t>
  </si>
  <si>
    <t>NIY0,664</t>
  </si>
  <si>
    <t>NIY0,655</t>
  </si>
  <si>
    <t>NIY0,646</t>
  </si>
  <si>
    <t>NIY0,637</t>
  </si>
  <si>
    <t>NIY0,628</t>
  </si>
  <si>
    <t>NIY0,619</t>
  </si>
  <si>
    <t>NIY0,610</t>
  </si>
  <si>
    <t>NIY0,5100</t>
  </si>
  <si>
    <t>NIY0,591</t>
  </si>
  <si>
    <t>NIY0,582</t>
  </si>
  <si>
    <t>NIY0,573</t>
  </si>
  <si>
    <t>NIY0,564</t>
  </si>
  <si>
    <t>NIY0,555</t>
  </si>
  <si>
    <t>NIY0,546</t>
  </si>
  <si>
    <t>NIY0,537</t>
  </si>
  <si>
    <t>NIY0,528</t>
  </si>
  <si>
    <t>NIY0,519</t>
  </si>
  <si>
    <t>NIY0,510</t>
  </si>
  <si>
    <t>NIÄ</t>
  </si>
  <si>
    <t>NIIP1100</t>
  </si>
  <si>
    <t>NIIP191</t>
  </si>
  <si>
    <t>NIIP182</t>
  </si>
  <si>
    <t>NIIP173</t>
  </si>
  <si>
    <t>NIIP164</t>
  </si>
  <si>
    <t>NIIP155</t>
  </si>
  <si>
    <t>NIIP146</t>
  </si>
  <si>
    <t>NIIP137</t>
  </si>
  <si>
    <t>NIIP128</t>
  </si>
  <si>
    <t>NIIP119</t>
  </si>
  <si>
    <t>NIIP110</t>
  </si>
  <si>
    <t>NIIP0,9100</t>
  </si>
  <si>
    <t>Ersättn huvudregel</t>
  </si>
  <si>
    <t>Tabdata</t>
  </si>
  <si>
    <t>Ersättnåker</t>
  </si>
  <si>
    <t>Bete</t>
  </si>
  <si>
    <t>Impediment</t>
  </si>
  <si>
    <t>Värde</t>
  </si>
  <si>
    <t>NIIP0,991</t>
  </si>
  <si>
    <t>NIIP0,982</t>
  </si>
  <si>
    <t>NIIP0,973</t>
  </si>
  <si>
    <t>NIIP0,964</t>
  </si>
  <si>
    <t>NIIP0,955</t>
  </si>
  <si>
    <t>NIIP0,946</t>
  </si>
  <si>
    <t>NIIP0,937</t>
  </si>
  <si>
    <t>NIIP0,928</t>
  </si>
  <si>
    <t>NIIP0,919</t>
  </si>
  <si>
    <t>NIIP0,910</t>
  </si>
  <si>
    <t>NIIP0,8100</t>
  </si>
  <si>
    <t>NIIP0,891</t>
  </si>
  <si>
    <t>NIIP0,882</t>
  </si>
  <si>
    <t>NIIP0,873</t>
  </si>
  <si>
    <t>NIIP0,864</t>
  </si>
  <si>
    <t>NIIP0,855</t>
  </si>
  <si>
    <t>NIIP0,846</t>
  </si>
  <si>
    <t>NIIP0,837</t>
  </si>
  <si>
    <t>NIIP0,828</t>
  </si>
  <si>
    <t>NIIP0,819</t>
  </si>
  <si>
    <t>NIIP0,810</t>
  </si>
  <si>
    <t>NIIP0,7100</t>
  </si>
  <si>
    <t>NIIP0,791</t>
  </si>
  <si>
    <t>NIIP0,782</t>
  </si>
  <si>
    <t>NIIP0,773</t>
  </si>
  <si>
    <t>NIIP0,764</t>
  </si>
  <si>
    <t>NIIP0,755</t>
  </si>
  <si>
    <t>NIIP0,746</t>
  </si>
  <si>
    <t>NIIP0,737</t>
  </si>
  <si>
    <t>NIIP0,728</t>
  </si>
  <si>
    <t>NIIP0,719</t>
  </si>
  <si>
    <t>NIIP0,710</t>
  </si>
  <si>
    <t>NIIP0,6100</t>
  </si>
  <si>
    <t>NIIP0,691</t>
  </si>
  <si>
    <t>NIIP0,682</t>
  </si>
  <si>
    <t>NIIP0,673</t>
  </si>
  <si>
    <t>NIIP0,664</t>
  </si>
  <si>
    <t>NIIP0,655</t>
  </si>
  <si>
    <t>NIIP0,646</t>
  </si>
  <si>
    <t>NIIP0,637</t>
  </si>
  <si>
    <t>NIIP0,628</t>
  </si>
  <si>
    <t>NIIP0,619</t>
  </si>
  <si>
    <t>NIIP0,610</t>
  </si>
  <si>
    <t>NIIP0,5100</t>
  </si>
  <si>
    <t>NIIP0,591</t>
  </si>
  <si>
    <t>NIIP0,582</t>
  </si>
  <si>
    <t>NIIP0,573</t>
  </si>
  <si>
    <t>NIIP0,564</t>
  </si>
  <si>
    <t>NIIP0,555</t>
  </si>
  <si>
    <t>NIIP0,546</t>
  </si>
  <si>
    <t>NIIP0,537</t>
  </si>
  <si>
    <t>NIIP0,528</t>
  </si>
  <si>
    <t>NIIP0,519</t>
  </si>
  <si>
    <t>NIIP0,510</t>
  </si>
  <si>
    <t>NIIR1100</t>
  </si>
  <si>
    <t>NIIR191</t>
  </si>
  <si>
    <t>NIIR182</t>
  </si>
  <si>
    <t>NIIR173</t>
  </si>
  <si>
    <t>NIIR164</t>
  </si>
  <si>
    <t>NIIR155</t>
  </si>
  <si>
    <t>NIIR146</t>
  </si>
  <si>
    <t>NIIR137</t>
  </si>
  <si>
    <t>NIIR128</t>
  </si>
  <si>
    <t>NIIR119</t>
  </si>
  <si>
    <t>NIIR110</t>
  </si>
  <si>
    <t>NIIR0,9100</t>
  </si>
  <si>
    <t>NIIR0,991</t>
  </si>
  <si>
    <t>NIIR0,982</t>
  </si>
  <si>
    <t>NIIR0,973</t>
  </si>
  <si>
    <t>NIIR0,964</t>
  </si>
  <si>
    <t>NIIR0,955</t>
  </si>
  <si>
    <t>NIIR0,946</t>
  </si>
  <si>
    <t>NIIR0,937</t>
  </si>
  <si>
    <t>NIIR0,928</t>
  </si>
  <si>
    <t>NIIR0,919</t>
  </si>
  <si>
    <t>NIIR0,910</t>
  </si>
  <si>
    <t>NIIR0,8100</t>
  </si>
  <si>
    <t>NIIR0,891</t>
  </si>
  <si>
    <t>NIIR0,882</t>
  </si>
  <si>
    <t>NIIR0,873</t>
  </si>
  <si>
    <t>NIIR0,864</t>
  </si>
  <si>
    <t>NIIR0,855</t>
  </si>
  <si>
    <t>NIIR0,846</t>
  </si>
  <si>
    <t>NIIR0,837</t>
  </si>
  <si>
    <t>NIIR0,828</t>
  </si>
  <si>
    <t>NIIR0,819</t>
  </si>
  <si>
    <t>NIIR0,810</t>
  </si>
  <si>
    <t>NIIR0,7100</t>
  </si>
  <si>
    <t>NIIR0,791</t>
  </si>
  <si>
    <t>NIIR0,782</t>
  </si>
  <si>
    <t>NIIR0,773</t>
  </si>
  <si>
    <t>NIIR0,764</t>
  </si>
  <si>
    <t>NIIR0,755</t>
  </si>
  <si>
    <t>NIIR0,746</t>
  </si>
  <si>
    <t>NIIR0,737</t>
  </si>
  <si>
    <t>NIIR0,728</t>
  </si>
  <si>
    <t>NIIR0,719</t>
  </si>
  <si>
    <t>NIIR0,710</t>
  </si>
  <si>
    <t>NIIR0,6100</t>
  </si>
  <si>
    <t>NIIR0,691</t>
  </si>
  <si>
    <t>NIIR0,682</t>
  </si>
  <si>
    <t>NIIR0,673</t>
  </si>
  <si>
    <t>NIIR0,664</t>
  </si>
  <si>
    <t>NIIR0,655</t>
  </si>
  <si>
    <t>NIIR0,646</t>
  </si>
  <si>
    <t>NIIR0,637</t>
  </si>
  <si>
    <t>NIIR0,628</t>
  </si>
  <si>
    <t>NIIR0,619</t>
  </si>
  <si>
    <t>NIIR0,610</t>
  </si>
  <si>
    <t>NIIR0,5100</t>
  </si>
  <si>
    <t>NIIR0,591</t>
  </si>
  <si>
    <t>NIIR0,582</t>
  </si>
  <si>
    <t>NIIR0,573</t>
  </si>
  <si>
    <t>NIIR0,564</t>
  </si>
  <si>
    <t>NIIR0,555</t>
  </si>
  <si>
    <t>NIIR0,546</t>
  </si>
  <si>
    <t>NIIR0,537</t>
  </si>
  <si>
    <t>NIIR0,528</t>
  </si>
  <si>
    <t>NIIR0,519</t>
  </si>
  <si>
    <t>NIIR0,510</t>
  </si>
  <si>
    <t>NIIM1100</t>
  </si>
  <si>
    <t>NIIM191</t>
  </si>
  <si>
    <t>NIIM182</t>
  </si>
  <si>
    <t>NIIM173</t>
  </si>
  <si>
    <t>NIIM164</t>
  </si>
  <si>
    <t>NIIM155</t>
  </si>
  <si>
    <t>NIIM146</t>
  </si>
  <si>
    <t>NIIM137</t>
  </si>
  <si>
    <t>NIIM128</t>
  </si>
  <si>
    <t>NIIM119</t>
  </si>
  <si>
    <t>NIIM110</t>
  </si>
  <si>
    <t>NIIM0,9100</t>
  </si>
  <si>
    <t>NIIM0,991</t>
  </si>
  <si>
    <t>NIIM0,982</t>
  </si>
  <si>
    <t>NIIM0,973</t>
  </si>
  <si>
    <t>NIIM0,964</t>
  </si>
  <si>
    <t>NIIM0,955</t>
  </si>
  <si>
    <t>NIIM0,946</t>
  </si>
  <si>
    <t>NIIM0,937</t>
  </si>
  <si>
    <t>NIIM0,928</t>
  </si>
  <si>
    <t>NIIM0,919</t>
  </si>
  <si>
    <t>NIIM0,910</t>
  </si>
  <si>
    <t>NIIM0,8100</t>
  </si>
  <si>
    <t>NIIM0,891</t>
  </si>
  <si>
    <t>NIIM0,882</t>
  </si>
  <si>
    <t>NIIM0,873</t>
  </si>
  <si>
    <t>NIIM0,864</t>
  </si>
  <si>
    <t>NIIM0,855</t>
  </si>
  <si>
    <t>NIIM0,846</t>
  </si>
  <si>
    <t>NIIM0,837</t>
  </si>
  <si>
    <t>NIIM0,828</t>
  </si>
  <si>
    <t>NIIM0,819</t>
  </si>
  <si>
    <t>NIIM0,810</t>
  </si>
  <si>
    <t>NIIM0,7100</t>
  </si>
  <si>
    <t>NIIM0,791</t>
  </si>
  <si>
    <t>NIIM0,782</t>
  </si>
  <si>
    <t>NIIM0,773</t>
  </si>
  <si>
    <t>NIIM0,764</t>
  </si>
  <si>
    <t>NIIM0,755</t>
  </si>
  <si>
    <t>NIIM0,746</t>
  </si>
  <si>
    <t>NIIM0,737</t>
  </si>
  <si>
    <t>NIIM0,728</t>
  </si>
  <si>
    <t>NIIM0,719</t>
  </si>
  <si>
    <t>NIIM0,710</t>
  </si>
  <si>
    <t>NIIM0,6100</t>
  </si>
  <si>
    <t>NIIM0,691</t>
  </si>
  <si>
    <t>NIIM0,682</t>
  </si>
  <si>
    <t>NIIM0,673</t>
  </si>
  <si>
    <t>NIIM0,664</t>
  </si>
  <si>
    <t>NIIM0,655</t>
  </si>
  <si>
    <t>NIIM0,646</t>
  </si>
  <si>
    <t>NIIM0,637</t>
  </si>
  <si>
    <t>NIIM0,628</t>
  </si>
  <si>
    <t>NIIM0,619</t>
  </si>
  <si>
    <t>NIIM0,610</t>
  </si>
  <si>
    <t>NIIM0,5100</t>
  </si>
  <si>
    <t>NIIM0,591</t>
  </si>
  <si>
    <t>NIIM0,582</t>
  </si>
  <si>
    <t>NIIM0,573</t>
  </si>
  <si>
    <t>NIIM0,564</t>
  </si>
  <si>
    <t>NIIM0,555</t>
  </si>
  <si>
    <t>NIIM0,546</t>
  </si>
  <si>
    <t>NIIM0,537</t>
  </si>
  <si>
    <t>NIIM0,528</t>
  </si>
  <si>
    <t>NIIM0,519</t>
  </si>
  <si>
    <t>NIIM0,510</t>
  </si>
  <si>
    <t>NIIY1100</t>
  </si>
  <si>
    <t>NIIY191</t>
  </si>
  <si>
    <t>NIIY182</t>
  </si>
  <si>
    <t>NIIY173</t>
  </si>
  <si>
    <t>NIIY164</t>
  </si>
  <si>
    <t>NIIY155</t>
  </si>
  <si>
    <t>NIIY146</t>
  </si>
  <si>
    <t>NIIY137</t>
  </si>
  <si>
    <t>NIIY128</t>
  </si>
  <si>
    <t>NIIY119</t>
  </si>
  <si>
    <t>NIIY110</t>
  </si>
  <si>
    <t>NIIY0,9100</t>
  </si>
  <si>
    <t>NIIY0,991</t>
  </si>
  <si>
    <t>NIIY0,982</t>
  </si>
  <si>
    <t>NIIY0,973</t>
  </si>
  <si>
    <t>NIIY0,964</t>
  </si>
  <si>
    <t>NIIY0,955</t>
  </si>
  <si>
    <t>NIIY0,946</t>
  </si>
  <si>
    <t>NIIY0,937</t>
  </si>
  <si>
    <t>NIIY0,928</t>
  </si>
  <si>
    <t>NIIY0,919</t>
  </si>
  <si>
    <t>NIIY0,910</t>
  </si>
  <si>
    <t>NIIY0,8100</t>
  </si>
  <si>
    <t>NIIY0,891</t>
  </si>
  <si>
    <t>NIIY0,882</t>
  </si>
  <si>
    <t>NIIY0,873</t>
  </si>
  <si>
    <t>NIIY0,864</t>
  </si>
  <si>
    <t>NIIY0,855</t>
  </si>
  <si>
    <t>NIIY0,846</t>
  </si>
  <si>
    <t>NIIY0,837</t>
  </si>
  <si>
    <t>NIIY0,828</t>
  </si>
  <si>
    <t>NIIY0,819</t>
  </si>
  <si>
    <t>NIIY0,810</t>
  </si>
  <si>
    <t>NIIY0,7100</t>
  </si>
  <si>
    <t>NIIY0,791</t>
  </si>
  <si>
    <t>NIIY0,782</t>
  </si>
  <si>
    <t>NIIY0,773</t>
  </si>
  <si>
    <t>NIIY0,764</t>
  </si>
  <si>
    <t>NIIY0,755</t>
  </si>
  <si>
    <t>NIIY0,746</t>
  </si>
  <si>
    <t>NIIY0,737</t>
  </si>
  <si>
    <t>NIIY0,728</t>
  </si>
  <si>
    <t>NIIY0,719</t>
  </si>
  <si>
    <t>NIIY0,710</t>
  </si>
  <si>
    <t>NIIY0,6100</t>
  </si>
  <si>
    <t>NIIY0,691</t>
  </si>
  <si>
    <t>NIIY0,682</t>
  </si>
  <si>
    <t>NIIY0,673</t>
  </si>
  <si>
    <t>NIIY0,664</t>
  </si>
  <si>
    <t>NIIY0,655</t>
  </si>
  <si>
    <t>NIIY0,646</t>
  </si>
  <si>
    <t>NIIY0,637</t>
  </si>
  <si>
    <t>NIIY0,628</t>
  </si>
  <si>
    <t>NIIY0,619</t>
  </si>
  <si>
    <t>NIIY0,610</t>
  </si>
  <si>
    <t>NIIY0,5100</t>
  </si>
  <si>
    <t>NIIY0,591</t>
  </si>
  <si>
    <t>NIIY0,582</t>
  </si>
  <si>
    <t>NIIY0,573</t>
  </si>
  <si>
    <t>NIIY0,564</t>
  </si>
  <si>
    <t>NIIY0,555</t>
  </si>
  <si>
    <t>NIIY0,546</t>
  </si>
  <si>
    <t>NIIY0,537</t>
  </si>
  <si>
    <t>NIIY0,528</t>
  </si>
  <si>
    <t>NIIY0,519</t>
  </si>
  <si>
    <t>NIIY0,510</t>
  </si>
  <si>
    <t>NIIÄ</t>
  </si>
  <si>
    <t>NIIIP1100</t>
  </si>
  <si>
    <t>NIIIP191</t>
  </si>
  <si>
    <t>NIIIP182</t>
  </si>
  <si>
    <t>NIIIP173</t>
  </si>
  <si>
    <t>NIIIP164</t>
  </si>
  <si>
    <t>NIIIP155</t>
  </si>
  <si>
    <t>NIIIP146</t>
  </si>
  <si>
    <t>NIIIP137</t>
  </si>
  <si>
    <t>NIIIP128</t>
  </si>
  <si>
    <t>NIIIP119</t>
  </si>
  <si>
    <t>NIIIP110</t>
  </si>
  <si>
    <t>NIIIP0,9100</t>
  </si>
  <si>
    <t>NIIIP0,991</t>
  </si>
  <si>
    <t>NIIIP0,982</t>
  </si>
  <si>
    <t>NIIIP0,973</t>
  </si>
  <si>
    <t>NIIIP0,964</t>
  </si>
  <si>
    <t>NIIIP0,955</t>
  </si>
  <si>
    <t>NIIIP0,946</t>
  </si>
  <si>
    <t>NIIIP0,937</t>
  </si>
  <si>
    <t>NIIIP0,928</t>
  </si>
  <si>
    <t>NIIIP0,919</t>
  </si>
  <si>
    <t>NIIIP0,910</t>
  </si>
  <si>
    <t>NIIIP0,8100</t>
  </si>
  <si>
    <t>NIIIP0,891</t>
  </si>
  <si>
    <t>NIIIP0,882</t>
  </si>
  <si>
    <t>NIIIP0,873</t>
  </si>
  <si>
    <t>NIIIP0,864</t>
  </si>
  <si>
    <t>NIIIP0,855</t>
  </si>
  <si>
    <t>NIIIP0,846</t>
  </si>
  <si>
    <t>NIIIP0,837</t>
  </si>
  <si>
    <t>NIIIP0,828</t>
  </si>
  <si>
    <t>NIIIP0,819</t>
  </si>
  <si>
    <t>NIIIP0,810</t>
  </si>
  <si>
    <t>NIIIP0,7100</t>
  </si>
  <si>
    <t>NIIIP0,791</t>
  </si>
  <si>
    <t>NIIIP0,782</t>
  </si>
  <si>
    <t>NIIIP0,773</t>
  </si>
  <si>
    <t>NIIIP0,764</t>
  </si>
  <si>
    <t>NIIIP0,755</t>
  </si>
  <si>
    <t>NIIIP0,746</t>
  </si>
  <si>
    <t>NIIIP0,737</t>
  </si>
  <si>
    <t>NIIIP0,728</t>
  </si>
  <si>
    <t>NIIIP0,719</t>
  </si>
  <si>
    <t>NIIIP0,710</t>
  </si>
  <si>
    <t>NIIIP0,6100</t>
  </si>
  <si>
    <t>NIIIP0,691</t>
  </si>
  <si>
    <t>NIIIP0,682</t>
  </si>
  <si>
    <t>NIIIP0,673</t>
  </si>
  <si>
    <t>NIIIP0,664</t>
  </si>
  <si>
    <t>NIIIP0,655</t>
  </si>
  <si>
    <t>NIIIP0,646</t>
  </si>
  <si>
    <t>NIIIP0,637</t>
  </si>
  <si>
    <t>NIIIP0,628</t>
  </si>
  <si>
    <t>NIIIP0,619</t>
  </si>
  <si>
    <t>NIIIP0,610</t>
  </si>
  <si>
    <t>NIIIP0,5100</t>
  </si>
  <si>
    <t>NIIIP0,591</t>
  </si>
  <si>
    <t>NIIIP0,582</t>
  </si>
  <si>
    <t>NIIIP0,573</t>
  </si>
  <si>
    <t>NIIIP0,564</t>
  </si>
  <si>
    <t>NIIIP0,555</t>
  </si>
  <si>
    <t>NIIIP0,546</t>
  </si>
  <si>
    <t>NIIIP0,537</t>
  </si>
  <si>
    <t>NIIIP0,528</t>
  </si>
  <si>
    <t>NIIIP0,519</t>
  </si>
  <si>
    <t>NIIIP0,510</t>
  </si>
  <si>
    <t>NIIIR1100</t>
  </si>
  <si>
    <t>NIIIR191</t>
  </si>
  <si>
    <t>NIIIR182</t>
  </si>
  <si>
    <t>NIIIR173</t>
  </si>
  <si>
    <t>NIIIR164</t>
  </si>
  <si>
    <t>NIIIR155</t>
  </si>
  <si>
    <t>NIIIR146</t>
  </si>
  <si>
    <t>NIIIR137</t>
  </si>
  <si>
    <t>NIIIR128</t>
  </si>
  <si>
    <t>NIIIR119</t>
  </si>
  <si>
    <t>NIIIR110</t>
  </si>
  <si>
    <t>NIIIR0,9100</t>
  </si>
  <si>
    <t>NIIIR0,991</t>
  </si>
  <si>
    <t>NIIIR0,982</t>
  </si>
  <si>
    <t>NIIIR0,973</t>
  </si>
  <si>
    <t>NIIIR0,964</t>
  </si>
  <si>
    <t>NIIIR0,955</t>
  </si>
  <si>
    <t>NIIIR0,946</t>
  </si>
  <si>
    <t>NIIIR0,937</t>
  </si>
  <si>
    <t>NIIIR0,928</t>
  </si>
  <si>
    <t>NIIIR0,919</t>
  </si>
  <si>
    <t>NIIIR0,910</t>
  </si>
  <si>
    <t>NIIIR0,8100</t>
  </si>
  <si>
    <t>NIIIR0,891</t>
  </si>
  <si>
    <t>NIIIR0,882</t>
  </si>
  <si>
    <t>NIIIR0,873</t>
  </si>
  <si>
    <t>NIIIR0,864</t>
  </si>
  <si>
    <t>NIIIR0,855</t>
  </si>
  <si>
    <t>NIIIR0,846</t>
  </si>
  <si>
    <t>NIIIR0,837</t>
  </si>
  <si>
    <t>NIIIR0,828</t>
  </si>
  <si>
    <t>NIIIR0,819</t>
  </si>
  <si>
    <t>NIIIR0,810</t>
  </si>
  <si>
    <t>NIIIR0,7100</t>
  </si>
  <si>
    <t>NIIIR0,791</t>
  </si>
  <si>
    <t>NIIIR0,782</t>
  </si>
  <si>
    <t>NIIIR0,773</t>
  </si>
  <si>
    <t>NIIIR0,764</t>
  </si>
  <si>
    <t>NIIIR0,755</t>
  </si>
  <si>
    <t>NIIIR0,746</t>
  </si>
  <si>
    <t>NIIIR0,737</t>
  </si>
  <si>
    <t>NIIIR0,728</t>
  </si>
  <si>
    <t>NIIIR0,719</t>
  </si>
  <si>
    <t>NIIIR0,710</t>
  </si>
  <si>
    <t>NIIIR0,6100</t>
  </si>
  <si>
    <t>NIIIR0,691</t>
  </si>
  <si>
    <t>NIIIR0,682</t>
  </si>
  <si>
    <t>NIIIR0,673</t>
  </si>
  <si>
    <t>NIIIR0,664</t>
  </si>
  <si>
    <t>NIIIR0,655</t>
  </si>
  <si>
    <t>NIIIR0,646</t>
  </si>
  <si>
    <t>NIIIR0,637</t>
  </si>
  <si>
    <t>NIIIR0,628</t>
  </si>
  <si>
    <t>NIIIR0,619</t>
  </si>
  <si>
    <t>NIIIR0,610</t>
  </si>
  <si>
    <t>NIIIR0,5100</t>
  </si>
  <si>
    <t>NIIIR0,591</t>
  </si>
  <si>
    <t>NIIIR0,582</t>
  </si>
  <si>
    <t>NIIIR0,573</t>
  </si>
  <si>
    <t>NIIIR0,564</t>
  </si>
  <si>
    <t>NIIIR0,555</t>
  </si>
  <si>
    <t>NIIIR0,546</t>
  </si>
  <si>
    <t>NIIIR0,537</t>
  </si>
  <si>
    <t>NIIIR0,528</t>
  </si>
  <si>
    <t>NIIIR0,519</t>
  </si>
  <si>
    <t>NIIIR0,510</t>
  </si>
  <si>
    <t>NIIIM1100</t>
  </si>
  <si>
    <t>NIIIM191</t>
  </si>
  <si>
    <t>NIIIM182</t>
  </si>
  <si>
    <t>NIIIM173</t>
  </si>
  <si>
    <t>NIIIM164</t>
  </si>
  <si>
    <t>NIIIM155</t>
  </si>
  <si>
    <t>NIIIM146</t>
  </si>
  <si>
    <t>NIIIM137</t>
  </si>
  <si>
    <t>NIIIM128</t>
  </si>
  <si>
    <t>NIIIM119</t>
  </si>
  <si>
    <t>NIIIM110</t>
  </si>
  <si>
    <t>NIIIM0,9100</t>
  </si>
  <si>
    <t>NIIIM0,991</t>
  </si>
  <si>
    <t>NIIIM0,982</t>
  </si>
  <si>
    <t>NIIIM0,973</t>
  </si>
  <si>
    <t>NIIIM0,964</t>
  </si>
  <si>
    <t>NIIIM0,955</t>
  </si>
  <si>
    <t>NIIIM0,946</t>
  </si>
  <si>
    <t>NIIIM0,937</t>
  </si>
  <si>
    <t>NIIIM0,928</t>
  </si>
  <si>
    <t>NIIIM0,919</t>
  </si>
  <si>
    <t>NIIIM0,910</t>
  </si>
  <si>
    <t>NIIIM0,8100</t>
  </si>
  <si>
    <t>NIIIM0,891</t>
  </si>
  <si>
    <t>NIIIM0,882</t>
  </si>
  <si>
    <t>NIIIM0,873</t>
  </si>
  <si>
    <t>NIIIM0,864</t>
  </si>
  <si>
    <t>NIIIM0,855</t>
  </si>
  <si>
    <t>NIIIM0,846</t>
  </si>
  <si>
    <t>NIIIM0,837</t>
  </si>
  <si>
    <t>NIIIM0,828</t>
  </si>
  <si>
    <t>NIIIM0,819</t>
  </si>
  <si>
    <t>NIIIM0,810</t>
  </si>
  <si>
    <t>NIIIM0,7100</t>
  </si>
  <si>
    <t>NIIIM0,791</t>
  </si>
  <si>
    <t>NIIIM0,782</t>
  </si>
  <si>
    <t>NIIIM0,773</t>
  </si>
  <si>
    <t>NIIIM0,764</t>
  </si>
  <si>
    <t>NIIIM0,755</t>
  </si>
  <si>
    <t>NIIIM0,746</t>
  </si>
  <si>
    <t>NIIIM0,737</t>
  </si>
  <si>
    <t>NIIIM0,728</t>
  </si>
  <si>
    <t>NIIIM0,719</t>
  </si>
  <si>
    <t>NIIIM0,710</t>
  </si>
  <si>
    <t>NIIIM0,6100</t>
  </si>
  <si>
    <t>NIIIM0,691</t>
  </si>
  <si>
    <t>NIIIM0,682</t>
  </si>
  <si>
    <t>NIIIM0,673</t>
  </si>
  <si>
    <t>NIIIM0,664</t>
  </si>
  <si>
    <t>NIIIM0,655</t>
  </si>
  <si>
    <t>NIIIM0,646</t>
  </si>
  <si>
    <t>NIIIM0,637</t>
  </si>
  <si>
    <t>NIIIM0,628</t>
  </si>
  <si>
    <t>NIIIM0,619</t>
  </si>
  <si>
    <t>NIIIM0,610</t>
  </si>
  <si>
    <t>NIIIM0,5100</t>
  </si>
  <si>
    <t>NIIIM0,591</t>
  </si>
  <si>
    <t>NIIIM0,582</t>
  </si>
  <si>
    <t>NIIIM0,573</t>
  </si>
  <si>
    <t>NIIIM0,564</t>
  </si>
  <si>
    <t>NIIIM0,555</t>
  </si>
  <si>
    <t>NIIIM0,546</t>
  </si>
  <si>
    <t>NIIIM0,537</t>
  </si>
  <si>
    <t>NIIIM0,528</t>
  </si>
  <si>
    <t>NIIIM0,519</t>
  </si>
  <si>
    <t>NIIIM0,510</t>
  </si>
  <si>
    <t>NIIIY1100</t>
  </si>
  <si>
    <t>NIIIY191</t>
  </si>
  <si>
    <t>NIIIY182</t>
  </si>
  <si>
    <t>NIIIY173</t>
  </si>
  <si>
    <t>NIIIY164</t>
  </si>
  <si>
    <t>NIIIY155</t>
  </si>
  <si>
    <t>NIIIY146</t>
  </si>
  <si>
    <t>NIIIY137</t>
  </si>
  <si>
    <t>NIIIY128</t>
  </si>
  <si>
    <t>NIIIY119</t>
  </si>
  <si>
    <t>NIIIY110</t>
  </si>
  <si>
    <t>NIIIY0,9100</t>
  </si>
  <si>
    <t>Bankkonto</t>
  </si>
  <si>
    <t>Kontoförande Bank</t>
  </si>
  <si>
    <t>Swiftkod</t>
  </si>
  <si>
    <t>Bankgiro / Plusgiro</t>
  </si>
  <si>
    <t>IBAN-nr</t>
  </si>
  <si>
    <t>Text till mottagaren</t>
  </si>
  <si>
    <t>Clearingnummer</t>
  </si>
  <si>
    <t>Nätstation inom detaljplan</t>
  </si>
  <si>
    <t>Nätstation utom detaljplan</t>
  </si>
  <si>
    <t>NIIIY0,991</t>
  </si>
  <si>
    <t>NIIIY0,982</t>
  </si>
  <si>
    <t>NIIIY0,973</t>
  </si>
  <si>
    <t>NIIIY0,964</t>
  </si>
  <si>
    <t>NIIIY0,955</t>
  </si>
  <si>
    <t>NIIIY0,946</t>
  </si>
  <si>
    <t>NIIIY0,937</t>
  </si>
  <si>
    <t>NIIIY0,928</t>
  </si>
  <si>
    <t>NIIIY0,919</t>
  </si>
  <si>
    <t>NIIIY0,910</t>
  </si>
  <si>
    <t>NIIIY0,8100</t>
  </si>
  <si>
    <t>NIIIY0,891</t>
  </si>
  <si>
    <t>NIIIY0,882</t>
  </si>
  <si>
    <t>NIIIY0,873</t>
  </si>
  <si>
    <t>NIIIY0,864</t>
  </si>
  <si>
    <t>NIIIY0,855</t>
  </si>
  <si>
    <t>NIIIY0,846</t>
  </si>
  <si>
    <t>NIIIY0,837</t>
  </si>
  <si>
    <t>NIIIY0,828</t>
  </si>
  <si>
    <t>NIIIY0,819</t>
  </si>
  <si>
    <t>NIIIY0,810</t>
  </si>
  <si>
    <t>NIIIY0,7100</t>
  </si>
  <si>
    <t>NIIIY0,791</t>
  </si>
  <si>
    <t>NIIIY0,782</t>
  </si>
  <si>
    <t>NIIIY0,773</t>
  </si>
  <si>
    <t>NIIIY0,764</t>
  </si>
  <si>
    <t>NIIIY0,755</t>
  </si>
  <si>
    <t>NIIIY0,746</t>
  </si>
  <si>
    <t>NIIIY0,737</t>
  </si>
  <si>
    <t>NIIIY0,728</t>
  </si>
  <si>
    <t>NIIIY0,719</t>
  </si>
  <si>
    <t>NIIIY0,710</t>
  </si>
  <si>
    <t>NIIIY0,6100</t>
  </si>
  <si>
    <t>NIIIY0,691</t>
  </si>
  <si>
    <t>NIIIY0,682</t>
  </si>
  <si>
    <t>NIIIY0,673</t>
  </si>
  <si>
    <t>NIIIY0,664</t>
  </si>
  <si>
    <t>NIIIY0,655</t>
  </si>
  <si>
    <t>NIIIY0,646</t>
  </si>
  <si>
    <t>NIIIY0,637</t>
  </si>
  <si>
    <t>NIIIY0,628</t>
  </si>
  <si>
    <t>NIIIY0,619</t>
  </si>
  <si>
    <t>NIIIY0,610</t>
  </si>
  <si>
    <t>NIIIY0,5100</t>
  </si>
  <si>
    <t>NIIIY0,591</t>
  </si>
  <si>
    <t>NIIIY0,582</t>
  </si>
  <si>
    <t>NIIIY0,573</t>
  </si>
  <si>
    <t>NIIIY0,564</t>
  </si>
  <si>
    <t>NIIIY0,555</t>
  </si>
  <si>
    <t>NIIIY0,546</t>
  </si>
  <si>
    <t>NIIIY0,537</t>
  </si>
  <si>
    <t>NIIIY0,528</t>
  </si>
  <si>
    <t>NIIIY0,519</t>
  </si>
  <si>
    <t>NIIIY0,510</t>
  </si>
  <si>
    <t>NIIIÄ</t>
  </si>
  <si>
    <t>Sökbegr</t>
  </si>
  <si>
    <t>Ersättn</t>
  </si>
  <si>
    <t>GSK</t>
  </si>
  <si>
    <t>GSK11</t>
  </si>
  <si>
    <t>GSK111</t>
  </si>
  <si>
    <t>GSK112</t>
  </si>
  <si>
    <t>GSK113</t>
  </si>
  <si>
    <t>GSK114</t>
  </si>
  <si>
    <t>GSK115</t>
  </si>
  <si>
    <t>GSK116</t>
  </si>
  <si>
    <t>GSK117</t>
  </si>
  <si>
    <t>GSK22</t>
  </si>
  <si>
    <t>GSK33</t>
  </si>
  <si>
    <t>GSK44</t>
  </si>
  <si>
    <t>GSK55</t>
  </si>
  <si>
    <t>GSK66</t>
  </si>
  <si>
    <t>GSK77</t>
  </si>
  <si>
    <t>GNS</t>
  </si>
  <si>
    <t>GNS11</t>
  </si>
  <si>
    <t>GNS111</t>
  </si>
  <si>
    <t>GNS112</t>
  </si>
  <si>
    <t>GNS114</t>
  </si>
  <si>
    <t>GNS115</t>
  </si>
  <si>
    <t>GNS116</t>
  </si>
  <si>
    <t>GNS117</t>
  </si>
  <si>
    <t>GNS22</t>
  </si>
  <si>
    <t>GNS33</t>
  </si>
  <si>
    <t>GNS44</t>
  </si>
  <si>
    <t>GNS55</t>
  </si>
  <si>
    <t>GNS66</t>
  </si>
  <si>
    <t>GNS77</t>
  </si>
  <si>
    <t>SS</t>
  </si>
  <si>
    <t>SS11</t>
  </si>
  <si>
    <t>SS111</t>
  </si>
  <si>
    <t>SS112</t>
  </si>
  <si>
    <t>SS113</t>
  </si>
  <si>
    <t>SS114</t>
  </si>
  <si>
    <t>SS115</t>
  </si>
  <si>
    <t>SS116</t>
  </si>
  <si>
    <t>SS117</t>
  </si>
  <si>
    <t>SS22</t>
  </si>
  <si>
    <t>SS33</t>
  </si>
  <si>
    <t>SS44</t>
  </si>
  <si>
    <t>SS55</t>
  </si>
  <si>
    <t>SS66</t>
  </si>
  <si>
    <t>SS77</t>
  </si>
  <si>
    <t>SSK</t>
  </si>
  <si>
    <t>SSK11</t>
  </si>
  <si>
    <t>SSK111</t>
  </si>
  <si>
    <t>SSK112</t>
  </si>
  <si>
    <t>SSK113</t>
  </si>
  <si>
    <t>SSK114</t>
  </si>
  <si>
    <t>SSK115</t>
  </si>
  <si>
    <t>SSK116</t>
  </si>
  <si>
    <t>SSK117</t>
  </si>
  <si>
    <t>SSK22</t>
  </si>
  <si>
    <t>SSK33</t>
  </si>
  <si>
    <t>SSK44</t>
  </si>
  <si>
    <t>SSK55</t>
  </si>
  <si>
    <t>SSK66</t>
  </si>
  <si>
    <t>SSK77</t>
  </si>
  <si>
    <t>NN</t>
  </si>
  <si>
    <t>NN11</t>
  </si>
  <si>
    <t>NN111</t>
  </si>
  <si>
    <t>NN112</t>
  </si>
  <si>
    <t>NN113</t>
  </si>
  <si>
    <t>NN114</t>
  </si>
  <si>
    <t>NN115</t>
  </si>
  <si>
    <t>NN116</t>
  </si>
  <si>
    <t>NN117</t>
  </si>
  <si>
    <t>NN22</t>
  </si>
  <si>
    <t>NN33</t>
  </si>
  <si>
    <t>NN44</t>
  </si>
  <si>
    <t>NN55</t>
  </si>
  <si>
    <t>NN66</t>
  </si>
  <si>
    <t>NN77</t>
  </si>
  <si>
    <t>Proddata</t>
  </si>
  <si>
    <t>Procent</t>
  </si>
  <si>
    <t>Gns</t>
  </si>
  <si>
    <t>Gns1</t>
  </si>
  <si>
    <t>Gns2</t>
  </si>
  <si>
    <t>Gns3</t>
  </si>
  <si>
    <t>Gns4</t>
  </si>
  <si>
    <t>Gns5</t>
  </si>
  <si>
    <t>Gns6</t>
  </si>
  <si>
    <t>Gns7</t>
  </si>
  <si>
    <t>Gns8</t>
  </si>
  <si>
    <t>Gns9</t>
  </si>
  <si>
    <t>Gns10</t>
  </si>
  <si>
    <t>Gns11</t>
  </si>
  <si>
    <t>Gns12</t>
  </si>
  <si>
    <t>Gns13</t>
  </si>
  <si>
    <t>Gns14</t>
  </si>
  <si>
    <t>Gns15</t>
  </si>
  <si>
    <t>Gns16</t>
  </si>
  <si>
    <t>Gns17</t>
  </si>
  <si>
    <t>Gns18</t>
  </si>
  <si>
    <t>Gns19</t>
  </si>
  <si>
    <t>Gns20</t>
  </si>
  <si>
    <t>Gns21</t>
  </si>
  <si>
    <t>Gns22</t>
  </si>
  <si>
    <t>Gns23</t>
  </si>
  <si>
    <t>Gns24</t>
  </si>
  <si>
    <t>Gns25</t>
  </si>
  <si>
    <t>Gns26</t>
  </si>
  <si>
    <t>Gns27</t>
  </si>
  <si>
    <t>Gns28</t>
  </si>
  <si>
    <t>Gns29</t>
  </si>
  <si>
    <t>Gns30</t>
  </si>
  <si>
    <t>Gns31</t>
  </si>
  <si>
    <t>Gns32</t>
  </si>
  <si>
    <t>Gns33</t>
  </si>
  <si>
    <t>Gns34</t>
  </si>
  <si>
    <t>Gns35</t>
  </si>
  <si>
    <t>Gns36</t>
  </si>
  <si>
    <t>Gns37</t>
  </si>
  <si>
    <t>Gns38</t>
  </si>
  <si>
    <t>Gns39</t>
  </si>
  <si>
    <t>Gns40</t>
  </si>
  <si>
    <t>Gns41</t>
  </si>
  <si>
    <t>Gns42</t>
  </si>
  <si>
    <t>Gns43</t>
  </si>
  <si>
    <t>Gns44</t>
  </si>
  <si>
    <t>Gns45</t>
  </si>
  <si>
    <t>Gns46</t>
  </si>
  <si>
    <t>Gns47</t>
  </si>
  <si>
    <t>Gns48</t>
  </si>
  <si>
    <t>Gns49</t>
  </si>
  <si>
    <t>Gns50</t>
  </si>
  <si>
    <t>Gns51</t>
  </si>
  <si>
    <t>Gns52</t>
  </si>
  <si>
    <t>Gns53</t>
  </si>
  <si>
    <t>Gns54</t>
  </si>
  <si>
    <t>Gns55</t>
  </si>
  <si>
    <t>Gns56</t>
  </si>
  <si>
    <t>Gns57</t>
  </si>
  <si>
    <t>Gns58</t>
  </si>
  <si>
    <t>Gns59</t>
  </si>
  <si>
    <t>Gns60</t>
  </si>
  <si>
    <t>Gns61</t>
  </si>
  <si>
    <t>Gns62</t>
  </si>
  <si>
    <t>Gns63</t>
  </si>
  <si>
    <t>Gns64</t>
  </si>
  <si>
    <t>Gns65</t>
  </si>
  <si>
    <t>Gns66</t>
  </si>
  <si>
    <t>Gns67</t>
  </si>
  <si>
    <t>Gns68</t>
  </si>
  <si>
    <t>Gns69</t>
  </si>
  <si>
    <t>Gns70</t>
  </si>
  <si>
    <t>Gns71</t>
  </si>
  <si>
    <t>Gns72</t>
  </si>
  <si>
    <t>Gns73</t>
  </si>
  <si>
    <t>Gns74</t>
  </si>
  <si>
    <t>Gns75</t>
  </si>
  <si>
    <t>Gns76</t>
  </si>
  <si>
    <t>Gns77</t>
  </si>
  <si>
    <t>Gns78</t>
  </si>
  <si>
    <t>Gns79</t>
  </si>
  <si>
    <t>Gns80</t>
  </si>
  <si>
    <t>Gns81</t>
  </si>
  <si>
    <t>Gns82</t>
  </si>
  <si>
    <t>Gns83</t>
  </si>
  <si>
    <t>Gns84</t>
  </si>
  <si>
    <t>Gns85</t>
  </si>
  <si>
    <t>Gns86</t>
  </si>
  <si>
    <t>Gns87</t>
  </si>
  <si>
    <t>Gns88</t>
  </si>
  <si>
    <t>Gns89</t>
  </si>
  <si>
    <t>Gns90</t>
  </si>
  <si>
    <t>Gns91</t>
  </si>
  <si>
    <t>Gns92</t>
  </si>
  <si>
    <t>Gns93</t>
  </si>
  <si>
    <t>Gns94</t>
  </si>
  <si>
    <t>Gns95</t>
  </si>
  <si>
    <t>Gns96</t>
  </si>
  <si>
    <t>Gns97</t>
  </si>
  <si>
    <t>Gns98</t>
  </si>
  <si>
    <t>Gns99</t>
  </si>
  <si>
    <t>Gns100</t>
  </si>
  <si>
    <t>Gns101</t>
  </si>
  <si>
    <t>Gns102</t>
  </si>
  <si>
    <t>Gns103</t>
  </si>
  <si>
    <t>Gns104</t>
  </si>
  <si>
    <t>Gns105</t>
  </si>
  <si>
    <t>Gns106</t>
  </si>
  <si>
    <t>Gns107</t>
  </si>
  <si>
    <t>Gns108</t>
  </si>
  <si>
    <t>Gns109</t>
  </si>
  <si>
    <t>Gns110</t>
  </si>
  <si>
    <t>Gns111</t>
  </si>
  <si>
    <t>Gns112</t>
  </si>
  <si>
    <t>Gns113</t>
  </si>
  <si>
    <t>Gns114</t>
  </si>
  <si>
    <t>Gns115</t>
  </si>
  <si>
    <t>Gns116</t>
  </si>
  <si>
    <t>Gns117</t>
  </si>
  <si>
    <t>Gns118</t>
  </si>
  <si>
    <t>Gns119</t>
  </si>
  <si>
    <t>Gns120</t>
  </si>
  <si>
    <t>Gns121</t>
  </si>
  <si>
    <t>Gns122</t>
  </si>
  <si>
    <t>Gns123</t>
  </si>
  <si>
    <t>Gns124</t>
  </si>
  <si>
    <t>Gns125</t>
  </si>
  <si>
    <t>Gns126</t>
  </si>
  <si>
    <t>Gns127</t>
  </si>
  <si>
    <t>Gns128</t>
  </si>
  <si>
    <t>Gns129</t>
  </si>
  <si>
    <t>Gns130</t>
  </si>
  <si>
    <t>Gns131</t>
  </si>
  <si>
    <t>Gns132</t>
  </si>
  <si>
    <t>Gns133</t>
  </si>
  <si>
    <t>Gns134</t>
  </si>
  <si>
    <t>Gns135</t>
  </si>
  <si>
    <t>Gns136</t>
  </si>
  <si>
    <t>Gns137</t>
  </si>
  <si>
    <t>Gns138</t>
  </si>
  <si>
    <t>Gns139</t>
  </si>
  <si>
    <t>Gns140</t>
  </si>
  <si>
    <t>Gns141</t>
  </si>
  <si>
    <t>Gns142</t>
  </si>
  <si>
    <t>Gns143</t>
  </si>
  <si>
    <t>Gns144</t>
  </si>
  <si>
    <t>Gns145</t>
  </si>
  <si>
    <t>Gns146</t>
  </si>
  <si>
    <t>Gns147</t>
  </si>
  <si>
    <t>Gns148</t>
  </si>
  <si>
    <t>Gns149</t>
  </si>
  <si>
    <t>Gns150</t>
  </si>
  <si>
    <t>Gns151</t>
  </si>
  <si>
    <t>Gns152</t>
  </si>
  <si>
    <t>Gns153</t>
  </si>
  <si>
    <t>Gns154</t>
  </si>
  <si>
    <t>Gns155</t>
  </si>
  <si>
    <t>Gns156</t>
  </si>
  <si>
    <t>Gns157</t>
  </si>
  <si>
    <t>Gns158</t>
  </si>
  <si>
    <t>Gns159</t>
  </si>
  <si>
    <t>Gns160</t>
  </si>
  <si>
    <t>Gns161</t>
  </si>
  <si>
    <t>Gns162</t>
  </si>
  <si>
    <t>Gns163</t>
  </si>
  <si>
    <t>Gns164</t>
  </si>
  <si>
    <t>Gns165</t>
  </si>
  <si>
    <t>Gns166</t>
  </si>
  <si>
    <t>Gns167</t>
  </si>
  <si>
    <t>Gns168</t>
  </si>
  <si>
    <t>Gns169</t>
  </si>
  <si>
    <t>Gns170</t>
  </si>
  <si>
    <t>Gns171</t>
  </si>
  <si>
    <t>Gns172</t>
  </si>
  <si>
    <t>Gns173</t>
  </si>
  <si>
    <t>Gns174</t>
  </si>
  <si>
    <t>Gns175</t>
  </si>
  <si>
    <t>Gns176</t>
  </si>
  <si>
    <t>Gns177</t>
  </si>
  <si>
    <t>Gns178</t>
  </si>
  <si>
    <t>Gns179</t>
  </si>
  <si>
    <t>Gns180</t>
  </si>
  <si>
    <t>Gns181</t>
  </si>
  <si>
    <t>Gns182</t>
  </si>
  <si>
    <t>Gns183</t>
  </si>
  <si>
    <t>Gns184</t>
  </si>
  <si>
    <t>Gns185</t>
  </si>
  <si>
    <t>Gns186</t>
  </si>
  <si>
    <t>Gns187</t>
  </si>
  <si>
    <t>Gns188</t>
  </si>
  <si>
    <t>Gns189</t>
  </si>
  <si>
    <t>Gns190</t>
  </si>
  <si>
    <t>Gns191</t>
  </si>
  <si>
    <t>Gns192</t>
  </si>
  <si>
    <t>Gns193</t>
  </si>
  <si>
    <t>Gns194</t>
  </si>
  <si>
    <t>Gns195</t>
  </si>
  <si>
    <t>Gns196</t>
  </si>
  <si>
    <t>Gns197</t>
  </si>
  <si>
    <t>Gns198</t>
  </si>
  <si>
    <t>Gns199</t>
  </si>
  <si>
    <t>Gns200</t>
  </si>
  <si>
    <t>Gsk</t>
  </si>
  <si>
    <t>Gsk1</t>
  </si>
  <si>
    <t>Gsk2</t>
  </si>
  <si>
    <t>Gsk3</t>
  </si>
  <si>
    <t>Gsk4</t>
  </si>
  <si>
    <t>Gsk5</t>
  </si>
  <si>
    <t>Gsk6</t>
  </si>
  <si>
    <t>Gsk7</t>
  </si>
  <si>
    <t>Gsk8</t>
  </si>
  <si>
    <t>Gsk9</t>
  </si>
  <si>
    <t>Gsk10</t>
  </si>
  <si>
    <t>Gsk11</t>
  </si>
  <si>
    <t>Gsk12</t>
  </si>
  <si>
    <t>Gsk13</t>
  </si>
  <si>
    <t>Gsk14</t>
  </si>
  <si>
    <t>Gsk15</t>
  </si>
  <si>
    <t>Gsk16</t>
  </si>
  <si>
    <t>Gsk17</t>
  </si>
  <si>
    <t>Gsk18</t>
  </si>
  <si>
    <t>Gsk19</t>
  </si>
  <si>
    <t>Gsk20</t>
  </si>
  <si>
    <t>Gsk21</t>
  </si>
  <si>
    <t>Gsk22</t>
  </si>
  <si>
    <t>Gsk23</t>
  </si>
  <si>
    <t>Gsk24</t>
  </si>
  <si>
    <t>Gsk25</t>
  </si>
  <si>
    <t>Gsk26</t>
  </si>
  <si>
    <t>Gsk27</t>
  </si>
  <si>
    <t>Gsk28</t>
  </si>
  <si>
    <t>Gsk29</t>
  </si>
  <si>
    <t>Gsk30</t>
  </si>
  <si>
    <t>Gsk31</t>
  </si>
  <si>
    <t>Gsk32</t>
  </si>
  <si>
    <t>Gsk33</t>
  </si>
  <si>
    <t>Gsk34</t>
  </si>
  <si>
    <t>Gsk35</t>
  </si>
  <si>
    <t>Gsk36</t>
  </si>
  <si>
    <t>Gsk37</t>
  </si>
  <si>
    <t>Gsk38</t>
  </si>
  <si>
    <t>Gsk39</t>
  </si>
  <si>
    <t>Gsk40</t>
  </si>
  <si>
    <t>Gsk41</t>
  </si>
  <si>
    <t>Gsk42</t>
  </si>
  <si>
    <t>Gsk43</t>
  </si>
  <si>
    <t>Gsk44</t>
  </si>
  <si>
    <t>Gsk45</t>
  </si>
  <si>
    <t>Gsk46</t>
  </si>
  <si>
    <t>Gsk47</t>
  </si>
  <si>
    <t>Gsk48</t>
  </si>
  <si>
    <t>Gsk49</t>
  </si>
  <si>
    <t>Gsk50</t>
  </si>
  <si>
    <t>Gsk51</t>
  </si>
  <si>
    <t>Gsk52</t>
  </si>
  <si>
    <t>Gsk53</t>
  </si>
  <si>
    <t>Gsk54</t>
  </si>
  <si>
    <t>Gsk55</t>
  </si>
  <si>
    <t>Gsk56</t>
  </si>
  <si>
    <t>Gsk57</t>
  </si>
  <si>
    <t>Gsk58</t>
  </si>
  <si>
    <t>Gsk59</t>
  </si>
  <si>
    <t>Gsk60</t>
  </si>
  <si>
    <t>Gsk61</t>
  </si>
  <si>
    <t>Gsk62</t>
  </si>
  <si>
    <t>Gsk63</t>
  </si>
  <si>
    <t>Gsk64</t>
  </si>
  <si>
    <t>Gsk65</t>
  </si>
  <si>
    <t>Gsk66</t>
  </si>
  <si>
    <t>Gsk67</t>
  </si>
  <si>
    <t>Gsk68</t>
  </si>
  <si>
    <t>Gsk69</t>
  </si>
  <si>
    <t>Gsk70</t>
  </si>
  <si>
    <t>Gsk71</t>
  </si>
  <si>
    <t>Gsk72</t>
  </si>
  <si>
    <t>Gsk73</t>
  </si>
  <si>
    <t>Gsk74</t>
  </si>
  <si>
    <t>Gsk75</t>
  </si>
  <si>
    <t>Gsk76</t>
  </si>
  <si>
    <t>Gsk77</t>
  </si>
  <si>
    <t>Gsk78</t>
  </si>
  <si>
    <t>Gsk79</t>
  </si>
  <si>
    <t>Gsk80</t>
  </si>
  <si>
    <t>Gsk81</t>
  </si>
  <si>
    <t>Gsk82</t>
  </si>
  <si>
    <t>Gsk83</t>
  </si>
  <si>
    <t>Gsk84</t>
  </si>
  <si>
    <t>Gsk85</t>
  </si>
  <si>
    <t>Gsk86</t>
  </si>
  <si>
    <t>Gsk87</t>
  </si>
  <si>
    <t>Gsk88</t>
  </si>
  <si>
    <t>Gsk89</t>
  </si>
  <si>
    <t>Gsk90</t>
  </si>
  <si>
    <t>Gsk91</t>
  </si>
  <si>
    <t>Gsk92</t>
  </si>
  <si>
    <t>Gsk93</t>
  </si>
  <si>
    <t>Gsk94</t>
  </si>
  <si>
    <t>Gsk95</t>
  </si>
  <si>
    <t>Gsk96</t>
  </si>
  <si>
    <t>Gsk97</t>
  </si>
  <si>
    <t>Gsk98</t>
  </si>
  <si>
    <t>Gsk99</t>
  </si>
  <si>
    <t>Gsk100</t>
  </si>
  <si>
    <t>Gsk101</t>
  </si>
  <si>
    <t>Gsk102</t>
  </si>
  <si>
    <t>Gsk103</t>
  </si>
  <si>
    <t>Gsk104</t>
  </si>
  <si>
    <t>Gsk105</t>
  </si>
  <si>
    <t>Gsk106</t>
  </si>
  <si>
    <t>Gsk107</t>
  </si>
  <si>
    <t>Gsk108</t>
  </si>
  <si>
    <t>Gsk109</t>
  </si>
  <si>
    <t>Gsk110</t>
  </si>
  <si>
    <t>Gsk111</t>
  </si>
  <si>
    <t>Gsk112</t>
  </si>
  <si>
    <t>Gsk113</t>
  </si>
  <si>
    <t>Gsk114</t>
  </si>
  <si>
    <t>Gsk115</t>
  </si>
  <si>
    <t>Gsk116</t>
  </si>
  <si>
    <t>Gsk117</t>
  </si>
  <si>
    <t>Gsk118</t>
  </si>
  <si>
    <t>Gsk119</t>
  </si>
  <si>
    <t>Gsk120</t>
  </si>
  <si>
    <t>Gsk121</t>
  </si>
  <si>
    <t>Gsk122</t>
  </si>
  <si>
    <t>Gsk123</t>
  </si>
  <si>
    <t>Gsk124</t>
  </si>
  <si>
    <t>Gsk125</t>
  </si>
  <si>
    <t>Gsk126</t>
  </si>
  <si>
    <t>Gsk127</t>
  </si>
  <si>
    <t>Gsk128</t>
  </si>
  <si>
    <t>Gsk129</t>
  </si>
  <si>
    <t>Gsk130</t>
  </si>
  <si>
    <t>Gsk131</t>
  </si>
  <si>
    <t>Gsk132</t>
  </si>
  <si>
    <t>Gsk133</t>
  </si>
  <si>
    <t>Gsk134</t>
  </si>
  <si>
    <t>Gsk135</t>
  </si>
  <si>
    <t>Gsk136</t>
  </si>
  <si>
    <t>Gsk137</t>
  </si>
  <si>
    <t>Gsk138</t>
  </si>
  <si>
    <t>Gsk139</t>
  </si>
  <si>
    <t>Gsk140</t>
  </si>
  <si>
    <t>Gsk141</t>
  </si>
  <si>
    <t>Gsk142</t>
  </si>
  <si>
    <t>Gsk143</t>
  </si>
  <si>
    <t>Gsk144</t>
  </si>
  <si>
    <t>Gsk145</t>
  </si>
  <si>
    <t>Gsk146</t>
  </si>
  <si>
    <t>Gsk147</t>
  </si>
  <si>
    <t>Gsk148</t>
  </si>
  <si>
    <t>Gsk149</t>
  </si>
  <si>
    <t>Gsk150</t>
  </si>
  <si>
    <t>Gsk151</t>
  </si>
  <si>
    <t>Gsk152</t>
  </si>
  <si>
    <t>Gsk153</t>
  </si>
  <si>
    <t>Gsk154</t>
  </si>
  <si>
    <t>Gsk155</t>
  </si>
  <si>
    <t>Gsk156</t>
  </si>
  <si>
    <t>Gsk157</t>
  </si>
  <si>
    <t>Gsk158</t>
  </si>
  <si>
    <t>Gsk159</t>
  </si>
  <si>
    <t>Gsk160</t>
  </si>
  <si>
    <t>Gsk161</t>
  </si>
  <si>
    <t>Gsk162</t>
  </si>
  <si>
    <t>Gsk163</t>
  </si>
  <si>
    <t>Gsk164</t>
  </si>
  <si>
    <t>Gsk165</t>
  </si>
  <si>
    <t>Gsk166</t>
  </si>
  <si>
    <t>Gsk167</t>
  </si>
  <si>
    <t>Gsk168</t>
  </si>
  <si>
    <t>Gsk169</t>
  </si>
  <si>
    <t>Gsk170</t>
  </si>
  <si>
    <t>Gsk171</t>
  </si>
  <si>
    <t>Gsk172</t>
  </si>
  <si>
    <t>Gsk173</t>
  </si>
  <si>
    <t>Gsk174</t>
  </si>
  <si>
    <t>Gsk175</t>
  </si>
  <si>
    <t>Gsk176</t>
  </si>
  <si>
    <t>Gsk177</t>
  </si>
  <si>
    <t>Gsk178</t>
  </si>
  <si>
    <t>Gsk179</t>
  </si>
  <si>
    <t>Gsk180</t>
  </si>
  <si>
    <t>Gsk181</t>
  </si>
  <si>
    <t>Gsk182</t>
  </si>
  <si>
    <t>Gsk183</t>
  </si>
  <si>
    <t>Gsk184</t>
  </si>
  <si>
    <t>Gsk185</t>
  </si>
  <si>
    <t>Gsk186</t>
  </si>
  <si>
    <t>Gsk187</t>
  </si>
  <si>
    <t>Gsk188</t>
  </si>
  <si>
    <t>Gsk189</t>
  </si>
  <si>
    <t>Gsk190</t>
  </si>
  <si>
    <t>Gsk191</t>
  </si>
  <si>
    <t>Gsk192</t>
  </si>
  <si>
    <t>Gsk193</t>
  </si>
  <si>
    <t>Gsk194</t>
  </si>
  <si>
    <t>Gsk195</t>
  </si>
  <si>
    <t>Gsk196</t>
  </si>
  <si>
    <t>Gsk197</t>
  </si>
  <si>
    <t>Gsk198</t>
  </si>
  <si>
    <t>Gsk199</t>
  </si>
  <si>
    <t>Gsk200</t>
  </si>
  <si>
    <t>Ss</t>
  </si>
  <si>
    <t>Ss1</t>
  </si>
  <si>
    <t>Ss2</t>
  </si>
  <si>
    <t>Ss3</t>
  </si>
  <si>
    <t>Ss4</t>
  </si>
  <si>
    <t>Ss5</t>
  </si>
  <si>
    <t>Ss6</t>
  </si>
  <si>
    <t>Ss7</t>
  </si>
  <si>
    <t>Ss8</t>
  </si>
  <si>
    <t>Ss9</t>
  </si>
  <si>
    <t>Ss10</t>
  </si>
  <si>
    <t>Ss11</t>
  </si>
  <si>
    <t>Ss12</t>
  </si>
  <si>
    <t>Ss13</t>
  </si>
  <si>
    <t>Ss14</t>
  </si>
  <si>
    <t>Ss15</t>
  </si>
  <si>
    <t>Ss16</t>
  </si>
  <si>
    <t>Ss17</t>
  </si>
  <si>
    <t>Ss18</t>
  </si>
  <si>
    <t>Ss19</t>
  </si>
  <si>
    <t>Ss20</t>
  </si>
  <si>
    <t>Ss21</t>
  </si>
  <si>
    <t>Ss22</t>
  </si>
  <si>
    <t>Ss23</t>
  </si>
  <si>
    <t>Ss24</t>
  </si>
  <si>
    <t>Ss25</t>
  </si>
  <si>
    <t>Ss26</t>
  </si>
  <si>
    <t>Ss27</t>
  </si>
  <si>
    <t>Ss28</t>
  </si>
  <si>
    <t>Ss29</t>
  </si>
  <si>
    <t>Ss30</t>
  </si>
  <si>
    <t>Ss31</t>
  </si>
  <si>
    <t>Ss32</t>
  </si>
  <si>
    <t>Ss33</t>
  </si>
  <si>
    <t>Ss34</t>
  </si>
  <si>
    <t>Ss35</t>
  </si>
  <si>
    <t>Ss36</t>
  </si>
  <si>
    <t>Ss37</t>
  </si>
  <si>
    <t>Ss38</t>
  </si>
  <si>
    <t>Ss39</t>
  </si>
  <si>
    <t>Ss40</t>
  </si>
  <si>
    <t>Ss41</t>
  </si>
  <si>
    <t>Ss42</t>
  </si>
  <si>
    <t>Ss43</t>
  </si>
  <si>
    <t>Ss44</t>
  </si>
  <si>
    <t>Ss45</t>
  </si>
  <si>
    <t>Ss46</t>
  </si>
  <si>
    <t>Ss47</t>
  </si>
  <si>
    <t>Ss48</t>
  </si>
  <si>
    <t>Ss49</t>
  </si>
  <si>
    <t>Ss50</t>
  </si>
  <si>
    <t>Ss51</t>
  </si>
  <si>
    <t>Ss52</t>
  </si>
  <si>
    <t>Ss53</t>
  </si>
  <si>
    <t>Ss54</t>
  </si>
  <si>
    <t>Ss55</t>
  </si>
  <si>
    <t>Ss56</t>
  </si>
  <si>
    <t>Ss57</t>
  </si>
  <si>
    <t>Ss58</t>
  </si>
  <si>
    <t>Ss59</t>
  </si>
  <si>
    <t>Ss60</t>
  </si>
  <si>
    <t>Ss61</t>
  </si>
  <si>
    <t>Ss62</t>
  </si>
  <si>
    <t>Ss63</t>
  </si>
  <si>
    <t>Ss64</t>
  </si>
  <si>
    <t>Ss65</t>
  </si>
  <si>
    <t>Ss66</t>
  </si>
  <si>
    <t>Ss67</t>
  </si>
  <si>
    <t>Ss68</t>
  </si>
  <si>
    <t>Ss69</t>
  </si>
  <si>
    <t>Ss70</t>
  </si>
  <si>
    <t>Ss71</t>
  </si>
  <si>
    <t>Ss72</t>
  </si>
  <si>
    <t>Ss73</t>
  </si>
  <si>
    <t>Ss74</t>
  </si>
  <si>
    <t>Ss75</t>
  </si>
  <si>
    <t>Ss76</t>
  </si>
  <si>
    <t>Ss77</t>
  </si>
  <si>
    <t>Ss78</t>
  </si>
  <si>
    <t>Ss79</t>
  </si>
  <si>
    <t>Ss80</t>
  </si>
  <si>
    <t>Ss81</t>
  </si>
  <si>
    <t>Ss82</t>
  </si>
  <si>
    <t>Ss83</t>
  </si>
  <si>
    <t>Ss84</t>
  </si>
  <si>
    <t>Ss85</t>
  </si>
  <si>
    <t>Ss86</t>
  </si>
  <si>
    <t>Ss87</t>
  </si>
  <si>
    <t>Ss88</t>
  </si>
  <si>
    <t>Ss89</t>
  </si>
  <si>
    <t>Ss90</t>
  </si>
  <si>
    <t>Ss91</t>
  </si>
  <si>
    <t>Ss92</t>
  </si>
  <si>
    <t>Ss93</t>
  </si>
  <si>
    <t>Ss94</t>
  </si>
  <si>
    <t>Ss95</t>
  </si>
  <si>
    <t>Ss96</t>
  </si>
  <si>
    <t>Ss97</t>
  </si>
  <si>
    <t>Ss98</t>
  </si>
  <si>
    <t>Ss99</t>
  </si>
  <si>
    <t>Ss100</t>
  </si>
  <si>
    <t>Ss101</t>
  </si>
  <si>
    <t>Ss102</t>
  </si>
  <si>
    <t>Ss103</t>
  </si>
  <si>
    <t>Ss104</t>
  </si>
  <si>
    <t>Ss105</t>
  </si>
  <si>
    <t>Ss106</t>
  </si>
  <si>
    <t>Ss107</t>
  </si>
  <si>
    <t>Ss108</t>
  </si>
  <si>
    <t>Ss109</t>
  </si>
  <si>
    <t>Ss110</t>
  </si>
  <si>
    <t>Ss111</t>
  </si>
  <si>
    <t>Ss112</t>
  </si>
  <si>
    <t>Ss113</t>
  </si>
  <si>
    <t>Ss114</t>
  </si>
  <si>
    <t>Ss115</t>
  </si>
  <si>
    <t>Ss116</t>
  </si>
  <si>
    <t>Ss117</t>
  </si>
  <si>
    <t>Ss118</t>
  </si>
  <si>
    <t>Ss119</t>
  </si>
  <si>
    <t>Ss120</t>
  </si>
  <si>
    <t>Ss121</t>
  </si>
  <si>
    <t>Ss122</t>
  </si>
  <si>
    <t>Ss123</t>
  </si>
  <si>
    <t>Ss124</t>
  </si>
  <si>
    <t>Ss125</t>
  </si>
  <si>
    <t>Ss126</t>
  </si>
  <si>
    <t>Ss127</t>
  </si>
  <si>
    <t>Ss128</t>
  </si>
  <si>
    <t>Ss129</t>
  </si>
  <si>
    <t>Ss130</t>
  </si>
  <si>
    <t>Ss131</t>
  </si>
  <si>
    <t>Ss132</t>
  </si>
  <si>
    <t>Ss133</t>
  </si>
  <si>
    <t>Ss134</t>
  </si>
  <si>
    <t>Ss135</t>
  </si>
  <si>
    <t>Ss136</t>
  </si>
  <si>
    <t>Ss137</t>
  </si>
  <si>
    <t>Ss138</t>
  </si>
  <si>
    <t>Ss139</t>
  </si>
  <si>
    <t>Ss140</t>
  </si>
  <si>
    <t>Ss141</t>
  </si>
  <si>
    <t>Ss142</t>
  </si>
  <si>
    <t>Ss143</t>
  </si>
  <si>
    <t>Ss144</t>
  </si>
  <si>
    <t>Ss145</t>
  </si>
  <si>
    <t>Ss146</t>
  </si>
  <si>
    <t>Ss147</t>
  </si>
  <si>
    <t>Ss148</t>
  </si>
  <si>
    <t>Ss149</t>
  </si>
  <si>
    <t>Ss150</t>
  </si>
  <si>
    <t>Ss151</t>
  </si>
  <si>
    <t>Ss152</t>
  </si>
  <si>
    <t>Ss153</t>
  </si>
  <si>
    <t>Ss154</t>
  </si>
  <si>
    <t>Ss155</t>
  </si>
  <si>
    <t>Ss156</t>
  </si>
  <si>
    <t>Ss157</t>
  </si>
  <si>
    <t>Ss158</t>
  </si>
  <si>
    <t>Ss159</t>
  </si>
  <si>
    <t>Ss160</t>
  </si>
  <si>
    <t>Ss161</t>
  </si>
  <si>
    <t>Ss162</t>
  </si>
  <si>
    <t>Ss163</t>
  </si>
  <si>
    <t>Ss164</t>
  </si>
  <si>
    <t>Ss165</t>
  </si>
  <si>
    <t>Ss166</t>
  </si>
  <si>
    <t>Ss167</t>
  </si>
  <si>
    <t>Ss168</t>
  </si>
  <si>
    <t>Ss169</t>
  </si>
  <si>
    <t>Ss170</t>
  </si>
  <si>
    <t>Ss171</t>
  </si>
  <si>
    <t>Ss172</t>
  </si>
  <si>
    <t>Ss173</t>
  </si>
  <si>
    <t>Ss174</t>
  </si>
  <si>
    <t>Ss175</t>
  </si>
  <si>
    <t>Ss176</t>
  </si>
  <si>
    <t>Ss177</t>
  </si>
  <si>
    <t>Ss178</t>
  </si>
  <si>
    <t>Ss179</t>
  </si>
  <si>
    <t>Ss180</t>
  </si>
  <si>
    <t>Ss181</t>
  </si>
  <si>
    <t>Ss182</t>
  </si>
  <si>
    <t>Ss183</t>
  </si>
  <si>
    <t>Ss184</t>
  </si>
  <si>
    <t>Ss185</t>
  </si>
  <si>
    <t>Ss186</t>
  </si>
  <si>
    <t>Ss187</t>
  </si>
  <si>
    <t>Ss188</t>
  </si>
  <si>
    <t>Ss189</t>
  </si>
  <si>
    <t>Ss190</t>
  </si>
  <si>
    <t>Ss191</t>
  </si>
  <si>
    <t>Ss192</t>
  </si>
  <si>
    <t>Ss193</t>
  </si>
  <si>
    <t>Ss194</t>
  </si>
  <si>
    <t>Ss195</t>
  </si>
  <si>
    <t>Ss196</t>
  </si>
  <si>
    <t>Ss197</t>
  </si>
  <si>
    <t>Ss198</t>
  </si>
  <si>
    <t>Ss199</t>
  </si>
  <si>
    <t>Ss200</t>
  </si>
  <si>
    <t>Ssk</t>
  </si>
  <si>
    <t>Ssk1</t>
  </si>
  <si>
    <t>Ssk2</t>
  </si>
  <si>
    <t>Ssk3</t>
  </si>
  <si>
    <t>Ssk4</t>
  </si>
  <si>
    <t>Ssk5</t>
  </si>
  <si>
    <t>Ssk6</t>
  </si>
  <si>
    <t>Ssk7</t>
  </si>
  <si>
    <t>Ssk8</t>
  </si>
  <si>
    <t>Ssk9</t>
  </si>
  <si>
    <t>Ssk10</t>
  </si>
  <si>
    <t>Ssk11</t>
  </si>
  <si>
    <t>Ssk12</t>
  </si>
  <si>
    <t>Ssk13</t>
  </si>
  <si>
    <t>Ssk14</t>
  </si>
  <si>
    <t>Ssk15</t>
  </si>
  <si>
    <t>Ssk16</t>
  </si>
  <si>
    <t>Ssk17</t>
  </si>
  <si>
    <t>Ssk18</t>
  </si>
  <si>
    <t>Ssk19</t>
  </si>
  <si>
    <t>Ssk20</t>
  </si>
  <si>
    <t>Ssk21</t>
  </si>
  <si>
    <t>Ssk22</t>
  </si>
  <si>
    <t>Ssk23</t>
  </si>
  <si>
    <t>Ssk24</t>
  </si>
  <si>
    <t>Ssk25</t>
  </si>
  <si>
    <t>Ssk26</t>
  </si>
  <si>
    <t>Ssk27</t>
  </si>
  <si>
    <t>Ssk28</t>
  </si>
  <si>
    <t>Ssk29</t>
  </si>
  <si>
    <t>Ssk30</t>
  </si>
  <si>
    <t>Ssk31</t>
  </si>
  <si>
    <t>Ssk32</t>
  </si>
  <si>
    <t>Ssk33</t>
  </si>
  <si>
    <t>Ssk34</t>
  </si>
  <si>
    <t>Ssk35</t>
  </si>
  <si>
    <t>Ssk36</t>
  </si>
  <si>
    <t>Ssk37</t>
  </si>
  <si>
    <t>Ssk38</t>
  </si>
  <si>
    <t>Ssk39</t>
  </si>
  <si>
    <t>Ssk40</t>
  </si>
  <si>
    <t>Ssk41</t>
  </si>
  <si>
    <t>Ssk42</t>
  </si>
  <si>
    <t>Ssk43</t>
  </si>
  <si>
    <t>Ssk44</t>
  </si>
  <si>
    <t>Ssk45</t>
  </si>
  <si>
    <t>Ssk46</t>
  </si>
  <si>
    <t>Ssk47</t>
  </si>
  <si>
    <t>Ssk48</t>
  </si>
  <si>
    <t>Ssk49</t>
  </si>
  <si>
    <t>Ssk50</t>
  </si>
  <si>
    <t>Ssk51</t>
  </si>
  <si>
    <t>Ssk52</t>
  </si>
  <si>
    <t>Ssk53</t>
  </si>
  <si>
    <t>Ssk54</t>
  </si>
  <si>
    <t>Ssk55</t>
  </si>
  <si>
    <t>Ssk56</t>
  </si>
  <si>
    <t>Ssk57</t>
  </si>
  <si>
    <t>Ssk58</t>
  </si>
  <si>
    <t>Ssk59</t>
  </si>
  <si>
    <t>Ssk60</t>
  </si>
  <si>
    <t>Ssk61</t>
  </si>
  <si>
    <t>Ssk62</t>
  </si>
  <si>
    <t>Ssk63</t>
  </si>
  <si>
    <t>Ssk64</t>
  </si>
  <si>
    <t>Ssk65</t>
  </si>
  <si>
    <t>Ssk66</t>
  </si>
  <si>
    <t>Ssk67</t>
  </si>
  <si>
    <t>Ssk68</t>
  </si>
  <si>
    <t>Ssk69</t>
  </si>
  <si>
    <t>Ssk70</t>
  </si>
  <si>
    <t>Ssk71</t>
  </si>
  <si>
    <t>Ssk72</t>
  </si>
  <si>
    <t>Ssk73</t>
  </si>
  <si>
    <t>Ssk74</t>
  </si>
  <si>
    <t>Ssk75</t>
  </si>
  <si>
    <t>Ssk76</t>
  </si>
  <si>
    <t>Ssk77</t>
  </si>
  <si>
    <t>Ssk78</t>
  </si>
  <si>
    <t>Ssk79</t>
  </si>
  <si>
    <t>Ssk80</t>
  </si>
  <si>
    <t>Ssk81</t>
  </si>
  <si>
    <t>Ssk82</t>
  </si>
  <si>
    <t>Ssk83</t>
  </si>
  <si>
    <t>Ssk84</t>
  </si>
  <si>
    <t>Ssk85</t>
  </si>
  <si>
    <t>Ssk86</t>
  </si>
  <si>
    <t>Ssk87</t>
  </si>
  <si>
    <t>Ssk88</t>
  </si>
  <si>
    <t>Ssk89</t>
  </si>
  <si>
    <t>Ssk90</t>
  </si>
  <si>
    <t>Ssk91</t>
  </si>
  <si>
    <t>Ssk92</t>
  </si>
  <si>
    <t>Ssk93</t>
  </si>
  <si>
    <t>Ssk94</t>
  </si>
  <si>
    <t>Ssk95</t>
  </si>
  <si>
    <t>Ssk96</t>
  </si>
  <si>
    <t>Ssk97</t>
  </si>
  <si>
    <t>Ssk98</t>
  </si>
  <si>
    <t>Ssk99</t>
  </si>
  <si>
    <t>Ssk100</t>
  </si>
  <si>
    <t>Ssk101</t>
  </si>
  <si>
    <t>Ssk102</t>
  </si>
  <si>
    <t>Ssk103</t>
  </si>
  <si>
    <t>Ssk104</t>
  </si>
  <si>
    <t>Ssk105</t>
  </si>
  <si>
    <t>Ssk106</t>
  </si>
  <si>
    <t>Ssk107</t>
  </si>
  <si>
    <t>Ssk108</t>
  </si>
  <si>
    <t>Ssk109</t>
  </si>
  <si>
    <t>Ssk110</t>
  </si>
  <si>
    <t>Ssk111</t>
  </si>
  <si>
    <t>Ssk112</t>
  </si>
  <si>
    <t>Ssk113</t>
  </si>
  <si>
    <t>Ssk114</t>
  </si>
  <si>
    <t>Ssk115</t>
  </si>
  <si>
    <t>Ssk116</t>
  </si>
  <si>
    <t>Ssk117</t>
  </si>
  <si>
    <t>Ssk118</t>
  </si>
  <si>
    <t>Ssk119</t>
  </si>
  <si>
    <t>Ssk120</t>
  </si>
  <si>
    <t>Ssk121</t>
  </si>
  <si>
    <t>Ssk122</t>
  </si>
  <si>
    <t>Ssk123</t>
  </si>
  <si>
    <t>Ssk124</t>
  </si>
  <si>
    <t>Ssk125</t>
  </si>
  <si>
    <t>Ssk126</t>
  </si>
  <si>
    <t>Ssk127</t>
  </si>
  <si>
    <t>Ssk128</t>
  </si>
  <si>
    <t>Ssk129</t>
  </si>
  <si>
    <t>Ssk130</t>
  </si>
  <si>
    <t>Ssk131</t>
  </si>
  <si>
    <t>Ssk132</t>
  </si>
  <si>
    <t>Ssk133</t>
  </si>
  <si>
    <t>Ssk134</t>
  </si>
  <si>
    <t>Ssk135</t>
  </si>
  <si>
    <t>Ssk136</t>
  </si>
  <si>
    <t>Ssk137</t>
  </si>
  <si>
    <t>Ssk138</t>
  </si>
  <si>
    <t>Ssk139</t>
  </si>
  <si>
    <t>Ssk140</t>
  </si>
  <si>
    <t>Ssk141</t>
  </si>
  <si>
    <t>Ssk142</t>
  </si>
  <si>
    <t>Ssk143</t>
  </si>
  <si>
    <t>Ssk144</t>
  </si>
  <si>
    <t>Ssk145</t>
  </si>
  <si>
    <t>Ssk146</t>
  </si>
  <si>
    <t>Ssk147</t>
  </si>
  <si>
    <t>Ssk148</t>
  </si>
  <si>
    <t>Ssk149</t>
  </si>
  <si>
    <t>Ssk150</t>
  </si>
  <si>
    <t>Ssk151</t>
  </si>
  <si>
    <t>Ssk152</t>
  </si>
  <si>
    <t>Ssk153</t>
  </si>
  <si>
    <t>Ssk154</t>
  </si>
  <si>
    <t>Ssk155</t>
  </si>
  <si>
    <t>Ssk156</t>
  </si>
  <si>
    <t>Ssk157</t>
  </si>
  <si>
    <t>Ssk158</t>
  </si>
  <si>
    <t>Ssk159</t>
  </si>
  <si>
    <t>Ssk160</t>
  </si>
  <si>
    <t>Ssk161</t>
  </si>
  <si>
    <t>Ssk162</t>
  </si>
  <si>
    <t>Ssk163</t>
  </si>
  <si>
    <t>Ssk164</t>
  </si>
  <si>
    <t>Ssk165</t>
  </si>
  <si>
    <t>Ssk166</t>
  </si>
  <si>
    <t>Ssk167</t>
  </si>
  <si>
    <t>Ssk168</t>
  </si>
  <si>
    <t>Ssk169</t>
  </si>
  <si>
    <t>Ssk170</t>
  </si>
  <si>
    <t>Ssk171</t>
  </si>
  <si>
    <t>Ssk172</t>
  </si>
  <si>
    <t>Ssk173</t>
  </si>
  <si>
    <t>Ssk174</t>
  </si>
  <si>
    <t>Ssk175</t>
  </si>
  <si>
    <t>Ssk176</t>
  </si>
  <si>
    <t>Ssk177</t>
  </si>
  <si>
    <t>Ssk178</t>
  </si>
  <si>
    <t>Ssk179</t>
  </si>
  <si>
    <t>Ssk180</t>
  </si>
  <si>
    <t>Ssk181</t>
  </si>
  <si>
    <t>Ssk182</t>
  </si>
  <si>
    <t>Ssk183</t>
  </si>
  <si>
    <t>Ssk184</t>
  </si>
  <si>
    <t>Ssk185</t>
  </si>
  <si>
    <t>Ssk186</t>
  </si>
  <si>
    <t>Ssk187</t>
  </si>
  <si>
    <t>Ssk188</t>
  </si>
  <si>
    <t>Ssk189</t>
  </si>
  <si>
    <t>Ssk190</t>
  </si>
  <si>
    <t>Ssk191</t>
  </si>
  <si>
    <t>Ssk192</t>
  </si>
  <si>
    <t>Ssk193</t>
  </si>
  <si>
    <t>Ssk194</t>
  </si>
  <si>
    <t>Ssk195</t>
  </si>
  <si>
    <t>Ssk196</t>
  </si>
  <si>
    <t>Ssk197</t>
  </si>
  <si>
    <t>Ssk198</t>
  </si>
  <si>
    <t>Ssk199</t>
  </si>
  <si>
    <t>Ssk200</t>
  </si>
  <si>
    <t>Nn</t>
  </si>
  <si>
    <t>Nn1</t>
  </si>
  <si>
    <t>Nn2</t>
  </si>
  <si>
    <t>Nn3</t>
  </si>
  <si>
    <t>Nn4</t>
  </si>
  <si>
    <t>Nn5</t>
  </si>
  <si>
    <t>Nn6</t>
  </si>
  <si>
    <t>Nn7</t>
  </si>
  <si>
    <t>Nn8</t>
  </si>
  <si>
    <t>Nn9</t>
  </si>
  <si>
    <t>Nn10</t>
  </si>
  <si>
    <t>Nn11</t>
  </si>
  <si>
    <t>Nn12</t>
  </si>
  <si>
    <t>Nn13</t>
  </si>
  <si>
    <t>Nn14</t>
  </si>
  <si>
    <t>Nn15</t>
  </si>
  <si>
    <t>Nn16</t>
  </si>
  <si>
    <t>Nn17</t>
  </si>
  <si>
    <t>Nn18</t>
  </si>
  <si>
    <t>Nn19</t>
  </si>
  <si>
    <t>Nn20</t>
  </si>
  <si>
    <t>Nn21</t>
  </si>
  <si>
    <t>Nn22</t>
  </si>
  <si>
    <t>Nn23</t>
  </si>
  <si>
    <t>Nn24</t>
  </si>
  <si>
    <t>Nn25</t>
  </si>
  <si>
    <t>Nn26</t>
  </si>
  <si>
    <t>Nn27</t>
  </si>
  <si>
    <t>Nn28</t>
  </si>
  <si>
    <t>Nn29</t>
  </si>
  <si>
    <t>Nn30</t>
  </si>
  <si>
    <t>Nn31</t>
  </si>
  <si>
    <t>Nn32</t>
  </si>
  <si>
    <t>Nn33</t>
  </si>
  <si>
    <t>Nn34</t>
  </si>
  <si>
    <t>Nn35</t>
  </si>
  <si>
    <t>Nn36</t>
  </si>
  <si>
    <t>Nn37</t>
  </si>
  <si>
    <t>Nn38</t>
  </si>
  <si>
    <t>Nn39</t>
  </si>
  <si>
    <t>Nn40</t>
  </si>
  <si>
    <t>Nn41</t>
  </si>
  <si>
    <t>Nn42</t>
  </si>
  <si>
    <t>Nn43</t>
  </si>
  <si>
    <t>Nn44</t>
  </si>
  <si>
    <t>Nn45</t>
  </si>
  <si>
    <t>Nn46</t>
  </si>
  <si>
    <t>Nn47</t>
  </si>
  <si>
    <t>Nn48</t>
  </si>
  <si>
    <t>Nn49</t>
  </si>
  <si>
    <t>Nn50</t>
  </si>
  <si>
    <t>Nn51</t>
  </si>
  <si>
    <t>Nn52</t>
  </si>
  <si>
    <t>Nn53</t>
  </si>
  <si>
    <t>Nn54</t>
  </si>
  <si>
    <t>Nn55</t>
  </si>
  <si>
    <t>Nn56</t>
  </si>
  <si>
    <t>Nn57</t>
  </si>
  <si>
    <t>Nn58</t>
  </si>
  <si>
    <t>Nn59</t>
  </si>
  <si>
    <t>Nn60</t>
  </si>
  <si>
    <t>Nn61</t>
  </si>
  <si>
    <t>Nn62</t>
  </si>
  <si>
    <t>Nn63</t>
  </si>
  <si>
    <t>Nn64</t>
  </si>
  <si>
    <t>Nn65</t>
  </si>
  <si>
    <t>Nn66</t>
  </si>
  <si>
    <t>Nn67</t>
  </si>
  <si>
    <t>Nn68</t>
  </si>
  <si>
    <t>Nn69</t>
  </si>
  <si>
    <t>Nn70</t>
  </si>
  <si>
    <t>Nn71</t>
  </si>
  <si>
    <t>Nn72</t>
  </si>
  <si>
    <t>Nn73</t>
  </si>
  <si>
    <t>Nn74</t>
  </si>
  <si>
    <t>Nn75</t>
  </si>
  <si>
    <t>Nn76</t>
  </si>
  <si>
    <t>Nn77</t>
  </si>
  <si>
    <t>Nn78</t>
  </si>
  <si>
    <t>Nn79</t>
  </si>
  <si>
    <t>Nn80</t>
  </si>
  <si>
    <t>Nn81</t>
  </si>
  <si>
    <t>Nn82</t>
  </si>
  <si>
    <t>Nn83</t>
  </si>
  <si>
    <t>Nn84</t>
  </si>
  <si>
    <t>Nn85</t>
  </si>
  <si>
    <t>Nn86</t>
  </si>
  <si>
    <t>Nn87</t>
  </si>
  <si>
    <t>Nn88</t>
  </si>
  <si>
    <t>Nn89</t>
  </si>
  <si>
    <t>Nn90</t>
  </si>
  <si>
    <t>Nn91</t>
  </si>
  <si>
    <t>Nn92</t>
  </si>
  <si>
    <t>Nn93</t>
  </si>
  <si>
    <t>Nn94</t>
  </si>
  <si>
    <t>Nn95</t>
  </si>
  <si>
    <t>Nn96</t>
  </si>
  <si>
    <t>Nn97</t>
  </si>
  <si>
    <t>Nn98</t>
  </si>
  <si>
    <t>Nn99</t>
  </si>
  <si>
    <t>Nn100</t>
  </si>
  <si>
    <t>Nn101</t>
  </si>
  <si>
    <t>Nn102</t>
  </si>
  <si>
    <t>Nn103</t>
  </si>
  <si>
    <t>Nn104</t>
  </si>
  <si>
    <t>Nn105</t>
  </si>
  <si>
    <t>Nn106</t>
  </si>
  <si>
    <t>Nn107</t>
  </si>
  <si>
    <t>Nn108</t>
  </si>
  <si>
    <t>Nn109</t>
  </si>
  <si>
    <t>Nn110</t>
  </si>
  <si>
    <t>Nn111</t>
  </si>
  <si>
    <t>Nn112</t>
  </si>
  <si>
    <t>Nn113</t>
  </si>
  <si>
    <t>Nn114</t>
  </si>
  <si>
    <t>Nn115</t>
  </si>
  <si>
    <t>Nn116</t>
  </si>
  <si>
    <t>Nn117</t>
  </si>
  <si>
    <t>Nn118</t>
  </si>
  <si>
    <t>Nn119</t>
  </si>
  <si>
    <t>Nn120</t>
  </si>
  <si>
    <t>Nn121</t>
  </si>
  <si>
    <t>Nn122</t>
  </si>
  <si>
    <t>Nn123</t>
  </si>
  <si>
    <t>Nn124</t>
  </si>
  <si>
    <t>Nn125</t>
  </si>
  <si>
    <t>Nn126</t>
  </si>
  <si>
    <t>Nn127</t>
  </si>
  <si>
    <t>Nn128</t>
  </si>
  <si>
    <t>Nn129</t>
  </si>
  <si>
    <t>Nn130</t>
  </si>
  <si>
    <t>Nn131</t>
  </si>
  <si>
    <t>Nn132</t>
  </si>
  <si>
    <t>Nn133</t>
  </si>
  <si>
    <t>Nn134</t>
  </si>
  <si>
    <t>Nn135</t>
  </si>
  <si>
    <t>Nn136</t>
  </si>
  <si>
    <t>Nn137</t>
  </si>
  <si>
    <t>Nn138</t>
  </si>
  <si>
    <t>Nn139</t>
  </si>
  <si>
    <t>Nn140</t>
  </si>
  <si>
    <t>Nn141</t>
  </si>
  <si>
    <t>Nn142</t>
  </si>
  <si>
    <t>Nn143</t>
  </si>
  <si>
    <t>Nn144</t>
  </si>
  <si>
    <t>Nn145</t>
  </si>
  <si>
    <t>Nn146</t>
  </si>
  <si>
    <t>Nn147</t>
  </si>
  <si>
    <t>Nn148</t>
  </si>
  <si>
    <t>Nn149</t>
  </si>
  <si>
    <t>Nn150</t>
  </si>
  <si>
    <t>Nn151</t>
  </si>
  <si>
    <t>Nn152</t>
  </si>
  <si>
    <t>Nn153</t>
  </si>
  <si>
    <t>Nn154</t>
  </si>
  <si>
    <t>Nn155</t>
  </si>
  <si>
    <t>Nn156</t>
  </si>
  <si>
    <t>Nn157</t>
  </si>
  <si>
    <t>Nn158</t>
  </si>
  <si>
    <t>Nn159</t>
  </si>
  <si>
    <t>Summa</t>
  </si>
  <si>
    <t>Nn160</t>
  </si>
  <si>
    <t>Nn161</t>
  </si>
  <si>
    <t>Nn162</t>
  </si>
  <si>
    <t>Nn163</t>
  </si>
  <si>
    <t>Nn164</t>
  </si>
  <si>
    <t>Nn165</t>
  </si>
  <si>
    <t>Nn166</t>
  </si>
  <si>
    <t>Nn167</t>
  </si>
  <si>
    <t>Nn168</t>
  </si>
  <si>
    <t>Nn169</t>
  </si>
  <si>
    <t>Nn170</t>
  </si>
  <si>
    <t>Nn171</t>
  </si>
  <si>
    <t>Nn172</t>
  </si>
  <si>
    <t>Nn173</t>
  </si>
  <si>
    <t>Nn174</t>
  </si>
  <si>
    <t>Nn175</t>
  </si>
  <si>
    <t>Nn176</t>
  </si>
  <si>
    <t>Nn177</t>
  </si>
  <si>
    <t>Nn178</t>
  </si>
  <si>
    <t>Nn179</t>
  </si>
  <si>
    <t>Nn180</t>
  </si>
  <si>
    <t>Nn181</t>
  </si>
  <si>
    <t>Nn182</t>
  </si>
  <si>
    <t>Nn183</t>
  </si>
  <si>
    <t>Nn184</t>
  </si>
  <si>
    <t>Nn185</t>
  </si>
  <si>
    <t>Nn186</t>
  </si>
  <si>
    <t>Nn187</t>
  </si>
  <si>
    <t>Nn188</t>
  </si>
  <si>
    <t>Nn189</t>
  </si>
  <si>
    <t>Nn190</t>
  </si>
  <si>
    <t>Nn191</t>
  </si>
  <si>
    <t>Nn192</t>
  </si>
  <si>
    <t>Nn193</t>
  </si>
  <si>
    <t>Nn194</t>
  </si>
  <si>
    <t>Nn195</t>
  </si>
  <si>
    <t>Nn196</t>
  </si>
  <si>
    <t>Nn197</t>
  </si>
  <si>
    <t>Nn198</t>
  </si>
  <si>
    <t>Nn199</t>
  </si>
  <si>
    <t>Nn200</t>
  </si>
  <si>
    <t>Söknr</t>
  </si>
  <si>
    <t>Pris</t>
  </si>
  <si>
    <t>N</t>
  </si>
  <si>
    <t>G</t>
  </si>
  <si>
    <t>SIP1100</t>
  </si>
  <si>
    <t>SIP191</t>
  </si>
  <si>
    <t>SIP182</t>
  </si>
  <si>
    <t>SIP173</t>
  </si>
  <si>
    <t>SIP164</t>
  </si>
  <si>
    <t>SIP155</t>
  </si>
  <si>
    <t>SIP146</t>
  </si>
  <si>
    <t>SIP137</t>
  </si>
  <si>
    <t>SIP128</t>
  </si>
  <si>
    <t>SIP119</t>
  </si>
  <si>
    <t>SIP110</t>
  </si>
  <si>
    <t>SIP0,9100</t>
  </si>
  <si>
    <t>SIP0,991</t>
  </si>
  <si>
    <t>SIP0,982</t>
  </si>
  <si>
    <t>SIP0,973</t>
  </si>
  <si>
    <t>SIP0,964</t>
  </si>
  <si>
    <t>SIP0,955</t>
  </si>
  <si>
    <t>SIP0,946</t>
  </si>
  <si>
    <t>SIP0,937</t>
  </si>
  <si>
    <t>SIP0,928</t>
  </si>
  <si>
    <t>SIP0,919</t>
  </si>
  <si>
    <t>SIP0,910</t>
  </si>
  <si>
    <t>SIP0,8100</t>
  </si>
  <si>
    <t>SIP0,891</t>
  </si>
  <si>
    <t>SIP0,882</t>
  </si>
  <si>
    <t>SIP0,873</t>
  </si>
  <si>
    <t>SIP0,864</t>
  </si>
  <si>
    <t>SIP0,855</t>
  </si>
  <si>
    <t>SIP0,846</t>
  </si>
  <si>
    <t>SIP0,837</t>
  </si>
  <si>
    <t>SIP0,828</t>
  </si>
  <si>
    <t>SIP0,819</t>
  </si>
  <si>
    <t>SIP0,810</t>
  </si>
  <si>
    <t>SIP0,7100</t>
  </si>
  <si>
    <t>SIP0,791</t>
  </si>
  <si>
    <t>SIP0,782</t>
  </si>
  <si>
    <t>SIP0,773</t>
  </si>
  <si>
    <t>SIP0,764</t>
  </si>
  <si>
    <t>SIP0,755</t>
  </si>
  <si>
    <t>SIP0,746</t>
  </si>
  <si>
    <t>SIP0,737</t>
  </si>
  <si>
    <t>SIP0,728</t>
  </si>
  <si>
    <t>SIP0,719</t>
  </si>
  <si>
    <t>SIP0,710</t>
  </si>
  <si>
    <t>SIP0,6100</t>
  </si>
  <si>
    <t>SIP0,691</t>
  </si>
  <si>
    <t>SIP0,682</t>
  </si>
  <si>
    <t>SIP0,673</t>
  </si>
  <si>
    <t>SIP0,664</t>
  </si>
  <si>
    <t>SIP0,655</t>
  </si>
  <si>
    <t>SIP0,646</t>
  </si>
  <si>
    <t>SIP0,637</t>
  </si>
  <si>
    <t>SIP0,628</t>
  </si>
  <si>
    <t>SIP0,619</t>
  </si>
  <si>
    <t>SIP0,610</t>
  </si>
  <si>
    <t>SIP0,5100</t>
  </si>
  <si>
    <t>SIP0,591</t>
  </si>
  <si>
    <t>SIP0,582</t>
  </si>
  <si>
    <t>SIP0,573</t>
  </si>
  <si>
    <t>SIP0,564</t>
  </si>
  <si>
    <t>SIP0,555</t>
  </si>
  <si>
    <t>SIP0,546</t>
  </si>
  <si>
    <t>SIP0,537</t>
  </si>
  <si>
    <t>SIP0,528</t>
  </si>
  <si>
    <t>SIP0,519</t>
  </si>
  <si>
    <t>SIP0,510</t>
  </si>
  <si>
    <t>SIR1100</t>
  </si>
  <si>
    <t>SIR191</t>
  </si>
  <si>
    <t>SIR182</t>
  </si>
  <si>
    <t>SIR173</t>
  </si>
  <si>
    <t>SIR164</t>
  </si>
  <si>
    <t>SIR155</t>
  </si>
  <si>
    <t>SIR146</t>
  </si>
  <si>
    <t>SIR137</t>
  </si>
  <si>
    <t>SIR128</t>
  </si>
  <si>
    <t>SIR119</t>
  </si>
  <si>
    <t>SIR110</t>
  </si>
  <si>
    <t>SIR0,9100</t>
  </si>
  <si>
    <t>SIR0,991</t>
  </si>
  <si>
    <t>SIR0,982</t>
  </si>
  <si>
    <t>SIR0,973</t>
  </si>
  <si>
    <t>SIR0,964</t>
  </si>
  <si>
    <t>SIR0,955</t>
  </si>
  <si>
    <t>SIR0,946</t>
  </si>
  <si>
    <t>SIR0,937</t>
  </si>
  <si>
    <t>SIR0,928</t>
  </si>
  <si>
    <t>SIR0,919</t>
  </si>
  <si>
    <t>SIR0,910</t>
  </si>
  <si>
    <t>SIR0,8100</t>
  </si>
  <si>
    <t>SIR0,891</t>
  </si>
  <si>
    <t>SIR0,882</t>
  </si>
  <si>
    <t>SIR0,873</t>
  </si>
  <si>
    <t>SIR0,864</t>
  </si>
  <si>
    <t>SIR0,855</t>
  </si>
  <si>
    <t>SIR0,846</t>
  </si>
  <si>
    <t>SIR0,837</t>
  </si>
  <si>
    <t>A125</t>
  </si>
  <si>
    <t>SIR0,828</t>
  </si>
  <si>
    <t>SIR0,819</t>
  </si>
  <si>
    <t>SIR0,810</t>
  </si>
  <si>
    <t>SIR0,7100</t>
  </si>
  <si>
    <t>SIR0,791</t>
  </si>
  <si>
    <t>SIR0,782</t>
  </si>
  <si>
    <t>SIR0,773</t>
  </si>
  <si>
    <t>SIR0,764</t>
  </si>
  <si>
    <t>SIR0,755</t>
  </si>
  <si>
    <t>SIR0,746</t>
  </si>
  <si>
    <t>SIR0,737</t>
  </si>
  <si>
    <t>SIR0,728</t>
  </si>
  <si>
    <t>SIR0,719</t>
  </si>
  <si>
    <t>SIR0,710</t>
  </si>
  <si>
    <t>SIR0,6100</t>
  </si>
  <si>
    <t>SIR0,691</t>
  </si>
  <si>
    <t>SIR0,682</t>
  </si>
  <si>
    <t>SIR0,673</t>
  </si>
  <si>
    <t>SIR0,664</t>
  </si>
  <si>
    <t>SIR0,655</t>
  </si>
  <si>
    <t>SIR0,646</t>
  </si>
  <si>
    <t>SIR0,637</t>
  </si>
  <si>
    <t>SIR0,628</t>
  </si>
  <si>
    <t>SIR0,619</t>
  </si>
  <si>
    <t>SIR0,610</t>
  </si>
  <si>
    <t>SIR0,5100</t>
  </si>
  <si>
    <t>SIR0,591</t>
  </si>
  <si>
    <t>SIR0,582</t>
  </si>
  <si>
    <t>SIR0,573</t>
  </si>
  <si>
    <t>SIR0,564</t>
  </si>
  <si>
    <t>SIR0,555</t>
  </si>
  <si>
    <t>SIR0,546</t>
  </si>
  <si>
    <t>SIR0,537</t>
  </si>
  <si>
    <t>SIR0,528</t>
  </si>
  <si>
    <t>SIR0,519</t>
  </si>
  <si>
    <t>SIR0,510</t>
  </si>
  <si>
    <t>SIM1100</t>
  </si>
  <si>
    <t>SIM191</t>
  </si>
  <si>
    <t>SIM182</t>
  </si>
  <si>
    <t>SIM173</t>
  </si>
  <si>
    <t>SIM164</t>
  </si>
  <si>
    <t>SIM155</t>
  </si>
  <si>
    <t>SIM146</t>
  </si>
  <si>
    <t>SIM137</t>
  </si>
  <si>
    <t>SIM128</t>
  </si>
  <si>
    <t>SIM119</t>
  </si>
  <si>
    <t>SIM110</t>
  </si>
  <si>
    <t>SIM0,9100</t>
  </si>
  <si>
    <t>SIM0,991</t>
  </si>
  <si>
    <t>SIM0,982</t>
  </si>
  <si>
    <t>SIM0,973</t>
  </si>
  <si>
    <t>SIM0,964</t>
  </si>
  <si>
    <t>SIM0,955</t>
  </si>
  <si>
    <t>SIM0,946</t>
  </si>
  <si>
    <t>SIM0,937</t>
  </si>
  <si>
    <t>SIM0,928</t>
  </si>
  <si>
    <t>SIM0,919</t>
  </si>
  <si>
    <t>SIM0,910</t>
  </si>
  <si>
    <t>SIM0,8100</t>
  </si>
  <si>
    <t>SIM0,891</t>
  </si>
  <si>
    <t>SIM0,882</t>
  </si>
  <si>
    <t>SIM0,873</t>
  </si>
  <si>
    <t>SIM0,864</t>
  </si>
  <si>
    <t>SIM0,855</t>
  </si>
  <si>
    <t>SIM0,846</t>
  </si>
  <si>
    <t>SIM0,837</t>
  </si>
  <si>
    <t>SIM0,828</t>
  </si>
  <si>
    <t>SIM0,819</t>
  </si>
  <si>
    <t>SIM0,810</t>
  </si>
  <si>
    <t>REV-avtal</t>
  </si>
  <si>
    <t>Vägförening:</t>
  </si>
  <si>
    <t>Firmatecknare:</t>
  </si>
  <si>
    <t xml:space="preserve">SAMMANSTÄLLNING AV ERSÄTTNING </t>
  </si>
  <si>
    <t>ZON 1</t>
  </si>
  <si>
    <t>ZON 2</t>
  </si>
  <si>
    <t>ÖVRIGT</t>
  </si>
  <si>
    <t>FASTBELOPP</t>
  </si>
  <si>
    <t>Summa för vägföreningen</t>
  </si>
  <si>
    <t xml:space="preserve">     Post eller bankgiro nummer</t>
  </si>
  <si>
    <t>Väghållare, firmatecknare</t>
  </si>
  <si>
    <t>Antal:</t>
  </si>
  <si>
    <t>Kommun:</t>
  </si>
  <si>
    <t>Ersättningen utgår med ett fast belopp på 2.572 kr (för 2014) som årligen räknas upp med KPI för oktober månad föregående år med oktober månad 2013 (314,40) som bas</t>
  </si>
  <si>
    <t>Grundersättning</t>
  </si>
  <si>
    <t>Tillväxtområde 3</t>
  </si>
  <si>
    <t>Tillväxtområde 4A</t>
  </si>
  <si>
    <t>Tillväxtområde 4B</t>
  </si>
  <si>
    <t>Om ersättning uppgår till mer än 5000 kr:</t>
  </si>
  <si>
    <t>SIM0,7100</t>
  </si>
  <si>
    <t>SIM0,791</t>
  </si>
  <si>
    <t>SIM0,782</t>
  </si>
  <si>
    <t>SIM0,773</t>
  </si>
  <si>
    <t>SIM0,764</t>
  </si>
  <si>
    <t>SIM0,755</t>
  </si>
  <si>
    <t>SIM0,746</t>
  </si>
  <si>
    <t>SIM0,737</t>
  </si>
  <si>
    <t>SIM0,728</t>
  </si>
  <si>
    <t>SIM0,719</t>
  </si>
  <si>
    <t>SIM0,710</t>
  </si>
  <si>
    <t>SIM0,6100</t>
  </si>
  <si>
    <t>SIM0,691</t>
  </si>
  <si>
    <t>SIM0,682</t>
  </si>
  <si>
    <t>SIM0,673</t>
  </si>
  <si>
    <t>SIM0,664</t>
  </si>
  <si>
    <t>SIM0,655</t>
  </si>
  <si>
    <t>SIM0,646</t>
  </si>
  <si>
    <t>SIM0,637</t>
  </si>
  <si>
    <t>SIM0,628</t>
  </si>
  <si>
    <t>SIM0,619</t>
  </si>
  <si>
    <t>SIM0,610</t>
  </si>
  <si>
    <t>SIM0,5100</t>
  </si>
  <si>
    <t>SIM0,591</t>
  </si>
  <si>
    <t>SIM0,582</t>
  </si>
  <si>
    <t>SIM0,573</t>
  </si>
  <si>
    <t>SIM0,564</t>
  </si>
  <si>
    <t>SIM0,555</t>
  </si>
  <si>
    <t>SIM0,546</t>
  </si>
  <si>
    <t>SIM0,537</t>
  </si>
  <si>
    <t>SIM0,528</t>
  </si>
  <si>
    <t>SIM0,519</t>
  </si>
  <si>
    <t>SIM0,510</t>
  </si>
  <si>
    <t>SIY1100</t>
  </si>
  <si>
    <t>SIY191</t>
  </si>
  <si>
    <t>SIY182</t>
  </si>
  <si>
    <t>SIY173</t>
  </si>
  <si>
    <t>SIY164</t>
  </si>
  <si>
    <t>SIY155</t>
  </si>
  <si>
    <t>SIY146</t>
  </si>
  <si>
    <t>SIY137</t>
  </si>
  <si>
    <t>SIY128</t>
  </si>
  <si>
    <t>SIY119</t>
  </si>
  <si>
    <t>SIY110</t>
  </si>
  <si>
    <t>SIY0,9100</t>
  </si>
  <si>
    <t>SIY0,991</t>
  </si>
  <si>
    <t>SIY0,982</t>
  </si>
  <si>
    <t>SIY0,973</t>
  </si>
  <si>
    <t>SIY0,964</t>
  </si>
  <si>
    <t>SIY0,955</t>
  </si>
  <si>
    <t>SIY0,946</t>
  </si>
  <si>
    <t>SIY0,937</t>
  </si>
  <si>
    <t>SIY0,928</t>
  </si>
  <si>
    <t>SIY0,919</t>
  </si>
  <si>
    <t>SIY0,910</t>
  </si>
  <si>
    <t>SIY0,8100</t>
  </si>
  <si>
    <t>SIY0,891</t>
  </si>
  <si>
    <t>SIY0,882</t>
  </si>
  <si>
    <t>SIY0,873</t>
  </si>
  <si>
    <t>SIY0,864</t>
  </si>
  <si>
    <t>SIY0,855</t>
  </si>
  <si>
    <t>SIY0,846</t>
  </si>
  <si>
    <t>SIY0,837</t>
  </si>
  <si>
    <t>SIY0,828</t>
  </si>
  <si>
    <t>SIY0,819</t>
  </si>
  <si>
    <t>SIY0,810</t>
  </si>
  <si>
    <t>SIY0,7100</t>
  </si>
  <si>
    <t>SIY0,791</t>
  </si>
  <si>
    <t>SIY0,782</t>
  </si>
  <si>
    <t>SIY0,773</t>
  </si>
  <si>
    <t>SIY0,764</t>
  </si>
  <si>
    <t>SIY0,755</t>
  </si>
  <si>
    <t>SIY0,746</t>
  </si>
  <si>
    <t>SIY0,737</t>
  </si>
  <si>
    <t>SIY0,728</t>
  </si>
  <si>
    <t>SIY0,719</t>
  </si>
  <si>
    <t>SIY0,710</t>
  </si>
  <si>
    <t>SIY0,6100</t>
  </si>
  <si>
    <t>SIY0,691</t>
  </si>
  <si>
    <t>SIY0,682</t>
  </si>
  <si>
    <t>SIY0,673</t>
  </si>
  <si>
    <t>SIY0,664</t>
  </si>
  <si>
    <t>SIY0,655</t>
  </si>
  <si>
    <t>SIY0,646</t>
  </si>
  <si>
    <t>SIY0,637</t>
  </si>
  <si>
    <t>SIY0,628</t>
  </si>
  <si>
    <t>SIY0,619</t>
  </si>
  <si>
    <t>SIY0,610</t>
  </si>
  <si>
    <t>SIY0,5100</t>
  </si>
  <si>
    <t>SIY0,591</t>
  </si>
  <si>
    <t>SIY0,582</t>
  </si>
  <si>
    <t>SIY0,573</t>
  </si>
  <si>
    <t>SIY0,564</t>
  </si>
  <si>
    <t>SIY0,555</t>
  </si>
  <si>
    <t>SIY0,546</t>
  </si>
  <si>
    <t>SIY0,537</t>
  </si>
  <si>
    <t>SIY0,528</t>
  </si>
  <si>
    <t>SIY0,519</t>
  </si>
  <si>
    <t>SIY0,510</t>
  </si>
  <si>
    <t>SIÄ</t>
  </si>
  <si>
    <t>SIIP1100</t>
  </si>
  <si>
    <t>SIIP191</t>
  </si>
  <si>
    <t>SIIP182</t>
  </si>
  <si>
    <t>SIIP173</t>
  </si>
  <si>
    <t>SIIP164</t>
  </si>
  <si>
    <t>SIIP155</t>
  </si>
  <si>
    <t>SIIP146</t>
  </si>
  <si>
    <t>SIIP137</t>
  </si>
  <si>
    <t>SIIP128</t>
  </si>
  <si>
    <t>SIIP119</t>
  </si>
  <si>
    <t>SIIP110</t>
  </si>
  <si>
    <t>SIIP0,9100</t>
  </si>
  <si>
    <t>SIIP0,991</t>
  </si>
  <si>
    <t>SIIP0,982</t>
  </si>
  <si>
    <t>SIIP0,973</t>
  </si>
  <si>
    <t>SIIP0,964</t>
  </si>
  <si>
    <t>SIIP0,955</t>
  </si>
  <si>
    <t>SIIP0,946</t>
  </si>
  <si>
    <t>SIIP0,937</t>
  </si>
  <si>
    <t>SIIP0,928</t>
  </si>
  <si>
    <t>SIIP0,919</t>
  </si>
  <si>
    <t>SIIP0,910</t>
  </si>
  <si>
    <t>SIIP0,8100</t>
  </si>
  <si>
    <t>SIIP0,891</t>
  </si>
  <si>
    <t>SIIP0,882</t>
  </si>
  <si>
    <t>SIIP0,873</t>
  </si>
  <si>
    <t>SIIP0,864</t>
  </si>
  <si>
    <t>SIIP0,855</t>
  </si>
  <si>
    <t>SIIP0,846</t>
  </si>
  <si>
    <t>SIIP0,837</t>
  </si>
  <si>
    <t>SIIP0,828</t>
  </si>
  <si>
    <t>SIIP0,819</t>
  </si>
  <si>
    <t>SIIP0,810</t>
  </si>
  <si>
    <t>SIIP0,7100</t>
  </si>
  <si>
    <t>SIIP0,791</t>
  </si>
  <si>
    <t>SIIP0,782</t>
  </si>
  <si>
    <t>SIIP0,773</t>
  </si>
  <si>
    <t>SIIP0,764</t>
  </si>
  <si>
    <t>SIIP0,755</t>
  </si>
  <si>
    <t>SIIP0,746</t>
  </si>
  <si>
    <t>SIIP0,737</t>
  </si>
  <si>
    <t>SIIP0,728</t>
  </si>
  <si>
    <t>SIIP0,719</t>
  </si>
  <si>
    <t>SIIP0,710</t>
  </si>
  <si>
    <t>SIIP0,6100</t>
  </si>
  <si>
    <t>SIIP0,691</t>
  </si>
  <si>
    <t>SIIP0,682</t>
  </si>
  <si>
    <t>SIIP0,673</t>
  </si>
  <si>
    <t>SIIP0,664</t>
  </si>
  <si>
    <t>SIIP0,655</t>
  </si>
  <si>
    <t>SIIP0,646</t>
  </si>
  <si>
    <t>SIIP0,637</t>
  </si>
  <si>
    <t>SIIP0,628</t>
  </si>
  <si>
    <t>SIIP0,619</t>
  </si>
  <si>
    <t>SIIP0,610</t>
  </si>
  <si>
    <t>SIIP0,5100</t>
  </si>
  <si>
    <t>SIIP0,591</t>
  </si>
  <si>
    <t>SIIP0,582</t>
  </si>
  <si>
    <t>SIIP0,573</t>
  </si>
  <si>
    <t>SIIP0,564</t>
  </si>
  <si>
    <t>SIIP0,555</t>
  </si>
  <si>
    <t>SIIP0,546</t>
  </si>
  <si>
    <t>SIIP0,537</t>
  </si>
  <si>
    <t>SIIP0,528</t>
  </si>
  <si>
    <t>SIIP0,519</t>
  </si>
  <si>
    <t>SIIP0,510</t>
  </si>
  <si>
    <t>SIIR1100</t>
  </si>
  <si>
    <t>SIIR191</t>
  </si>
  <si>
    <t>SIIR182</t>
  </si>
  <si>
    <t>SIIR173</t>
  </si>
  <si>
    <t>SIIR164</t>
  </si>
  <si>
    <t>SIIR155</t>
  </si>
  <si>
    <t>SIIR146</t>
  </si>
  <si>
    <t>SIIR137</t>
  </si>
  <si>
    <t>SIIR128</t>
  </si>
  <si>
    <t>SIIR119</t>
  </si>
  <si>
    <t>SIIR110</t>
  </si>
  <si>
    <t>SIIR0,9100</t>
  </si>
  <si>
    <t>SIIR0,991</t>
  </si>
  <si>
    <t>SIIR0,982</t>
  </si>
  <si>
    <t>SIIR0,973</t>
  </si>
  <si>
    <t>SIIR0,964</t>
  </si>
  <si>
    <t>SIIR0,955</t>
  </si>
  <si>
    <t>SIIR0,946</t>
  </si>
  <si>
    <t>SIIR0,937</t>
  </si>
  <si>
    <t>SIIR0,928</t>
  </si>
  <si>
    <t>SIIR0,919</t>
  </si>
  <si>
    <t>SIIR0,910</t>
  </si>
  <si>
    <t>SIIR0,8100</t>
  </si>
  <si>
    <t>SIIR0,891</t>
  </si>
  <si>
    <t>SIIR0,882</t>
  </si>
  <si>
    <t>SIIR0,873</t>
  </si>
  <si>
    <t>SIIR0,864</t>
  </si>
  <si>
    <t>SIIR0,855</t>
  </si>
  <si>
    <t>SIIR0,846</t>
  </si>
  <si>
    <t>SIIR0,837</t>
  </si>
  <si>
    <t>SIIR0,828</t>
  </si>
  <si>
    <t>SIIR0,819</t>
  </si>
  <si>
    <t>SIIR0,810</t>
  </si>
  <si>
    <t>SIIR0,7100</t>
  </si>
  <si>
    <t>SIIR0,791</t>
  </si>
  <si>
    <t>SIIR0,782</t>
  </si>
  <si>
    <t>SIIR0,773</t>
  </si>
  <si>
    <t>SIIR0,764</t>
  </si>
  <si>
    <t>SIIR0,755</t>
  </si>
  <si>
    <t>SIIR0,746</t>
  </si>
  <si>
    <t>SIIR0,737</t>
  </si>
  <si>
    <t>SIIR0,728</t>
  </si>
  <si>
    <t>SIIR0,719</t>
  </si>
  <si>
    <t>SIIR0,710</t>
  </si>
  <si>
    <t>SIIR0,6100</t>
  </si>
  <si>
    <t>SIIR0,691</t>
  </si>
  <si>
    <t>SIIR0,682</t>
  </si>
  <si>
    <t>SIIR0,673</t>
  </si>
  <si>
    <t>SIIR0,664</t>
  </si>
  <si>
    <t>SIIR0,655</t>
  </si>
  <si>
    <t>SIIR0,646</t>
  </si>
  <si>
    <t>SIIR0,637</t>
  </si>
  <si>
    <t>SIIR0,628</t>
  </si>
  <si>
    <t>SIIR0,619</t>
  </si>
  <si>
    <t>SIIR0,610</t>
  </si>
  <si>
    <t>SIIR0,5100</t>
  </si>
  <si>
    <t>SIIR0,591</t>
  </si>
  <si>
    <t>SIIR0,582</t>
  </si>
  <si>
    <t>SIIR0,573</t>
  </si>
  <si>
    <t>SIIR0,564</t>
  </si>
  <si>
    <t>SIIR0,555</t>
  </si>
  <si>
    <t>SIIR0,546</t>
  </si>
  <si>
    <t>SIIR0,537</t>
  </si>
  <si>
    <t>SIIR0,528</t>
  </si>
  <si>
    <t>SIIR0,519</t>
  </si>
  <si>
    <t>SIIR0,510</t>
  </si>
  <si>
    <t>SIIM1100</t>
  </si>
  <si>
    <t>SIIM191</t>
  </si>
  <si>
    <t>SIIM182</t>
  </si>
  <si>
    <t>SIIM173</t>
  </si>
  <si>
    <t>SIIM164</t>
  </si>
  <si>
    <t>SIIM155</t>
  </si>
  <si>
    <t>SIIM146</t>
  </si>
  <si>
    <t>SIIM137</t>
  </si>
  <si>
    <t>SIIM128</t>
  </si>
  <si>
    <t>SIIM119</t>
  </si>
  <si>
    <t>SIIM110</t>
  </si>
  <si>
    <t>SIIM0,9100</t>
  </si>
  <si>
    <t>SIIM0,991</t>
  </si>
  <si>
    <t>SIIM0,982</t>
  </si>
  <si>
    <t>SIIM0,973</t>
  </si>
  <si>
    <t>SIIM0,964</t>
  </si>
  <si>
    <t>SIIM0,955</t>
  </si>
  <si>
    <t>SIIM0,946</t>
  </si>
  <si>
    <t>SIIM0,937</t>
  </si>
  <si>
    <t>SIIM0,928</t>
  </si>
  <si>
    <t>SIIM0,919</t>
  </si>
  <si>
    <t>SIIM0,910</t>
  </si>
  <si>
    <t>SIIM0,8100</t>
  </si>
  <si>
    <t>SIIM0,891</t>
  </si>
  <si>
    <t>SIIM0,882</t>
  </si>
  <si>
    <t>SIIM0,873</t>
  </si>
  <si>
    <t>SIIM0,864</t>
  </si>
  <si>
    <t>SIIM0,855</t>
  </si>
  <si>
    <t>SIIM0,846</t>
  </si>
  <si>
    <t>SIIM0,837</t>
  </si>
  <si>
    <t>SIIM0,828</t>
  </si>
  <si>
    <t>SIIM0,819</t>
  </si>
  <si>
    <t>SIIM0,810</t>
  </si>
  <si>
    <t>SIIM0,7100</t>
  </si>
  <si>
    <t>SIIM0,791</t>
  </si>
  <si>
    <t>SIIM0,782</t>
  </si>
  <si>
    <t>SIIM0,773</t>
  </si>
  <si>
    <t>SIIM0,764</t>
  </si>
  <si>
    <t>SIIM0,755</t>
  </si>
  <si>
    <t>SIIM0,746</t>
  </si>
  <si>
    <t>SIIM0,737</t>
  </si>
  <si>
    <t>SIIM0,728</t>
  </si>
  <si>
    <t>SIIM0,719</t>
  </si>
  <si>
    <t>SIIM0,710</t>
  </si>
  <si>
    <t>SIIM0,6100</t>
  </si>
  <si>
    <t>SIIM0,691</t>
  </si>
  <si>
    <t>SIIM0,682</t>
  </si>
  <si>
    <t>SIIM0,673</t>
  </si>
  <si>
    <t>SIIM0,664</t>
  </si>
  <si>
    <t>SIIM0,655</t>
  </si>
  <si>
    <t>SIIM0,646</t>
  </si>
  <si>
    <t>SIIM0,637</t>
  </si>
  <si>
    <t>SIIM0,628</t>
  </si>
  <si>
    <t>SIIM0,619</t>
  </si>
  <si>
    <t>SIIM0,610</t>
  </si>
  <si>
    <t>SIIM0,5100</t>
  </si>
  <si>
    <t>SIIM0,591</t>
  </si>
  <si>
    <t>SIIM0,582</t>
  </si>
  <si>
    <t>SIIM0,573</t>
  </si>
  <si>
    <t>SIIM0,564</t>
  </si>
  <si>
    <t>SIIM0,555</t>
  </si>
  <si>
    <t>SIIM0,546</t>
  </si>
  <si>
    <t>SIIM0,537</t>
  </si>
  <si>
    <t>SIIM0,528</t>
  </si>
  <si>
    <t>SIIM0,519</t>
  </si>
  <si>
    <t>SIIM0,510</t>
  </si>
  <si>
    <t>SIIY1100</t>
  </si>
  <si>
    <t>SIIY191</t>
  </si>
  <si>
    <t>SIIY182</t>
  </si>
  <si>
    <t>SIIY173</t>
  </si>
  <si>
    <t>SIIY164</t>
  </si>
  <si>
    <t>SIIY155</t>
  </si>
  <si>
    <t>SIIY146</t>
  </si>
  <si>
    <t>SIIY137</t>
  </si>
  <si>
    <t>SIIY128</t>
  </si>
  <si>
    <t>SIIY119</t>
  </si>
  <si>
    <t>SIIY110</t>
  </si>
  <si>
    <t>SIIY0,9100</t>
  </si>
  <si>
    <t>SIIY0,991</t>
  </si>
  <si>
    <t>SIIY0,982</t>
  </si>
  <si>
    <t>SIIY0,973</t>
  </si>
  <si>
    <t>SIIY0,964</t>
  </si>
  <si>
    <t>SIIY0,955</t>
  </si>
  <si>
    <t>SIIY0,946</t>
  </si>
  <si>
    <t>SIIY0,937</t>
  </si>
  <si>
    <t>SIIY0,928</t>
  </si>
  <si>
    <t>SIIY0,919</t>
  </si>
  <si>
    <t>SIIY0,910</t>
  </si>
  <si>
    <t>SIIY0,8100</t>
  </si>
  <si>
    <t>SIIY0,891</t>
  </si>
  <si>
    <t>SIIY0,882</t>
  </si>
  <si>
    <t>SIIY0,873</t>
  </si>
  <si>
    <t>SIIY0,864</t>
  </si>
  <si>
    <t>SIIY0,855</t>
  </si>
  <si>
    <t>SIIY0,846</t>
  </si>
  <si>
    <t>SIIY0,837</t>
  </si>
  <si>
    <t>SIIY0,828</t>
  </si>
  <si>
    <t>SIIY0,819</t>
  </si>
  <si>
    <t>SIIY0,810</t>
  </si>
  <si>
    <t>SIIY0,7100</t>
  </si>
  <si>
    <t>SIIY0,791</t>
  </si>
  <si>
    <t>SIIY0,782</t>
  </si>
  <si>
    <t>SIIY0,773</t>
  </si>
  <si>
    <t>SIIY0,764</t>
  </si>
  <si>
    <t>SIIY0,755</t>
  </si>
  <si>
    <t>SIIY0,746</t>
  </si>
  <si>
    <t>SIIY0,737</t>
  </si>
  <si>
    <t>SIIY0,728</t>
  </si>
  <si>
    <t>SIIY0,719</t>
  </si>
  <si>
    <t>SIIY0,710</t>
  </si>
  <si>
    <t>SIIY0,6100</t>
  </si>
  <si>
    <t>SIIY0,691</t>
  </si>
  <si>
    <t>SIIY0,682</t>
  </si>
  <si>
    <t>SIIY0,673</t>
  </si>
  <si>
    <t>SIIY0,664</t>
  </si>
  <si>
    <t>SIIY0,655</t>
  </si>
  <si>
    <t>SIIY0,646</t>
  </si>
  <si>
    <t>SIIY0,637</t>
  </si>
  <si>
    <t>SIIY0,628</t>
  </si>
  <si>
    <t>SIIY0,619</t>
  </si>
  <si>
    <t>SIIY0,610</t>
  </si>
  <si>
    <t>SIIY0,5100</t>
  </si>
  <si>
    <t>SIIY0,591</t>
  </si>
  <si>
    <t>SIIY0,582</t>
  </si>
  <si>
    <t>SIIY0,573</t>
  </si>
  <si>
    <t>SIIY0,564</t>
  </si>
  <si>
    <t>SIIY0,555</t>
  </si>
  <si>
    <t>SIIY0,546</t>
  </si>
  <si>
    <t>SIIY0,537</t>
  </si>
  <si>
    <t>SIIY0,528</t>
  </si>
  <si>
    <t>SIIY0,519</t>
  </si>
  <si>
    <t>SIIY0,510</t>
  </si>
  <si>
    <t>SIIÄ</t>
  </si>
  <si>
    <t>SIIIP1100</t>
  </si>
  <si>
    <t>SIIIP191</t>
  </si>
  <si>
    <t>SIIIP182</t>
  </si>
  <si>
    <t>SIIIP173</t>
  </si>
  <si>
    <t>SIIIP164</t>
  </si>
  <si>
    <t>SIIIP155</t>
  </si>
  <si>
    <t>SIIIP146</t>
  </si>
  <si>
    <t>SIIIP137</t>
  </si>
  <si>
    <t>SIIIP128</t>
  </si>
  <si>
    <t>SIIIP119</t>
  </si>
  <si>
    <t>SIIIP110</t>
  </si>
  <si>
    <t>SIIIP0,9100</t>
  </si>
  <si>
    <t>SIIIP0,991</t>
  </si>
  <si>
    <t>SIIIP0,982</t>
  </si>
  <si>
    <t>SIIIP0,973</t>
  </si>
  <si>
    <t>SIIIP0,964</t>
  </si>
  <si>
    <t>SIIIP0,955</t>
  </si>
  <si>
    <t>SIIIP0,946</t>
  </si>
  <si>
    <t>SIIIP0,937</t>
  </si>
  <si>
    <t>SIIIP0,928</t>
  </si>
  <si>
    <t>SIIIP0,919</t>
  </si>
  <si>
    <t>SIIIP0,910</t>
  </si>
  <si>
    <t>SIIIP0,8100</t>
  </si>
  <si>
    <t>SIIIP0,891</t>
  </si>
  <si>
    <t>SIIIP0,882</t>
  </si>
  <si>
    <t>SIIIP0,873</t>
  </si>
  <si>
    <t>SIIIP0,864</t>
  </si>
  <si>
    <t>SIIIP0,855</t>
  </si>
  <si>
    <t>SIIIP0,846</t>
  </si>
  <si>
    <t>SIIIP0,837</t>
  </si>
  <si>
    <t>SIIIP0,828</t>
  </si>
  <si>
    <t>SIIIP0,819</t>
  </si>
  <si>
    <t>SIIIP0,810</t>
  </si>
  <si>
    <t>SIIIP0,7100</t>
  </si>
  <si>
    <t>SIIIP0,791</t>
  </si>
  <si>
    <t>SIIIP0,782</t>
  </si>
  <si>
    <t>SIIIP0,773</t>
  </si>
  <si>
    <t>SIIIP0,764</t>
  </si>
  <si>
    <t>SIIIP0,755</t>
  </si>
  <si>
    <t>SIIIP0,746</t>
  </si>
  <si>
    <t>SIIIP0,737</t>
  </si>
  <si>
    <t>SIIIP0,728</t>
  </si>
  <si>
    <t>SIIIP0,719</t>
  </si>
  <si>
    <t>SIIIP0,710</t>
  </si>
  <si>
    <t>SIIIP0,6100</t>
  </si>
  <si>
    <t>SIIIP0,691</t>
  </si>
  <si>
    <t>SIIIP0,682</t>
  </si>
  <si>
    <t>SIIIP0,673</t>
  </si>
  <si>
    <t>SIIIP0,664</t>
  </si>
  <si>
    <t>SIIIP0,655</t>
  </si>
  <si>
    <t>SIIIP0,646</t>
  </si>
  <si>
    <t>SIIIP0,637</t>
  </si>
  <si>
    <t>SIIIP0,628</t>
  </si>
  <si>
    <t>SIIIP0,619</t>
  </si>
  <si>
    <t>SIIIP0,610</t>
  </si>
  <si>
    <t>SIIIP0,5100</t>
  </si>
  <si>
    <t>SIIIP0,591</t>
  </si>
  <si>
    <t>SIIIP0,582</t>
  </si>
  <si>
    <t>SIIIP0,573</t>
  </si>
  <si>
    <t>SIIIP0,564</t>
  </si>
  <si>
    <t>SIIIP0,555</t>
  </si>
  <si>
    <t>SIIIP0,546</t>
  </si>
  <si>
    <t>SIIIP0,537</t>
  </si>
  <si>
    <t>SIIIP0,528</t>
  </si>
  <si>
    <t>SIIIP0,519</t>
  </si>
  <si>
    <t>SIIIP0,510</t>
  </si>
  <si>
    <t>SIIIR1100</t>
  </si>
  <si>
    <t>SIIIR191</t>
  </si>
  <si>
    <t>SIIIR182</t>
  </si>
  <si>
    <t>SIIIR173</t>
  </si>
  <si>
    <t>SIIIR164</t>
  </si>
  <si>
    <t>SIIIR155</t>
  </si>
  <si>
    <t>SIIIR146</t>
  </si>
  <si>
    <t>SIIIR137</t>
  </si>
  <si>
    <t>SIIIR128</t>
  </si>
  <si>
    <t>SIIIR119</t>
  </si>
  <si>
    <t>SIIIR110</t>
  </si>
  <si>
    <t>SIIIR0,9100</t>
  </si>
  <si>
    <t>SIIIR0,991</t>
  </si>
  <si>
    <t>SIIIR0,982</t>
  </si>
  <si>
    <t>SIIIR0,973</t>
  </si>
  <si>
    <t>SIIIR0,964</t>
  </si>
  <si>
    <t>SIIIR0,955</t>
  </si>
  <si>
    <t>SIIIR0,946</t>
  </si>
  <si>
    <t>SIIIR0,937</t>
  </si>
  <si>
    <t>SIIIR0,928</t>
  </si>
  <si>
    <t>SIIIR0,919</t>
  </si>
  <si>
    <t>SIIIR0,910</t>
  </si>
  <si>
    <t>SIIIR0,8100</t>
  </si>
  <si>
    <t>SIIIR0,891</t>
  </si>
  <si>
    <t>SIIIR0,882</t>
  </si>
  <si>
    <t>SIIIR0,873</t>
  </si>
  <si>
    <t>SIIIR0,864</t>
  </si>
  <si>
    <t>SIIIR0,855</t>
  </si>
  <si>
    <t>SIIIR0,846</t>
  </si>
  <si>
    <t>SIIIR0,837</t>
  </si>
  <si>
    <t>SIIIR0,828</t>
  </si>
  <si>
    <t>SIIIR0,819</t>
  </si>
  <si>
    <t>SIIIR0,810</t>
  </si>
  <si>
    <t>SIIIR0,7100</t>
  </si>
  <si>
    <t>SIIIR0,791</t>
  </si>
  <si>
    <t>SIIIR0,782</t>
  </si>
  <si>
    <t>SIIIR0,773</t>
  </si>
  <si>
    <t>SIIIR0,764</t>
  </si>
  <si>
    <t>SIIIR0,755</t>
  </si>
  <si>
    <t>SIIIR0,746</t>
  </si>
  <si>
    <t>SIIIR0,737</t>
  </si>
  <si>
    <t>SIIIR0,728</t>
  </si>
  <si>
    <t>SIIIR0,719</t>
  </si>
  <si>
    <t>SIIIR0,710</t>
  </si>
  <si>
    <t>SIIIR0,6100</t>
  </si>
  <si>
    <t>SIIIR0,691</t>
  </si>
  <si>
    <t>SIIIR0,682</t>
  </si>
  <si>
    <t>SIIIR0,673</t>
  </si>
  <si>
    <t>SIIIR0,664</t>
  </si>
  <si>
    <t>SIIIR0,655</t>
  </si>
  <si>
    <t>SIIIR0,646</t>
  </si>
  <si>
    <t>SIIIR0,637</t>
  </si>
  <si>
    <t>SIIIR0,628</t>
  </si>
  <si>
    <t>T  O  T  A  L     E  R  S  Ä  T  T  N  I  N  G</t>
  </si>
  <si>
    <t>SIIIR0,619</t>
  </si>
  <si>
    <t>SIIIR0,610</t>
  </si>
  <si>
    <t>SIIIR0,5100</t>
  </si>
  <si>
    <t>SIIIR0,591</t>
  </si>
  <si>
    <t>SIIIR0,582</t>
  </si>
  <si>
    <t>SIIIR0,573</t>
  </si>
  <si>
    <t>SIIIR0,564</t>
  </si>
  <si>
    <t>SIIIR0,555</t>
  </si>
  <si>
    <t>SIIIR0,546</t>
  </si>
  <si>
    <t>SIIIR0,537</t>
  </si>
  <si>
    <t>SIIIR0,528</t>
  </si>
  <si>
    <t>SIIIR0,519</t>
  </si>
  <si>
    <t>SIIIR0,510</t>
  </si>
  <si>
    <t>SIIIM1100</t>
  </si>
  <si>
    <t>SIIIM191</t>
  </si>
  <si>
    <t>SIIIM182</t>
  </si>
  <si>
    <t>SIIIM173</t>
  </si>
  <si>
    <t>SIIIM164</t>
  </si>
  <si>
    <t>SIIIM155</t>
  </si>
  <si>
    <t>SIIIM146</t>
  </si>
  <si>
    <t>SIIIM137</t>
  </si>
  <si>
    <t>SIIIM128</t>
  </si>
  <si>
    <t>SIIIM119</t>
  </si>
  <si>
    <t>SIIIM110</t>
  </si>
  <si>
    <t>SIIIM0,9100</t>
  </si>
  <si>
    <t>SIIIM0,991</t>
  </si>
  <si>
    <t>SIIIM0,982</t>
  </si>
  <si>
    <t>SIIIM0,973</t>
  </si>
  <si>
    <t>SIIIM0,964</t>
  </si>
  <si>
    <t>SIIIM0,955</t>
  </si>
  <si>
    <t>SIIIM0,946</t>
  </si>
  <si>
    <t>SIIIM0,937</t>
  </si>
  <si>
    <t>SIIIM0,928</t>
  </si>
  <si>
    <t>SIIIM0,919</t>
  </si>
  <si>
    <t>SIIIM0,910</t>
  </si>
  <si>
    <t>SIIIM0,8100</t>
  </si>
  <si>
    <t>SIIIM0,891</t>
  </si>
  <si>
    <t>SIIIM0,882</t>
  </si>
  <si>
    <t>SIIIM0,873</t>
  </si>
  <si>
    <t>SIIIM0,864</t>
  </si>
  <si>
    <t>SIIIM0,855</t>
  </si>
  <si>
    <t>SIIIM0,846</t>
  </si>
  <si>
    <t>SIIIM0,837</t>
  </si>
  <si>
    <t>SIIIM0,828</t>
  </si>
  <si>
    <t>SIIIM0,819</t>
  </si>
  <si>
    <t>SIIIM0,810</t>
  </si>
  <si>
    <t>SIIIM0,7100</t>
  </si>
  <si>
    <t>SIIIM0,791</t>
  </si>
  <si>
    <t>SIIIM0,782</t>
  </si>
  <si>
    <t>SIIIM0,773</t>
  </si>
  <si>
    <t>SIIIM0,764</t>
  </si>
  <si>
    <t>SIIIM0,755</t>
  </si>
  <si>
    <t>SIIIM0,746</t>
  </si>
  <si>
    <t>SIIIM0,737</t>
  </si>
  <si>
    <t>SIIIM0,728</t>
  </si>
  <si>
    <t>SIIIM0,719</t>
  </si>
  <si>
    <t>SIIIM0,710</t>
  </si>
  <si>
    <t>SIIIM0,6100</t>
  </si>
  <si>
    <t>SIIIM0,691</t>
  </si>
  <si>
    <t>SIIIM0,682</t>
  </si>
  <si>
    <t>SIIIM0,673</t>
  </si>
  <si>
    <t>SIIIM0,664</t>
  </si>
  <si>
    <t>SIIIM0,655</t>
  </si>
  <si>
    <t>SIIIM0,646</t>
  </si>
  <si>
    <t>SIIIM0,637</t>
  </si>
  <si>
    <t>SIIIM0,628</t>
  </si>
  <si>
    <t>SIIIM0,619</t>
  </si>
  <si>
    <t>SIIIM0,610</t>
  </si>
  <si>
    <t>Med Norrlands inland avses Jämtlands län, samt landskapet  Lappland</t>
  </si>
  <si>
    <t>Med Norrlands kustland avses övriga Norrland</t>
  </si>
  <si>
    <t>Sträcka 1</t>
  </si>
  <si>
    <t>Sträcka 2</t>
  </si>
  <si>
    <t>Sträcka 3</t>
  </si>
  <si>
    <t>Sträcka 4</t>
  </si>
  <si>
    <r>
      <t>m</t>
    </r>
    <r>
      <rPr>
        <b/>
        <vertAlign val="superscript"/>
        <sz val="10"/>
        <rFont val="Arial"/>
        <family val="2"/>
      </rPr>
      <t>2</t>
    </r>
    <r>
      <rPr>
        <b/>
        <sz val="10"/>
        <rFont val="Arial"/>
        <family val="2"/>
      </rPr>
      <t xml:space="preserve"> pris enligt tabell </t>
    </r>
  </si>
  <si>
    <t>Clearingnr</t>
  </si>
  <si>
    <t>Nätstation inom Göteborgs och Mölndals kommuner (såväl inom som utom detaljplan) samt Kungsbacka och Öckerö kommuner (endast inom detaljplan).</t>
  </si>
  <si>
    <t>Nätstation inom Orusts, Tjörns, Varbergs, Marks och Härryda kommuner (såväl inom som utom detaljplan) samt Kungsbacka och Öckerö kommuner (endast utom detaljplan).</t>
  </si>
  <si>
    <t>Nätstation inom Lidingö och Danderyds kommuner (såväl inom som utom detaljplan) samt Täby, Sollentuna, Ekerö och Upplands-Bro kommuner (endast inom detaljplan).</t>
  </si>
  <si>
    <t>Nätstation inom Täby och Sollentuna kommuner (endast utom detaljplan).</t>
  </si>
  <si>
    <t>Nätstation inom Ekerö och Upplands-Bro kommuner (endast utom detaljplan).</t>
  </si>
  <si>
    <t>Nätstation inom Stockholms kommun (såväl inom som utom detaljplan).</t>
  </si>
  <si>
    <t>UNDANTAG</t>
  </si>
  <si>
    <t>När kommunala markavtal finns ska dessa gälla i första hand. Börja därför alltid med att undersöka om ett avtal med aktuell kommun finns.</t>
  </si>
  <si>
    <t>Del av ersättning som tillfaller:</t>
  </si>
  <si>
    <t>STOLPAR I ÅKERMARK</t>
  </si>
  <si>
    <t xml:space="preserve">LEDNINGSGATA I SKOGSMARK (luftledning och/eller jordkabel) </t>
  </si>
  <si>
    <t>Ip =</t>
  </si>
  <si>
    <t>Faktorn ska ej ändras.</t>
  </si>
  <si>
    <t>20% av beräknad ersättning, dock högst 20% av vid värderingstipunkten gällande prisbasbelopp enligt lagen (1962:381) om allmän försäkring.</t>
  </si>
  <si>
    <t xml:space="preserve"> Gns/Gsk/Ss/Ssk/Nn/Nö</t>
  </si>
  <si>
    <t>Särskilt om ersättning enligt REV-avtal.</t>
  </si>
  <si>
    <t>Gss</t>
  </si>
  <si>
    <t>Gmb</t>
  </si>
  <si>
    <t>Nö</t>
  </si>
  <si>
    <t>Plus eller bankgiro</t>
  </si>
  <si>
    <t xml:space="preserve">SAMMANSTÄLLNING AV ERSÄTTNING PÅ FASTIGHETEN </t>
  </si>
  <si>
    <t>SÄRSKILD ERSÄTTNING VID  ÖVERENSKOMMELSE</t>
  </si>
  <si>
    <t>Kommentar</t>
  </si>
  <si>
    <t>Plus eller bankgiro nummer alternativt</t>
  </si>
  <si>
    <t>JORDKABEL</t>
  </si>
  <si>
    <t>SCA m fl</t>
  </si>
  <si>
    <t>25% Påslag enligt Expropriationslagen</t>
  </si>
  <si>
    <t>Inkl. 25&amp; enligt Expropriationslagen</t>
  </si>
  <si>
    <t>Ägare:</t>
  </si>
  <si>
    <t>Ägarens andel av fastigheten i procent:</t>
  </si>
  <si>
    <t>D2120</t>
  </si>
  <si>
    <t>Regulation</t>
  </si>
  <si>
    <t>Function</t>
  </si>
  <si>
    <t>Attestant</t>
  </si>
  <si>
    <t>Anders Öberg</t>
  </si>
  <si>
    <t>Lars Selberg</t>
  </si>
  <si>
    <t>OTH</t>
  </si>
  <si>
    <t>IBAN</t>
  </si>
  <si>
    <t>SWIFT</t>
  </si>
  <si>
    <t>(Å/B/I)</t>
  </si>
  <si>
    <t>lv=KPI vid värderingstillfället (basår 1980)</t>
  </si>
  <si>
    <t>(B/N)</t>
  </si>
  <si>
    <t>GSK21</t>
  </si>
  <si>
    <t>GSK31</t>
  </si>
  <si>
    <t>GSK41</t>
  </si>
  <si>
    <t>GSK51</t>
  </si>
  <si>
    <t>GSK61</t>
  </si>
  <si>
    <t>GSK71</t>
  </si>
  <si>
    <t xml:space="preserve"> GSK81</t>
  </si>
  <si>
    <t>GSK91</t>
  </si>
  <si>
    <t>GSK101</t>
  </si>
  <si>
    <t>GSK121</t>
  </si>
  <si>
    <t>GSK131</t>
  </si>
  <si>
    <t>GSK141</t>
  </si>
  <si>
    <t>GSK151</t>
  </si>
  <si>
    <t>GSK161</t>
  </si>
  <si>
    <t>GSK171</t>
  </si>
  <si>
    <t>GSK181</t>
  </si>
  <si>
    <t>GSK191</t>
  </si>
  <si>
    <t>GSK201</t>
  </si>
  <si>
    <t>GSK32</t>
  </si>
  <si>
    <t>GSK52</t>
  </si>
  <si>
    <t>GSK62</t>
  </si>
  <si>
    <t>GSK72</t>
  </si>
  <si>
    <t>GSK82</t>
  </si>
  <si>
    <t>GSK42</t>
  </si>
  <si>
    <t>GSK9</t>
  </si>
  <si>
    <t>GSK102</t>
  </si>
  <si>
    <t>GSK122</t>
  </si>
  <si>
    <t>GSK132</t>
  </si>
  <si>
    <t>GSK142</t>
  </si>
  <si>
    <t>GSK152</t>
  </si>
  <si>
    <t>GSK162</t>
  </si>
  <si>
    <t>GSK172</t>
  </si>
  <si>
    <t>GSK182</t>
  </si>
  <si>
    <t>GSK192</t>
  </si>
  <si>
    <t>GSK202</t>
  </si>
  <si>
    <t>GSK43</t>
  </si>
  <si>
    <t>GSK53</t>
  </si>
  <si>
    <t>GSK63</t>
  </si>
  <si>
    <t>GSK73</t>
  </si>
  <si>
    <t>GSK83</t>
  </si>
  <si>
    <t>GSK93</t>
  </si>
  <si>
    <t>GSK103</t>
  </si>
  <si>
    <t>GSK123</t>
  </si>
  <si>
    <t>GSK133</t>
  </si>
  <si>
    <t>GSK143</t>
  </si>
  <si>
    <t>GSK153</t>
  </si>
  <si>
    <t>GSK163</t>
  </si>
  <si>
    <t>GSK173</t>
  </si>
  <si>
    <t>GSK183</t>
  </si>
  <si>
    <t>GSK193</t>
  </si>
  <si>
    <t>GSK203</t>
  </si>
  <si>
    <t>GSK54</t>
  </si>
  <si>
    <t>GSK64</t>
  </si>
  <si>
    <t>GSK74</t>
  </si>
  <si>
    <t>GSK84</t>
  </si>
  <si>
    <t>GSK94</t>
  </si>
  <si>
    <t>GSK104</t>
  </si>
  <si>
    <t>GSK124</t>
  </si>
  <si>
    <t>GSK134</t>
  </si>
  <si>
    <t>GSK144</t>
  </si>
  <si>
    <t>GSK154</t>
  </si>
  <si>
    <t>GSK164</t>
  </si>
  <si>
    <t>GSK174</t>
  </si>
  <si>
    <t>GSK184</t>
  </si>
  <si>
    <t>GSK194</t>
  </si>
  <si>
    <t>GSK204</t>
  </si>
  <si>
    <t>GSK65</t>
  </si>
  <si>
    <t xml:space="preserve"> GSK75</t>
  </si>
  <si>
    <t>GSK85</t>
  </si>
  <si>
    <t>GSK95</t>
  </si>
  <si>
    <t>GSK125</t>
  </si>
  <si>
    <t>GSK105</t>
  </si>
  <si>
    <t>GSK135</t>
  </si>
  <si>
    <t>GSK145</t>
  </si>
  <si>
    <t>GSK155</t>
  </si>
  <si>
    <t>GSK165</t>
  </si>
  <si>
    <t>GSK175</t>
  </si>
  <si>
    <t>GSK185</t>
  </si>
  <si>
    <t>GSK195</t>
  </si>
  <si>
    <t>GSK205</t>
  </si>
  <si>
    <t>GSK76</t>
  </si>
  <si>
    <t>GSK86</t>
  </si>
  <si>
    <t>GSK96</t>
  </si>
  <si>
    <t>GSK126</t>
  </si>
  <si>
    <t>GSK136</t>
  </si>
  <si>
    <t>GSK146</t>
  </si>
  <si>
    <t>GSK156</t>
  </si>
  <si>
    <t>GSK106</t>
  </si>
  <si>
    <t>GSK166</t>
  </si>
  <si>
    <t>GSK176</t>
  </si>
  <si>
    <t>GSK186</t>
  </si>
  <si>
    <t>GSK196</t>
  </si>
  <si>
    <t>GSK206</t>
  </si>
  <si>
    <t>GSK87</t>
  </si>
  <si>
    <t>GSK97</t>
  </si>
  <si>
    <t>GSK107</t>
  </si>
  <si>
    <t>GSK127</t>
  </si>
  <si>
    <t>GSK137</t>
  </si>
  <si>
    <t>GSK147</t>
  </si>
  <si>
    <t>GSK157</t>
  </si>
  <si>
    <t>GSK167</t>
  </si>
  <si>
    <t>GSK177</t>
  </si>
  <si>
    <t>GSK187</t>
  </si>
  <si>
    <t>GSK197</t>
  </si>
  <si>
    <t>GSK207</t>
  </si>
  <si>
    <t>GNS21</t>
  </si>
  <si>
    <t>GNS31</t>
  </si>
  <si>
    <t>GNS41</t>
  </si>
  <si>
    <t>GNS51</t>
  </si>
  <si>
    <t>GNS61</t>
  </si>
  <si>
    <t>GNS71</t>
  </si>
  <si>
    <t>GNS81</t>
  </si>
  <si>
    <t>GNS91</t>
  </si>
  <si>
    <t>GNS101</t>
  </si>
  <si>
    <t>GNS121</t>
  </si>
  <si>
    <t>GNS131</t>
  </si>
  <si>
    <t>GNS141</t>
  </si>
  <si>
    <t>GNS151</t>
  </si>
  <si>
    <t>GNS161</t>
  </si>
  <si>
    <t>GSN171</t>
  </si>
  <si>
    <t>GNS181</t>
  </si>
  <si>
    <t>GNS191</t>
  </si>
  <si>
    <t>GNS201</t>
  </si>
  <si>
    <t>GNS32</t>
  </si>
  <si>
    <t>GNS42</t>
  </si>
  <si>
    <t>GNS52</t>
  </si>
  <si>
    <t>GSN62</t>
  </si>
  <si>
    <t>GNS72</t>
  </si>
  <si>
    <t>GNS82</t>
  </si>
  <si>
    <t>GNS92</t>
  </si>
  <si>
    <t>GNS102</t>
  </si>
  <si>
    <t>GNS122</t>
  </si>
  <si>
    <t>GNS132</t>
  </si>
  <si>
    <t>GNS142</t>
  </si>
  <si>
    <t>GNS152</t>
  </si>
  <si>
    <t>GNS162</t>
  </si>
  <si>
    <t>GSN172</t>
  </si>
  <si>
    <t>GNS182</t>
  </si>
  <si>
    <t>GSN192</t>
  </si>
  <si>
    <t>GNS202</t>
  </si>
  <si>
    <t>GNS43</t>
  </si>
  <si>
    <t>GNS53</t>
  </si>
  <si>
    <t>GNS63</t>
  </si>
  <si>
    <t>GNS73</t>
  </si>
  <si>
    <t>GNS83</t>
  </si>
  <si>
    <t>GNS93</t>
  </si>
  <si>
    <t>GNS103</t>
  </si>
  <si>
    <t>GSN113</t>
  </si>
  <si>
    <t>GNS123</t>
  </si>
  <si>
    <t>GNS133</t>
  </si>
  <si>
    <t>GNS143</t>
  </si>
  <si>
    <t>GNS153</t>
  </si>
  <si>
    <t>GNS163</t>
  </si>
  <si>
    <t>GNS173</t>
  </si>
  <si>
    <t>GNS183</t>
  </si>
  <si>
    <t>GNS193</t>
  </si>
  <si>
    <t>GNS203</t>
  </si>
  <si>
    <t>GNS54</t>
  </si>
  <si>
    <t>GSN64</t>
  </si>
  <si>
    <t>GNS74</t>
  </si>
  <si>
    <t>GSN84</t>
  </si>
  <si>
    <t>GNS94</t>
  </si>
  <si>
    <t>GNS104</t>
  </si>
  <si>
    <t>GNS124</t>
  </si>
  <si>
    <t>GNS134</t>
  </si>
  <si>
    <t>GNS144</t>
  </si>
  <si>
    <t>GNS154</t>
  </si>
  <si>
    <t>GNS164</t>
  </si>
  <si>
    <t>GNS174</t>
  </si>
  <si>
    <t>GNS184</t>
  </si>
  <si>
    <t>GNS194</t>
  </si>
  <si>
    <t>GNS204</t>
  </si>
  <si>
    <t>GNS65</t>
  </si>
  <si>
    <t xml:space="preserve"> GNS75</t>
  </si>
  <si>
    <t>GNS85</t>
  </si>
  <si>
    <t>GNS95</t>
  </si>
  <si>
    <t>GNS105</t>
  </si>
  <si>
    <t>GNS125</t>
  </si>
  <si>
    <t>GNS135</t>
  </si>
  <si>
    <t>GNS145</t>
  </si>
  <si>
    <t>GNS155</t>
  </si>
  <si>
    <t>GNS165</t>
  </si>
  <si>
    <t>GNS175</t>
  </si>
  <si>
    <t>GNS185</t>
  </si>
  <si>
    <t>GNS195</t>
  </si>
  <si>
    <t>GNS205</t>
  </si>
  <si>
    <t>GNS76</t>
  </si>
  <si>
    <t>GNS86</t>
  </si>
  <si>
    <t>GNS96</t>
  </si>
  <si>
    <t>GNS106</t>
  </si>
  <si>
    <t>GNS126</t>
  </si>
  <si>
    <t>GNS136</t>
  </si>
  <si>
    <t>GNS146</t>
  </si>
  <si>
    <t>GNS156</t>
  </si>
  <si>
    <t>GNS166</t>
  </si>
  <si>
    <t>GNS176</t>
  </si>
  <si>
    <t>GNS186</t>
  </si>
  <si>
    <t>GNS196</t>
  </si>
  <si>
    <t>GNS206</t>
  </si>
  <si>
    <t>GNS87</t>
  </si>
  <si>
    <t>GNS97</t>
  </si>
  <si>
    <t>GNS107</t>
  </si>
  <si>
    <t>GNS127</t>
  </si>
  <si>
    <t>GNS137</t>
  </si>
  <si>
    <t>GNS147</t>
  </si>
  <si>
    <t>GNS157</t>
  </si>
  <si>
    <t>GNS167</t>
  </si>
  <si>
    <t>GNS177</t>
  </si>
  <si>
    <t>GNS187</t>
  </si>
  <si>
    <t>GNS197</t>
  </si>
  <si>
    <t>GNS207</t>
  </si>
  <si>
    <t>SS21</t>
  </si>
  <si>
    <t>SS31</t>
  </si>
  <si>
    <t>SS41</t>
  </si>
  <si>
    <t>SS51</t>
  </si>
  <si>
    <t>SS61</t>
  </si>
  <si>
    <t>SS71</t>
  </si>
  <si>
    <t>SS81</t>
  </si>
  <si>
    <t>SS91</t>
  </si>
  <si>
    <t>SS101</t>
  </si>
  <si>
    <t>SS121</t>
  </si>
  <si>
    <t>SS131</t>
  </si>
  <si>
    <t>SS141</t>
  </si>
  <si>
    <t>SS151</t>
  </si>
  <si>
    <t>SS161</t>
  </si>
  <si>
    <t>SS181</t>
  </si>
  <si>
    <t>SS191</t>
  </si>
  <si>
    <t>SS201</t>
  </si>
  <si>
    <t>SS32</t>
  </si>
  <si>
    <t>SS42</t>
  </si>
  <si>
    <t>SS52</t>
  </si>
  <si>
    <t>SS72</t>
  </si>
  <si>
    <t>SS82</t>
  </si>
  <si>
    <t>SS92</t>
  </si>
  <si>
    <t>SS102</t>
  </si>
  <si>
    <t>SS122</t>
  </si>
  <si>
    <t>SS132</t>
  </si>
  <si>
    <t>SS142</t>
  </si>
  <si>
    <t>SS152</t>
  </si>
  <si>
    <t>SS162</t>
  </si>
  <si>
    <t>SS182</t>
  </si>
  <si>
    <t>SS202</t>
  </si>
  <si>
    <t>SS43</t>
  </si>
  <si>
    <t>SS53</t>
  </si>
  <si>
    <t>SS63</t>
  </si>
  <si>
    <t>SS73</t>
  </si>
  <si>
    <t>SS83</t>
  </si>
  <si>
    <t>SS93</t>
  </si>
  <si>
    <t>SS103</t>
  </si>
  <si>
    <t>SS123</t>
  </si>
  <si>
    <t>SS133</t>
  </si>
  <si>
    <t>SS143</t>
  </si>
  <si>
    <t>SS153</t>
  </si>
  <si>
    <t>SS163</t>
  </si>
  <si>
    <t>SS173</t>
  </si>
  <si>
    <t>SS183</t>
  </si>
  <si>
    <t>SS193</t>
  </si>
  <si>
    <t>SS203</t>
  </si>
  <si>
    <t>SS54</t>
  </si>
  <si>
    <t>SS74</t>
  </si>
  <si>
    <t>SS94</t>
  </si>
  <si>
    <t>SS104</t>
  </si>
  <si>
    <t>SS124</t>
  </si>
  <si>
    <t>SS134</t>
  </si>
  <si>
    <t>SS144</t>
  </si>
  <si>
    <t>SS154</t>
  </si>
  <si>
    <t>SS164</t>
  </si>
  <si>
    <t>SS174</t>
  </si>
  <si>
    <t>SS184</t>
  </si>
  <si>
    <t>SS194</t>
  </si>
  <si>
    <t>SS204</t>
  </si>
  <si>
    <t>SS65</t>
  </si>
  <si>
    <t xml:space="preserve"> SS75</t>
  </si>
  <si>
    <t>SS85</t>
  </si>
  <si>
    <t>SS95</t>
  </si>
  <si>
    <t>SS105</t>
  </si>
  <si>
    <t>SS125</t>
  </si>
  <si>
    <t>SS135</t>
  </si>
  <si>
    <t>SS145</t>
  </si>
  <si>
    <t>SS155</t>
  </si>
  <si>
    <t>SS165</t>
  </si>
  <si>
    <t>SS175</t>
  </si>
  <si>
    <t>SS185</t>
  </si>
  <si>
    <t>SS195</t>
  </si>
  <si>
    <t>SS205</t>
  </si>
  <si>
    <t>SS76</t>
  </si>
  <si>
    <t>SS86</t>
  </si>
  <si>
    <t>SS96</t>
  </si>
  <si>
    <t>SS106</t>
  </si>
  <si>
    <t>SS126</t>
  </si>
  <si>
    <t>SS136</t>
  </si>
  <si>
    <t>SS146</t>
  </si>
  <si>
    <t>SS156</t>
  </si>
  <si>
    <t>SS166</t>
  </si>
  <si>
    <t>SS176</t>
  </si>
  <si>
    <t>SS186</t>
  </si>
  <si>
    <t>SS196</t>
  </si>
  <si>
    <t>SS206</t>
  </si>
  <si>
    <t>SS87</t>
  </si>
  <si>
    <t>SS97</t>
  </si>
  <si>
    <t>SS107</t>
  </si>
  <si>
    <t>SS127</t>
  </si>
  <si>
    <t>SS137</t>
  </si>
  <si>
    <t>SS147</t>
  </si>
  <si>
    <t>SS157</t>
  </si>
  <si>
    <t>SS167</t>
  </si>
  <si>
    <t>SS177</t>
  </si>
  <si>
    <t>SS187</t>
  </si>
  <si>
    <t>SS197</t>
  </si>
  <si>
    <t>SS207</t>
  </si>
  <si>
    <t>SSK21</t>
  </si>
  <si>
    <t>SSK31</t>
  </si>
  <si>
    <t>SSK41</t>
  </si>
  <si>
    <t>SSK51</t>
  </si>
  <si>
    <t>SSK61</t>
  </si>
  <si>
    <t>SSK71</t>
  </si>
  <si>
    <t>SSK81</t>
  </si>
  <si>
    <t>SSK91</t>
  </si>
  <si>
    <t>SSK101</t>
  </si>
  <si>
    <t>SSK121</t>
  </si>
  <si>
    <t>SSK131</t>
  </si>
  <si>
    <t>SSK141</t>
  </si>
  <si>
    <t>SSK151</t>
  </si>
  <si>
    <t>SSK161</t>
  </si>
  <si>
    <t>SSK181</t>
  </si>
  <si>
    <t>SSK191</t>
  </si>
  <si>
    <t>SSK201</t>
  </si>
  <si>
    <t>SSK32</t>
  </si>
  <si>
    <t>SSK42</t>
  </si>
  <si>
    <t>SSK52</t>
  </si>
  <si>
    <t>SSK72</t>
  </si>
  <si>
    <t>SSK82</t>
  </si>
  <si>
    <t>SSK92</t>
  </si>
  <si>
    <t>SSK102</t>
  </si>
  <si>
    <t>SSK122</t>
  </si>
  <si>
    <t>SSK132</t>
  </si>
  <si>
    <t>SSK142</t>
  </si>
  <si>
    <t>SSK152</t>
  </si>
  <si>
    <t>SSK162</t>
  </si>
  <si>
    <t>SSK182</t>
  </si>
  <si>
    <t>SSK202</t>
  </si>
  <si>
    <t>SSK43</t>
  </si>
  <si>
    <t>SSK53</t>
  </si>
  <si>
    <t>SSK63</t>
  </si>
  <si>
    <t>SSK73</t>
  </si>
  <si>
    <t>SSK83</t>
  </si>
  <si>
    <t>SSK93</t>
  </si>
  <si>
    <t>SSK103</t>
  </si>
  <si>
    <t>SSK123</t>
  </si>
  <si>
    <t>SSK133</t>
  </si>
  <si>
    <t>SSK143</t>
  </si>
  <si>
    <t>SSK153</t>
  </si>
  <si>
    <t>SSK163</t>
  </si>
  <si>
    <t>SSK173</t>
  </si>
  <si>
    <t>SSK183</t>
  </si>
  <si>
    <t>SSK193</t>
  </si>
  <si>
    <t>SSK203</t>
  </si>
  <si>
    <t>SSK54</t>
  </si>
  <si>
    <t>SSK74</t>
  </si>
  <si>
    <t>SSK94</t>
  </si>
  <si>
    <t>SSK104</t>
  </si>
  <si>
    <t>SSK124</t>
  </si>
  <si>
    <t>SSK134</t>
  </si>
  <si>
    <t>SSK144</t>
  </si>
  <si>
    <t>SSK154</t>
  </si>
  <si>
    <t>SSK164</t>
  </si>
  <si>
    <t>SSK174</t>
  </si>
  <si>
    <t>SSK184</t>
  </si>
  <si>
    <t>SSK194</t>
  </si>
  <si>
    <t>SSK204</t>
  </si>
  <si>
    <t>SSK65</t>
  </si>
  <si>
    <t xml:space="preserve"> SSK75</t>
  </si>
  <si>
    <t>SSK85</t>
  </si>
  <si>
    <t>SSK95</t>
  </si>
  <si>
    <t>SSK105</t>
  </si>
  <si>
    <t>SSK125</t>
  </si>
  <si>
    <t>SSK135</t>
  </si>
  <si>
    <t>SSK145</t>
  </si>
  <si>
    <t>SSK155</t>
  </si>
  <si>
    <t>SSK165</t>
  </si>
  <si>
    <t>SSK175</t>
  </si>
  <si>
    <t>SSK185</t>
  </si>
  <si>
    <t>SSK195</t>
  </si>
  <si>
    <t>SSK205</t>
  </si>
  <si>
    <t>SSK76</t>
  </si>
  <si>
    <t>SSK86</t>
  </si>
  <si>
    <t>SSK96</t>
  </si>
  <si>
    <t>SSK106</t>
  </si>
  <si>
    <t>SSK126</t>
  </si>
  <si>
    <t>SSK136</t>
  </si>
  <si>
    <t>SSK146</t>
  </si>
  <si>
    <t>SSK156</t>
  </si>
  <si>
    <t>SSK166</t>
  </si>
  <si>
    <t>SSK176</t>
  </si>
  <si>
    <t>SSK186</t>
  </si>
  <si>
    <t>SSK196</t>
  </si>
  <si>
    <t>SSK206</t>
  </si>
  <si>
    <t>SSK87</t>
  </si>
  <si>
    <t>SSK97</t>
  </si>
  <si>
    <t>SSK107</t>
  </si>
  <si>
    <t>SSK127</t>
  </si>
  <si>
    <t>SSK137</t>
  </si>
  <si>
    <t>SSK147</t>
  </si>
  <si>
    <t>SSK157</t>
  </si>
  <si>
    <t>SSK167</t>
  </si>
  <si>
    <t>SSK177</t>
  </si>
  <si>
    <t>SSK187</t>
  </si>
  <si>
    <t>SSK197</t>
  </si>
  <si>
    <t>SSK207</t>
  </si>
  <si>
    <t>SS64</t>
  </si>
  <si>
    <t>SS84</t>
  </si>
  <si>
    <t>SSK62</t>
  </si>
  <si>
    <t>SSK171</t>
  </si>
  <si>
    <t>SSK172</t>
  </si>
  <si>
    <t>SSK192</t>
  </si>
  <si>
    <t>SSK64</t>
  </si>
  <si>
    <t>SSK84</t>
  </si>
  <si>
    <t>SS171</t>
  </si>
  <si>
    <t>SS62</t>
  </si>
  <si>
    <t>SS172</t>
  </si>
  <si>
    <t>SS192</t>
  </si>
  <si>
    <t>SSK98</t>
  </si>
  <si>
    <t>SSK108</t>
  </si>
  <si>
    <t>SSK118</t>
  </si>
  <si>
    <t>SSK128</t>
  </si>
  <si>
    <t>SSK138</t>
  </si>
  <si>
    <t>SSK148</t>
  </si>
  <si>
    <t>SSK158</t>
  </si>
  <si>
    <t>SSK168</t>
  </si>
  <si>
    <t>SSK178</t>
  </si>
  <si>
    <t>SSK188</t>
  </si>
  <si>
    <t>SSK198</t>
  </si>
  <si>
    <t>SSK208</t>
  </si>
  <si>
    <t>SSK109</t>
  </si>
  <si>
    <t>SSK119</t>
  </si>
  <si>
    <t>SSK129</t>
  </si>
  <si>
    <t>SSK139</t>
  </si>
  <si>
    <t>SSK149</t>
  </si>
  <si>
    <t>SSK159</t>
  </si>
  <si>
    <t>SSK169</t>
  </si>
  <si>
    <t>SSK179</t>
  </si>
  <si>
    <t>SSK199</t>
  </si>
  <si>
    <t>SSK209</t>
  </si>
  <si>
    <t>SSK189</t>
  </si>
  <si>
    <t>SSK1110</t>
  </si>
  <si>
    <t>SSK1210</t>
  </si>
  <si>
    <t>SSK1310</t>
  </si>
  <si>
    <t>SSK1410</t>
  </si>
  <si>
    <t>SSK1510</t>
  </si>
  <si>
    <t>SSK1610</t>
  </si>
  <si>
    <t>SSK1710</t>
  </si>
  <si>
    <t>SSK1810</t>
  </si>
  <si>
    <t>SSK2010</t>
  </si>
  <si>
    <t>SSK1910</t>
  </si>
  <si>
    <t>SSK1211</t>
  </si>
  <si>
    <t>SSK1311</t>
  </si>
  <si>
    <t>SSK1411</t>
  </si>
  <si>
    <t>SSK1511</t>
  </si>
  <si>
    <t>SSK1611</t>
  </si>
  <si>
    <t>SSK1711</t>
  </si>
  <si>
    <t>SSK1811</t>
  </si>
  <si>
    <t>SSK1911</t>
  </si>
  <si>
    <t>SSK2011</t>
  </si>
  <si>
    <t>SSK1312</t>
  </si>
  <si>
    <t>SSK1412</t>
  </si>
  <si>
    <t>SSK1512</t>
  </si>
  <si>
    <t>SSK1612</t>
  </si>
  <si>
    <t>SSK1712</t>
  </si>
  <si>
    <t>SSK1812</t>
  </si>
  <si>
    <t>SSK1912</t>
  </si>
  <si>
    <t>SSK2012</t>
  </si>
  <si>
    <t>SSK1413</t>
  </si>
  <si>
    <t>SSK1513</t>
  </si>
  <si>
    <t>SSK1613</t>
  </si>
  <si>
    <t>SSK1713</t>
  </si>
  <si>
    <t>SSK1813</t>
  </si>
  <si>
    <t>SSK1913</t>
  </si>
  <si>
    <t>SSK2013</t>
  </si>
  <si>
    <t>SSK1514</t>
  </si>
  <si>
    <t>SSK1614</t>
  </si>
  <si>
    <t>SSK1714</t>
  </si>
  <si>
    <t>SSK1814</t>
  </si>
  <si>
    <t>SSK1914</t>
  </si>
  <si>
    <t>SSK2014</t>
  </si>
  <si>
    <t>SSK1615</t>
  </si>
  <si>
    <t>SSK1715</t>
  </si>
  <si>
    <t>SSK1815</t>
  </si>
  <si>
    <t>SSK1915</t>
  </si>
  <si>
    <t>SSK2015</t>
  </si>
  <si>
    <t>SSK1716</t>
  </si>
  <si>
    <t>SSK1816</t>
  </si>
  <si>
    <t>SSK1916</t>
  </si>
  <si>
    <t>SSK2016</t>
  </si>
  <si>
    <t>SSK1817</t>
  </si>
  <si>
    <t>SSK1917</t>
  </si>
  <si>
    <t>SSK2017</t>
  </si>
  <si>
    <t>SSK1918</t>
  </si>
  <si>
    <t>SSK2018</t>
  </si>
  <si>
    <t>SSK2019</t>
  </si>
  <si>
    <t>NN21</t>
  </si>
  <si>
    <t>NN31</t>
  </si>
  <si>
    <t>NN41</t>
  </si>
  <si>
    <t>NN51</t>
  </si>
  <si>
    <t>NN61</t>
  </si>
  <si>
    <t>NN71</t>
  </si>
  <si>
    <t>NN81</t>
  </si>
  <si>
    <t>NN91</t>
  </si>
  <si>
    <t>NN101</t>
  </si>
  <si>
    <t>NN121</t>
  </si>
  <si>
    <t>NN131</t>
  </si>
  <si>
    <t>NN141</t>
  </si>
  <si>
    <t>NN151</t>
  </si>
  <si>
    <t>NN161</t>
  </si>
  <si>
    <t>NN171</t>
  </si>
  <si>
    <t>NN181</t>
  </si>
  <si>
    <t>NN191</t>
  </si>
  <si>
    <t>NN201</t>
  </si>
  <si>
    <t>NN32</t>
  </si>
  <si>
    <t>NN42</t>
  </si>
  <si>
    <t>NN52</t>
  </si>
  <si>
    <t>NN62</t>
  </si>
  <si>
    <t>NN72</t>
  </si>
  <si>
    <t>NN82</t>
  </si>
  <si>
    <t>NN92</t>
  </si>
  <si>
    <t>NN102</t>
  </si>
  <si>
    <t>NN122</t>
  </si>
  <si>
    <t>NN132</t>
  </si>
  <si>
    <t>NN142</t>
  </si>
  <si>
    <t>NN152</t>
  </si>
  <si>
    <t>NN162</t>
  </si>
  <si>
    <t>NN172</t>
  </si>
  <si>
    <t>NN182</t>
  </si>
  <si>
    <t>NN192</t>
  </si>
  <si>
    <t>NN202</t>
  </si>
  <si>
    <t>NN43</t>
  </si>
  <si>
    <t>NN53</t>
  </si>
  <si>
    <t>NN63</t>
  </si>
  <si>
    <t>NN73</t>
  </si>
  <si>
    <t>NN83</t>
  </si>
  <si>
    <t>NN93</t>
  </si>
  <si>
    <t>NN103</t>
  </si>
  <si>
    <t>NN123</t>
  </si>
  <si>
    <t>NN133</t>
  </si>
  <si>
    <t>NN143</t>
  </si>
  <si>
    <t>NN153</t>
  </si>
  <si>
    <t>NN163</t>
  </si>
  <si>
    <t>NN173</t>
  </si>
  <si>
    <t>NN183</t>
  </si>
  <si>
    <t>NN193</t>
  </si>
  <si>
    <t>NN203</t>
  </si>
  <si>
    <t>NN54</t>
  </si>
  <si>
    <t>NN64</t>
  </si>
  <si>
    <t>NN74</t>
  </si>
  <si>
    <t>NN84</t>
  </si>
  <si>
    <t>NN94</t>
  </si>
  <si>
    <t>NN104</t>
  </si>
  <si>
    <t>NN124</t>
  </si>
  <si>
    <t>NN134</t>
  </si>
  <si>
    <t>NN144</t>
  </si>
  <si>
    <t>NN154</t>
  </si>
  <si>
    <t>NN164</t>
  </si>
  <si>
    <t>NN174</t>
  </si>
  <si>
    <t>NN184</t>
  </si>
  <si>
    <t>NN194</t>
  </si>
  <si>
    <t>NN204</t>
  </si>
  <si>
    <t>NN65</t>
  </si>
  <si>
    <t xml:space="preserve"> NN75</t>
  </si>
  <si>
    <t>NN85</t>
  </si>
  <si>
    <t>NN95</t>
  </si>
  <si>
    <t>NN105</t>
  </si>
  <si>
    <t>NN125</t>
  </si>
  <si>
    <t>NN135</t>
  </si>
  <si>
    <t>NN145</t>
  </si>
  <si>
    <t>NN155</t>
  </si>
  <si>
    <t>NN165</t>
  </si>
  <si>
    <t>NN175</t>
  </si>
  <si>
    <t>NN185</t>
  </si>
  <si>
    <t>NN195</t>
  </si>
  <si>
    <t>NN205</t>
  </si>
  <si>
    <t>NN76</t>
  </si>
  <si>
    <t>NN86</t>
  </si>
  <si>
    <t>NN96</t>
  </si>
  <si>
    <t>NN106</t>
  </si>
  <si>
    <t>NN126</t>
  </si>
  <si>
    <t>NN136</t>
  </si>
  <si>
    <t>NN146</t>
  </si>
  <si>
    <t>NN156</t>
  </si>
  <si>
    <t>NN166</t>
  </si>
  <si>
    <t>NN176</t>
  </si>
  <si>
    <t>NN186</t>
  </si>
  <si>
    <t>NN196</t>
  </si>
  <si>
    <t>NN206</t>
  </si>
  <si>
    <t>NN87</t>
  </si>
  <si>
    <t>NN97</t>
  </si>
  <si>
    <t>NN107</t>
  </si>
  <si>
    <t>NN127</t>
  </si>
  <si>
    <t>NN137</t>
  </si>
  <si>
    <t>NN147</t>
  </si>
  <si>
    <t>NN157</t>
  </si>
  <si>
    <t>NN167</t>
  </si>
  <si>
    <t>NN177</t>
  </si>
  <si>
    <t>NN187</t>
  </si>
  <si>
    <t>NN197</t>
  </si>
  <si>
    <t>NN207</t>
  </si>
  <si>
    <t>NÖ</t>
  </si>
  <si>
    <t>NÖ11</t>
  </si>
  <si>
    <t>NÖ21</t>
  </si>
  <si>
    <t>NÖ31</t>
  </si>
  <si>
    <t>NÖ41</t>
  </si>
  <si>
    <t>NÖ51</t>
  </si>
  <si>
    <t>NÖ61</t>
  </si>
  <si>
    <t>NÖ71</t>
  </si>
  <si>
    <t>NÖ81</t>
  </si>
  <si>
    <t>NÖ91</t>
  </si>
  <si>
    <t>NÖ101</t>
  </si>
  <si>
    <t>NÖ111</t>
  </si>
  <si>
    <t>NÖ121</t>
  </si>
  <si>
    <t>NÖ131</t>
  </si>
  <si>
    <t>NÖ141</t>
  </si>
  <si>
    <t>NÖ151</t>
  </si>
  <si>
    <t>NÖ161</t>
  </si>
  <si>
    <t>NÖ171</t>
  </si>
  <si>
    <t>NÖ181</t>
  </si>
  <si>
    <t>NÖ191</t>
  </si>
  <si>
    <t>NÖ201</t>
  </si>
  <si>
    <t>NÖ22</t>
  </si>
  <si>
    <t>NÖ32</t>
  </si>
  <si>
    <t>NÖ42</t>
  </si>
  <si>
    <t>NÖ52</t>
  </si>
  <si>
    <t>NÖ62</t>
  </si>
  <si>
    <t>NÖ72</t>
  </si>
  <si>
    <t>NÖ82</t>
  </si>
  <si>
    <t>NÖ92</t>
  </si>
  <si>
    <t>NÖ102</t>
  </si>
  <si>
    <t>NÖ112</t>
  </si>
  <si>
    <t>NÖ122</t>
  </si>
  <si>
    <t>NÖ132</t>
  </si>
  <si>
    <t>NÖ142</t>
  </si>
  <si>
    <t>NÖ152</t>
  </si>
  <si>
    <t>NÖ162</t>
  </si>
  <si>
    <t>NÖ172</t>
  </si>
  <si>
    <t>NÖ182</t>
  </si>
  <si>
    <t>NÖ192</t>
  </si>
  <si>
    <t>NÖ202</t>
  </si>
  <si>
    <t>NÖ33</t>
  </si>
  <si>
    <t>NÖ43</t>
  </si>
  <si>
    <t>NÖ53</t>
  </si>
  <si>
    <t>NÖ63</t>
  </si>
  <si>
    <t>NÖ73</t>
  </si>
  <si>
    <t>NÖ83</t>
  </si>
  <si>
    <t>NÖ93</t>
  </si>
  <si>
    <t>NÖ103</t>
  </si>
  <si>
    <t>NÖ113</t>
  </si>
  <si>
    <t>NÖ123</t>
  </si>
  <si>
    <t>NÖ133</t>
  </si>
  <si>
    <t>NÖ143</t>
  </si>
  <si>
    <t>NÖ153</t>
  </si>
  <si>
    <t>NÖ163</t>
  </si>
  <si>
    <t>NÖ173</t>
  </si>
  <si>
    <t>NÖ183</t>
  </si>
  <si>
    <t>NÖ193</t>
  </si>
  <si>
    <t>NÖ203</t>
  </si>
  <si>
    <t>NÖ44</t>
  </si>
  <si>
    <t>NÖ54</t>
  </si>
  <si>
    <t>NÖ64</t>
  </si>
  <si>
    <t>NÖ74</t>
  </si>
  <si>
    <t>NÖ84</t>
  </si>
  <si>
    <t>NÖ94</t>
  </si>
  <si>
    <t>NÖ104</t>
  </si>
  <si>
    <t>NÖ114</t>
  </si>
  <si>
    <t>NÖ124</t>
  </si>
  <si>
    <t>NÖ134</t>
  </si>
  <si>
    <t>NÖ144</t>
  </si>
  <si>
    <t>NÖ154</t>
  </si>
  <si>
    <t>NÖ164</t>
  </si>
  <si>
    <t>NÖ174</t>
  </si>
  <si>
    <t>NÖ184</t>
  </si>
  <si>
    <t>NÖ194</t>
  </si>
  <si>
    <t>NÖ204</t>
  </si>
  <si>
    <t>NÖ55</t>
  </si>
  <si>
    <t>NÖ65</t>
  </si>
  <si>
    <t xml:space="preserve"> NÖ75</t>
  </si>
  <si>
    <t>NÖ85</t>
  </si>
  <si>
    <t>NÖ95</t>
  </si>
  <si>
    <t>NÖ105</t>
  </si>
  <si>
    <t>NÖ115</t>
  </si>
  <si>
    <t>NÖ125</t>
  </si>
  <si>
    <t>NÖ135</t>
  </si>
  <si>
    <t>NÖ145</t>
  </si>
  <si>
    <t>NÖ155</t>
  </si>
  <si>
    <t>NÖ165</t>
  </si>
  <si>
    <t>NÖ175</t>
  </si>
  <si>
    <t>NÖ185</t>
  </si>
  <si>
    <t>NÖ195</t>
  </si>
  <si>
    <t>NÖ205</t>
  </si>
  <si>
    <t>NÖ66</t>
  </si>
  <si>
    <t>NÖ76</t>
  </si>
  <si>
    <t>NÖ86</t>
  </si>
  <si>
    <t>NÖ96</t>
  </si>
  <si>
    <t>NÖ106</t>
  </si>
  <si>
    <t>NÖ116</t>
  </si>
  <si>
    <t>NÖ126</t>
  </si>
  <si>
    <t>NÖ136</t>
  </si>
  <si>
    <t>NÖ146</t>
  </si>
  <si>
    <t>NÖ156</t>
  </si>
  <si>
    <t>NÖ166</t>
  </si>
  <si>
    <t>NÖ176</t>
  </si>
  <si>
    <t>NÖ186</t>
  </si>
  <si>
    <t>NÖ196</t>
  </si>
  <si>
    <t>NÖ206</t>
  </si>
  <si>
    <t>NÖ77</t>
  </si>
  <si>
    <t>NÖ87</t>
  </si>
  <si>
    <t>NÖ97</t>
  </si>
  <si>
    <t>NÖ107</t>
  </si>
  <si>
    <t>NÖ117</t>
  </si>
  <si>
    <t>NÖ127</t>
  </si>
  <si>
    <t>NÖ137</t>
  </si>
  <si>
    <t>NÖ147</t>
  </si>
  <si>
    <t>NÖ157</t>
  </si>
  <si>
    <t>NÖ167</t>
  </si>
  <si>
    <t>NÖ177</t>
  </si>
  <si>
    <t>NÖ187</t>
  </si>
  <si>
    <t>NÖ197</t>
  </si>
  <si>
    <t>NÖ207</t>
  </si>
  <si>
    <t>NNÖ</t>
  </si>
  <si>
    <t>Nö1</t>
  </si>
  <si>
    <t>Nö2</t>
  </si>
  <si>
    <t>Nö3</t>
  </si>
  <si>
    <t>Nö4</t>
  </si>
  <si>
    <t>Nö5</t>
  </si>
  <si>
    <t>Nö6</t>
  </si>
  <si>
    <t>Nö7</t>
  </si>
  <si>
    <t>Nö8</t>
  </si>
  <si>
    <t>Nö9</t>
  </si>
  <si>
    <t>Nö10</t>
  </si>
  <si>
    <t>Nö11</t>
  </si>
  <si>
    <t>Nö12</t>
  </si>
  <si>
    <t>Nö13</t>
  </si>
  <si>
    <t>Nö14</t>
  </si>
  <si>
    <t>Nö15</t>
  </si>
  <si>
    <t>Nö16</t>
  </si>
  <si>
    <t>Nö17</t>
  </si>
  <si>
    <t>Nö18</t>
  </si>
  <si>
    <t>Nö19</t>
  </si>
  <si>
    <t>Nö20</t>
  </si>
  <si>
    <t>Nö21</t>
  </si>
  <si>
    <t>Nö22</t>
  </si>
  <si>
    <t>Nö23</t>
  </si>
  <si>
    <t>Nö24</t>
  </si>
  <si>
    <t>Nö25</t>
  </si>
  <si>
    <t>Nö26</t>
  </si>
  <si>
    <t>Nö27</t>
  </si>
  <si>
    <t>Nö28</t>
  </si>
  <si>
    <t>Nö29</t>
  </si>
  <si>
    <t>Nö30</t>
  </si>
  <si>
    <t>Nö31</t>
  </si>
  <si>
    <t>Nö32</t>
  </si>
  <si>
    <t>Nö33</t>
  </si>
  <si>
    <t>Nö34</t>
  </si>
  <si>
    <t>Nö35</t>
  </si>
  <si>
    <t>Nö36</t>
  </si>
  <si>
    <t>Nö37</t>
  </si>
  <si>
    <t>Nö38</t>
  </si>
  <si>
    <t>Nö39</t>
  </si>
  <si>
    <t>Nö40</t>
  </si>
  <si>
    <t>Nö41</t>
  </si>
  <si>
    <t>Nö42</t>
  </si>
  <si>
    <t>Nö43</t>
  </si>
  <si>
    <t>Nö44</t>
  </si>
  <si>
    <t>Nö45</t>
  </si>
  <si>
    <t>Nö46</t>
  </si>
  <si>
    <t>Nö47</t>
  </si>
  <si>
    <t>Nö48</t>
  </si>
  <si>
    <t>Nö49</t>
  </si>
  <si>
    <t>Nö50</t>
  </si>
  <si>
    <t>Nö51</t>
  </si>
  <si>
    <t>Nö52</t>
  </si>
  <si>
    <t>Nö53</t>
  </si>
  <si>
    <t>Nö54</t>
  </si>
  <si>
    <t>Nö55</t>
  </si>
  <si>
    <t>Nö56</t>
  </si>
  <si>
    <t>Nö57</t>
  </si>
  <si>
    <t>Nö58</t>
  </si>
  <si>
    <t>Nö59</t>
  </si>
  <si>
    <t>Nö60</t>
  </si>
  <si>
    <t>Nö61</t>
  </si>
  <si>
    <t>Nö62</t>
  </si>
  <si>
    <t>Nö63</t>
  </si>
  <si>
    <t>Nö64</t>
  </si>
  <si>
    <t>Nö65</t>
  </si>
  <si>
    <t>Nö66</t>
  </si>
  <si>
    <t>Nö67</t>
  </si>
  <si>
    <t>Nö68</t>
  </si>
  <si>
    <t>Nö69</t>
  </si>
  <si>
    <t>Nö70</t>
  </si>
  <si>
    <t>Nö71</t>
  </si>
  <si>
    <t>Nö72</t>
  </si>
  <si>
    <t>Nö73</t>
  </si>
  <si>
    <t>Nö74</t>
  </si>
  <si>
    <t>Nö75</t>
  </si>
  <si>
    <t>Nö76</t>
  </si>
  <si>
    <t>Nö77</t>
  </si>
  <si>
    <t>Nö78</t>
  </si>
  <si>
    <t>Nö79</t>
  </si>
  <si>
    <t>Nö80</t>
  </si>
  <si>
    <t>Nö81</t>
  </si>
  <si>
    <t>Nö82</t>
  </si>
  <si>
    <t>Nö83</t>
  </si>
  <si>
    <t>Nö84</t>
  </si>
  <si>
    <t>Nö85</t>
  </si>
  <si>
    <t>Nö86</t>
  </si>
  <si>
    <t>Nö87</t>
  </si>
  <si>
    <t>Nö88</t>
  </si>
  <si>
    <t>Nö89</t>
  </si>
  <si>
    <t>Nö90</t>
  </si>
  <si>
    <t>Nö91</t>
  </si>
  <si>
    <t>Nö92</t>
  </si>
  <si>
    <t>Nö93</t>
  </si>
  <si>
    <t>Nö94</t>
  </si>
  <si>
    <t>Nö95</t>
  </si>
  <si>
    <t>Nö96</t>
  </si>
  <si>
    <t>Nö97</t>
  </si>
  <si>
    <t>Nö98</t>
  </si>
  <si>
    <t>Nö99</t>
  </si>
  <si>
    <t>Nö100</t>
  </si>
  <si>
    <t>Nö101</t>
  </si>
  <si>
    <t>Nö102</t>
  </si>
  <si>
    <t>Nö103</t>
  </si>
  <si>
    <t>Nö104</t>
  </si>
  <si>
    <t>Nö105</t>
  </si>
  <si>
    <t>Nö106</t>
  </si>
  <si>
    <t>Nö107</t>
  </si>
  <si>
    <t>Nö108</t>
  </si>
  <si>
    <t>Nö109</t>
  </si>
  <si>
    <t>Nö110</t>
  </si>
  <si>
    <t>Nö111</t>
  </si>
  <si>
    <t>Nö112</t>
  </si>
  <si>
    <t>Nö113</t>
  </si>
  <si>
    <t>Nö114</t>
  </si>
  <si>
    <t>Nö115</t>
  </si>
  <si>
    <t>Nö116</t>
  </si>
  <si>
    <t>Nö117</t>
  </si>
  <si>
    <t>Nö118</t>
  </si>
  <si>
    <t>Nö119</t>
  </si>
  <si>
    <t>Nö120</t>
  </si>
  <si>
    <t>Nö121</t>
  </si>
  <si>
    <t>Nö122</t>
  </si>
  <si>
    <t>Nö123</t>
  </si>
  <si>
    <t>Nö124</t>
  </si>
  <si>
    <t>Nö125</t>
  </si>
  <si>
    <t>Nö126</t>
  </si>
  <si>
    <t>Nö127</t>
  </si>
  <si>
    <t>Nö128</t>
  </si>
  <si>
    <t>Nö129</t>
  </si>
  <si>
    <t>Nö130</t>
  </si>
  <si>
    <t>Nö131</t>
  </si>
  <si>
    <t>Nö132</t>
  </si>
  <si>
    <t>Nö133</t>
  </si>
  <si>
    <t>Nö134</t>
  </si>
  <si>
    <t>Nö135</t>
  </si>
  <si>
    <t>Nö136</t>
  </si>
  <si>
    <t>Nö137</t>
  </si>
  <si>
    <t>Nö138</t>
  </si>
  <si>
    <t>Nö139</t>
  </si>
  <si>
    <t>Nö140</t>
  </si>
  <si>
    <t>Nö141</t>
  </si>
  <si>
    <t>Nö142</t>
  </si>
  <si>
    <t>Nö143</t>
  </si>
  <si>
    <t>Nö144</t>
  </si>
  <si>
    <t>Nö145</t>
  </si>
  <si>
    <t>Nö146</t>
  </si>
  <si>
    <t>Nö147</t>
  </si>
  <si>
    <t>Nö148</t>
  </si>
  <si>
    <t>Nö149</t>
  </si>
  <si>
    <t>Nö150</t>
  </si>
  <si>
    <t>Nö151</t>
  </si>
  <si>
    <t>Nö152</t>
  </si>
  <si>
    <t>Nö153</t>
  </si>
  <si>
    <t>Nö154</t>
  </si>
  <si>
    <t>Nö155</t>
  </si>
  <si>
    <t>Nö156</t>
  </si>
  <si>
    <t>Nö157</t>
  </si>
  <si>
    <t>Nö158</t>
  </si>
  <si>
    <t>Nö159</t>
  </si>
  <si>
    <t>Nö160</t>
  </si>
  <si>
    <t>Nö161</t>
  </si>
  <si>
    <t>Nö162</t>
  </si>
  <si>
    <t>Nö163</t>
  </si>
  <si>
    <t>Nö164</t>
  </si>
  <si>
    <t>Nö165</t>
  </si>
  <si>
    <t>Nö166</t>
  </si>
  <si>
    <t>Nö167</t>
  </si>
  <si>
    <t>Nö168</t>
  </si>
  <si>
    <t>Nö169</t>
  </si>
  <si>
    <t>Nö170</t>
  </si>
  <si>
    <t>Nö171</t>
  </si>
  <si>
    <t>Nö172</t>
  </si>
  <si>
    <t>Nö173</t>
  </si>
  <si>
    <t>Nö174</t>
  </si>
  <si>
    <t>Nö175</t>
  </si>
  <si>
    <t>Nö176</t>
  </si>
  <si>
    <t>Nö177</t>
  </si>
  <si>
    <t>Nö178</t>
  </si>
  <si>
    <t>Nö179</t>
  </si>
  <si>
    <t>Nö180</t>
  </si>
  <si>
    <t>Nö181</t>
  </si>
  <si>
    <t>Nö182</t>
  </si>
  <si>
    <t>Nö183</t>
  </si>
  <si>
    <t>Nö184</t>
  </si>
  <si>
    <t>Nö185</t>
  </si>
  <si>
    <t>Nö186</t>
  </si>
  <si>
    <t>Nö187</t>
  </si>
  <si>
    <t>Nö188</t>
  </si>
  <si>
    <t>Nö189</t>
  </si>
  <si>
    <t>Nö190</t>
  </si>
  <si>
    <t>Nö191</t>
  </si>
  <si>
    <t>Nö192</t>
  </si>
  <si>
    <t>Nö193</t>
  </si>
  <si>
    <t>Nö194</t>
  </si>
  <si>
    <t>Nö195</t>
  </si>
  <si>
    <t>Nö196</t>
  </si>
  <si>
    <t>Nö197</t>
  </si>
  <si>
    <t>Nö198</t>
  </si>
  <si>
    <t>Nö199</t>
  </si>
  <si>
    <t>Nö200</t>
  </si>
  <si>
    <t>Patrik Wahlberg</t>
  </si>
  <si>
    <t>OBS! Se flik "Beskrivning" ang övrig ersättning</t>
  </si>
  <si>
    <t>Om ersättning uppgår till 5000 kr eller mindre (mindre intrång).</t>
  </si>
  <si>
    <t>*</t>
  </si>
  <si>
    <t>ÖVRIG ERSÄTTNING</t>
  </si>
  <si>
    <t>SUMMA INTRÅNGSERSÄTTNING</t>
  </si>
  <si>
    <t xml:space="preserve">      I N T R Å N G   I   S K O G S M A R K</t>
  </si>
  <si>
    <t xml:space="preserve">  I N T R Å N G   I   S K O G S M A R K</t>
  </si>
  <si>
    <t>BOT</t>
  </si>
  <si>
    <t>NYTT INTRÅNG</t>
  </si>
  <si>
    <t>Under fliken indata kan ersättning för kabel samt basbeloppet ändras.</t>
  </si>
  <si>
    <t>Observera att ersättningar som läggs in under rubriken inte räknas upp med 25% i slutsumman.</t>
  </si>
  <si>
    <t>Transformatorstation</t>
  </si>
  <si>
    <t>Produktionsområde anges med de beteckningar som anges till höger om rutan.</t>
  </si>
  <si>
    <t>Iv hämtas från SCB:s hemsida, konsumentprisindex med basår 1980.</t>
  </si>
  <si>
    <r>
      <t xml:space="preserve">Markslag anges som </t>
    </r>
    <r>
      <rPr>
        <b/>
        <sz val="10"/>
        <color rgb="FF000000"/>
        <rFont val="Arial"/>
        <family val="2"/>
      </rPr>
      <t>Å</t>
    </r>
    <r>
      <rPr>
        <sz val="10"/>
        <color rgb="FF000000"/>
        <rFont val="Arial"/>
        <family val="2"/>
      </rPr>
      <t xml:space="preserve"> för åker, </t>
    </r>
    <r>
      <rPr>
        <b/>
        <sz val="10"/>
        <color rgb="FF000000"/>
        <rFont val="Arial"/>
        <family val="2"/>
      </rPr>
      <t>B</t>
    </r>
    <r>
      <rPr>
        <sz val="10"/>
        <color rgb="FF000000"/>
        <rFont val="Arial"/>
        <family val="2"/>
      </rPr>
      <t xml:space="preserve"> för bete och </t>
    </r>
    <r>
      <rPr>
        <b/>
        <sz val="10"/>
        <color rgb="FF000000"/>
        <rFont val="Arial"/>
        <family val="2"/>
      </rPr>
      <t>I</t>
    </r>
    <r>
      <rPr>
        <sz val="10"/>
        <color rgb="FF000000"/>
        <rFont val="Arial"/>
        <family val="2"/>
      </rPr>
      <t xml:space="preserve"> för impediment.</t>
    </r>
  </si>
  <si>
    <t>Ersättningar summeras och överföres automatiskt till sammandrag.</t>
  </si>
  <si>
    <t>Värderingsprotokollet är avsett för värdering av åker och skog vid mindre jobb</t>
  </si>
  <si>
    <t>Beräkningar av ersättningar för åker och skog görs var för sig och överföres sedan automatiskt</t>
  </si>
  <si>
    <t xml:space="preserve">Bladet sammanställer ersättningar från övriga blad, summerar och  </t>
  </si>
  <si>
    <t xml:space="preserve"> som inte läggs in under egen rubrik.</t>
  </si>
  <si>
    <t>Under övrig ersättning läggs ersättning för exempelvis körskador,</t>
  </si>
  <si>
    <t>Aktuellt ersättningsbelopp hämtas från fliken Överenskommelse"</t>
  </si>
  <si>
    <t xml:space="preserve"> och skrivs in manuellt i sammandraget.</t>
  </si>
  <si>
    <t xml:space="preserve"> L3=avstånd från fältkant.)</t>
  </si>
  <si>
    <r>
      <t xml:space="preserve">Intrång anges som </t>
    </r>
    <r>
      <rPr>
        <b/>
        <sz val="10"/>
        <color rgb="FF000000"/>
        <rFont val="Arial"/>
        <family val="2"/>
      </rPr>
      <t>B</t>
    </r>
    <r>
      <rPr>
        <sz val="10"/>
        <color rgb="FF000000"/>
        <rFont val="Arial"/>
        <family val="2"/>
      </rPr>
      <t xml:space="preserve"> för bort och </t>
    </r>
    <r>
      <rPr>
        <b/>
        <sz val="10"/>
        <color rgb="FF000000"/>
        <rFont val="Arial"/>
        <family val="2"/>
      </rPr>
      <t>N</t>
    </r>
    <r>
      <rPr>
        <sz val="10"/>
        <color rgb="FF000000"/>
        <rFont val="Arial"/>
        <family val="2"/>
      </rPr>
      <t xml:space="preserve"> för nytt, ersättningar beräknas automatiskt</t>
    </r>
  </si>
  <si>
    <t xml:space="preserve"> och fördelas på respektive kolumn.</t>
  </si>
  <si>
    <t>Ersättning för skada och intrång i jordbruksmark skall beräknas</t>
  </si>
  <si>
    <t xml:space="preserve"> med hjälp av 1974 års åkernorm med allmänt vedertagna preciseringar och modifieringar.</t>
  </si>
  <si>
    <t>Avser kalenderår:</t>
  </si>
  <si>
    <t>Prisbasbelopp: (kr)</t>
  </si>
  <si>
    <t>Projekt:</t>
  </si>
  <si>
    <t>Tillväxtområde</t>
  </si>
  <si>
    <t>kr/m²</t>
  </si>
  <si>
    <t>Tillväxtområde 4 A</t>
  </si>
  <si>
    <t>Intrång i skogsmark</t>
  </si>
  <si>
    <t>Tillväxtområde 4 B</t>
  </si>
  <si>
    <t>Längd (meter)</t>
  </si>
  <si>
    <t>Bredd (meter)</t>
  </si>
  <si>
    <t>Tabell (ersättning i jordbruksmark)</t>
  </si>
  <si>
    <t>kr/m</t>
  </si>
  <si>
    <r>
      <t>Intrångets areal (m</t>
    </r>
    <r>
      <rPr>
        <sz val="10"/>
        <color theme="1"/>
        <rFont val="Calibri"/>
        <family val="2"/>
      </rPr>
      <t>²</t>
    </r>
    <r>
      <rPr>
        <sz val="10"/>
        <color theme="1"/>
        <rFont val="Arial"/>
        <family val="2"/>
      </rPr>
      <t>)</t>
    </r>
  </si>
  <si>
    <t>Löpmeterersättning</t>
  </si>
  <si>
    <r>
      <t>Ersättning (kr/m</t>
    </r>
    <r>
      <rPr>
        <sz val="10"/>
        <color theme="1"/>
        <rFont val="Calibri"/>
        <family val="2"/>
      </rPr>
      <t>²</t>
    </r>
    <r>
      <rPr>
        <sz val="10"/>
        <color theme="1"/>
        <rFont val="Arial"/>
        <family val="2"/>
      </rPr>
      <t>) enligt tabell</t>
    </r>
  </si>
  <si>
    <t>Summa ersättning (kr)</t>
  </si>
  <si>
    <t>Tabell (REV-ersättning)</t>
  </si>
  <si>
    <t>Löpmeterersättning (zon 1)</t>
  </si>
  <si>
    <t>Intrång i jordbruksmark</t>
  </si>
  <si>
    <t>Löpmeterersättning (zon 2)</t>
  </si>
  <si>
    <t>Ersättning (kr/löpmeter)</t>
  </si>
  <si>
    <t xml:space="preserve">Tabell (transformatorer) </t>
  </si>
  <si>
    <t>kr/st inkl. ExprL</t>
  </si>
  <si>
    <t>Summa ersättning</t>
  </si>
  <si>
    <t>Markkabel längs väg i skogsmark</t>
  </si>
  <si>
    <t>Zon 2</t>
  </si>
  <si>
    <t>Ersättningsnivå (0kr - 5 000kr)</t>
  </si>
  <si>
    <t>Ersättningsnivå (5 001kr - uppåt)</t>
  </si>
  <si>
    <t>Intrångets areal (m²)</t>
  </si>
  <si>
    <t>Tilläggsersättning</t>
  </si>
  <si>
    <t>Intrång i väganläggning (REV) zon 1</t>
  </si>
  <si>
    <t>Sammanställning ersättning</t>
  </si>
  <si>
    <t>Intrång i väganläggning (REV) zon 2</t>
  </si>
  <si>
    <t>Markkabel längs väg</t>
  </si>
  <si>
    <t>Tillägg enligt ExprL (25 %)</t>
  </si>
  <si>
    <t>Summa ersättning inkl. ExprL 25%</t>
  </si>
  <si>
    <t>Transformatorer (kr inkl. ExprL 25%)</t>
  </si>
  <si>
    <t>Ersättning</t>
  </si>
  <si>
    <t>Summa frivillig överenskommelse</t>
  </si>
  <si>
    <t>Summa total ersättning
(inkl. tilläggsersättning)</t>
  </si>
  <si>
    <t xml:space="preserve">…………………………..    ………………………….. </t>
  </si>
  <si>
    <t xml:space="preserve">………………………….. </t>
  </si>
  <si>
    <t>Fastighetsägare               Fastighetsägare</t>
  </si>
  <si>
    <t>I markupplåtelseavtalet skall alltid § 10 finnas med.</t>
  </si>
  <si>
    <t>§10 Särskilda bestämmelser</t>
  </si>
  <si>
    <t>Ersättningen för intrånget skall beräknas utifrån Bergviks värderingsprotokoll, se fliken värdeingsprotokoll nedan. Protokollet följer Svensk Energis avtal, observera dock att ni har protokoll för aktuellt kalenderår. Värderingsprotokollet skall undertecknas av värderingsmannen innan det skickas till Bergvik.</t>
  </si>
  <si>
    <t xml:space="preserve">Till markupplåtelseavtalet skall det bifogas en karta där ledningens sträckning är tydligt utmarkerad.
Om de olika sträckorna ligger i skogsmark respektive jordbruksmark eller om ledningen förläggs i vägområdet ska de olika sträckorna markeras tydligt i kartan i vilken typ av mark ledningen skall läggas. Exempelvis med olika färg, nummer eller dylikt. I kartan skall det även finnas koordinater i koordinatsystemet Sweref 99 TM för att vi enkelt skall lokalisera den blivande ledningen.
</t>
  </si>
  <si>
    <r>
      <t xml:space="preserve">Ni skall alltid underteckna avtalet först. </t>
    </r>
    <r>
      <rPr>
        <i/>
        <sz val="12"/>
        <color theme="1"/>
        <rFont val="Times New Roman"/>
        <family val="1"/>
      </rPr>
      <t>Saknas underskrift skickar Bergvik tillbaka avtalet.</t>
    </r>
  </si>
  <si>
    <t>Två exemplar av det undertecknade avtalet skickas till Bergvik tillsammans med faktureringsadress och 
referens. Skicka även med kontaktuppgifter till kontaktperson/konsult.</t>
  </si>
  <si>
    <t>Skicka med svarskuvert i C4 (A4), de mindre är för små.</t>
  </si>
  <si>
    <t>Vid frågor är ni välkomna att kontakta oss!</t>
  </si>
  <si>
    <t>Med vänlig hälsning och förhoppning om tidsbesparing för båda parter!</t>
  </si>
  <si>
    <t>Bergvik Skog AB</t>
  </si>
  <si>
    <t>Therese &amp; Irene</t>
  </si>
  <si>
    <t>Bergvik Skog Väst AB</t>
  </si>
  <si>
    <t>Bergvik Skog Öst AB</t>
  </si>
  <si>
    <t>BERGVIKS BOLAG</t>
  </si>
  <si>
    <t>samt när det inte finns tillgång till KIVOS markvärderingsprogram.</t>
  </si>
  <si>
    <t>Sammandrag</t>
  </si>
  <si>
    <t>Olåsta fält fylls i.</t>
  </si>
  <si>
    <t>Summorna från  flikarna "Skog" och "Mark"överförs automatiskt.</t>
  </si>
  <si>
    <t>Observerva att vid värdering av jordkabel i  skogsmark används fliken "Skog," normalt löses en bredd av 4 meter in.</t>
  </si>
  <si>
    <t>Fastighetsbeteckning överförs automatiskt från "Sammandrag".</t>
  </si>
  <si>
    <t>Vid värdering av kabel i jordbruksmark skrivs antal meter in manuellt.</t>
  </si>
  <si>
    <t xml:space="preserve">Obs att  fliken "Åker" vid behov även används tili detta sammandrag. </t>
  </si>
  <si>
    <t xml:space="preserve">SCA, HOLMENS_Sammandrag </t>
  </si>
  <si>
    <t xml:space="preserve">SCA, HOLMENS_Skog </t>
  </si>
  <si>
    <t>Fastighetsbeteckning överförs automatiskt från "SCA, HOLMENS_Sammandrag".</t>
  </si>
  <si>
    <t>Intrångets längd och bredd skrivs in manuellt.</t>
  </si>
  <si>
    <t>Aktuellt m2-pris väljs från rullista.</t>
  </si>
  <si>
    <t>Bladet beräknar ersättnig samt överför detta till "SCA, HOLMENS_Sammandrag".</t>
  </si>
  <si>
    <t xml:space="preserve">Fastighetsbeteckning överförs automatiskt till bladen Skog och Åker. </t>
  </si>
  <si>
    <t>Observerva att i skogsmark ska ersättning utgå enligt nedan, " SCA, HOLMENS_Skog".</t>
  </si>
  <si>
    <t>Fastighetsbeteckning skrivs in manuellt.</t>
  </si>
  <si>
    <t>Beskrivning av hindret samt L1, L2, L3 ifylles. (L1=hinderlängd, L2=hinderbredd,</t>
  </si>
  <si>
    <t xml:space="preserve">Bergvik Värdprot </t>
  </si>
  <si>
    <t>Om beredaren har varit i kontakt med länsstyrelsen eller skogsstyrelsen gällande samråd skall kopia på beslut bifogas avtalet när det sänds till Bergvik. Denna åtgärd spar tid vid handläggningen av ärendet, då Bergvik alltid måste kontrollera eventuella natur- och kulturvärden.</t>
  </si>
  <si>
    <t>ELLEVIO AB</t>
  </si>
  <si>
    <t>Ellevio AB</t>
  </si>
  <si>
    <t>Rev datum</t>
  </si>
  <si>
    <t>Sveaskog ingår inte i Storskogsbruksavtalet men vid intrång på deras fastigheter gäller att Storskogsbruksavtalet tillämpas. Se även de särskilda riktlinjerna för bolaget.</t>
  </si>
  <si>
    <t>Hela protokollet fylls i manuellt (OBS rullista för Tillväxtområde), ingen koppling finns till övriga flikar.</t>
  </si>
  <si>
    <t xml:space="preserve"> till bladet sammandrag. För att förflytta sig på de olika bladen användes tabtangenten.</t>
  </si>
  <si>
    <t>SCA.</t>
  </si>
  <si>
    <t>Ellevios kommentar: Nätägaren skickar värderingsprotokollet till Bergvik.</t>
  </si>
  <si>
    <t>Ellevios kommentar: Undertecknas av nätägaren först.</t>
  </si>
  <si>
    <t xml:space="preserve">Ellevios kommentar: Nätägaren skickar avtalet till Bergvik. Något fakturaunderlag ska inte tas fram av beredaren. </t>
  </si>
  <si>
    <t xml:space="preserve">Härmed medges att Ellevio får tillträde till det område inom fastigheten som berörs av de förändringar av eldistributionsnätet som framgår av detta värderingsprotokoll med karta. För att få tillträde till området medges vidare att Ellevio får ta väg över min fastighet fram till området.  </t>
  </si>
  <si>
    <t>INTRÅNGSERSÄTTNING</t>
  </si>
  <si>
    <t>Se Avtalet mellan REV och Svensk Energi för mer information.</t>
  </si>
  <si>
    <t>För jordkabel som förläggs längs med väg i skogsmark, se avtalet mellan storskogsbruket och Svensk Energi (finns på Ellevio Entreprenörers sida).</t>
  </si>
  <si>
    <t>Nätstationer - Storgöteborg</t>
  </si>
  <si>
    <t>Nätstationer - Storstockholm</t>
  </si>
  <si>
    <t>Nätstationer - Övriga kommuner</t>
  </si>
  <si>
    <t>Ersättningen bedöms med hjälp av Land.</t>
  </si>
  <si>
    <t>Vid tomtmark ska Land kontaktas, som gör en enklare värdering av intrånget.</t>
  </si>
  <si>
    <t>Kabelskåp - Samtliga kommuner</t>
  </si>
  <si>
    <t>Kabelskåp, stort (Quicksec eller liknande)</t>
  </si>
  <si>
    <t>Hälften av ersättningen jämfört med nätstationer i samma område.</t>
  </si>
  <si>
    <t>Kabelskåp, övrigt</t>
  </si>
  <si>
    <t>Kabelskåp inom Stockholms kommun (samtliga kabelskåp)</t>
  </si>
  <si>
    <t>Ersättningsnivåer</t>
  </si>
  <si>
    <t>6500 kr/stn engångsersättning</t>
  </si>
  <si>
    <t>4500 kr/stn engångsersättning</t>
  </si>
  <si>
    <t>3700 kr/stn engångsersättning</t>
  </si>
  <si>
    <t>2900 kr/stn engångsersättning</t>
  </si>
  <si>
    <t>2500 kr/stn engångsersättning</t>
  </si>
  <si>
    <t>400 kr/ksp engångsersättning</t>
  </si>
  <si>
    <t>Med beaktande av ersättningsreglerna ska Ellevio AB utge ersättning (exklusive 25% påslag) enligt nedan.</t>
  </si>
  <si>
    <t>NÄTSTATION &amp; KABELSKÅP</t>
  </si>
  <si>
    <t>Nätstation &amp; kabelskåp</t>
  </si>
  <si>
    <t>av Ellevio, utan entreprenören eller konsulten ansvarar för det.</t>
  </si>
  <si>
    <t>Beräknad ersättning fylls i under Nätstation &amp; kabelskåp. Ange att det avser intrång i skog.</t>
  </si>
  <si>
    <t>Nätstation i övrig mark</t>
  </si>
  <si>
    <t>Kabelskåp i övrig mark</t>
  </si>
  <si>
    <t>Antal nätstationer</t>
  </si>
  <si>
    <t>Antal kabelskåp</t>
  </si>
  <si>
    <t>Summa ersättning nätstationer</t>
  </si>
  <si>
    <t>Summa ersättning kabelskåp</t>
  </si>
  <si>
    <t>Vid marksamfällighet utgår minimiersättning om 300 kr.</t>
  </si>
  <si>
    <t>Skriv skillnaden mellan angiven ersättning och 300 kr</t>
  </si>
  <si>
    <t>på fliken Fakturaunderlag,  rad 6.</t>
  </si>
  <si>
    <t>Ange Minimiersättning 300 kr som förklaring.</t>
  </si>
  <si>
    <t>Tele</t>
  </si>
  <si>
    <t>E-post</t>
  </si>
  <si>
    <t>Särskilda administrativa kostnader</t>
  </si>
  <si>
    <t>Peter Hedblom</t>
  </si>
  <si>
    <t>GSK88</t>
  </si>
  <si>
    <t>GSK98</t>
  </si>
  <si>
    <t>GSK108</t>
  </si>
  <si>
    <t>GSK118</t>
  </si>
  <si>
    <t>GSK128</t>
  </si>
  <si>
    <t>GSK138</t>
  </si>
  <si>
    <t>GSK148</t>
  </si>
  <si>
    <t>GSK158</t>
  </si>
  <si>
    <t>GSK168</t>
  </si>
  <si>
    <t>GSK178</t>
  </si>
  <si>
    <t>GSK188</t>
  </si>
  <si>
    <t>GSK198</t>
  </si>
  <si>
    <t>GSK208</t>
  </si>
  <si>
    <t>GSK99</t>
  </si>
  <si>
    <t>GSK109</t>
  </si>
  <si>
    <t>GSK119</t>
  </si>
  <si>
    <t>GSK129</t>
  </si>
  <si>
    <t>GSK139</t>
  </si>
  <si>
    <t>GSK149</t>
  </si>
  <si>
    <t>GSK159</t>
  </si>
  <si>
    <t>GSK169</t>
  </si>
  <si>
    <t>GSK179</t>
  </si>
  <si>
    <t>GSK189</t>
  </si>
  <si>
    <t>GSK199</t>
  </si>
  <si>
    <t>GSK209</t>
  </si>
  <si>
    <t>GSK1010</t>
  </si>
  <si>
    <t>GSK1110</t>
  </si>
  <si>
    <t>GSK1210</t>
  </si>
  <si>
    <t>GSK1310</t>
  </si>
  <si>
    <t>GSK1410</t>
  </si>
  <si>
    <t>GSK1510</t>
  </si>
  <si>
    <t>GSK1610</t>
  </si>
  <si>
    <t>GSK1710</t>
  </si>
  <si>
    <t>GSK1810</t>
  </si>
  <si>
    <t>GSK1910</t>
  </si>
  <si>
    <t>GSK2010</t>
  </si>
  <si>
    <t>GNS88</t>
  </si>
  <si>
    <t>GNS98</t>
  </si>
  <si>
    <t>GNS108</t>
  </si>
  <si>
    <t>GNS118</t>
  </si>
  <si>
    <t>GNS128</t>
  </si>
  <si>
    <t>GNS138</t>
  </si>
  <si>
    <t>GNS148</t>
  </si>
  <si>
    <t>GNS158</t>
  </si>
  <si>
    <t>GNS168</t>
  </si>
  <si>
    <t>GNS178</t>
  </si>
  <si>
    <t>GNS188</t>
  </si>
  <si>
    <t>GNS198</t>
  </si>
  <si>
    <t>GNS208</t>
  </si>
  <si>
    <t>GNS99</t>
  </si>
  <si>
    <t>GNS109</t>
  </si>
  <si>
    <t>GNS119</t>
  </si>
  <si>
    <t>GNS129</t>
  </si>
  <si>
    <t>GNS139</t>
  </si>
  <si>
    <t>GNS149</t>
  </si>
  <si>
    <t>GNS159</t>
  </si>
  <si>
    <t>GNS169</t>
  </si>
  <si>
    <t>GNS179</t>
  </si>
  <si>
    <t>GNS189</t>
  </si>
  <si>
    <t>GNS199</t>
  </si>
  <si>
    <t>GNS209</t>
  </si>
  <si>
    <t>GNS1010</t>
  </si>
  <si>
    <t>GNS1110</t>
  </si>
  <si>
    <t>GNS1210</t>
  </si>
  <si>
    <t>GNS1310</t>
  </si>
  <si>
    <t>GNS1410</t>
  </si>
  <si>
    <t>GNS1510</t>
  </si>
  <si>
    <t>GNS1610</t>
  </si>
  <si>
    <t>GNS1710</t>
  </si>
  <si>
    <t>GNS1810</t>
  </si>
  <si>
    <t>GNS1910</t>
  </si>
  <si>
    <t>GNS2010</t>
  </si>
  <si>
    <t>SS88</t>
  </si>
  <si>
    <t>SS98</t>
  </si>
  <si>
    <t>SS108</t>
  </si>
  <si>
    <t>SS118</t>
  </si>
  <si>
    <t>SS128</t>
  </si>
  <si>
    <t>SS138</t>
  </si>
  <si>
    <t>SS148</t>
  </si>
  <si>
    <t>SS158</t>
  </si>
  <si>
    <t>SS168</t>
  </si>
  <si>
    <t>SS178</t>
  </si>
  <si>
    <t>SS188</t>
  </si>
  <si>
    <t>SS198</t>
  </si>
  <si>
    <t>SS208</t>
  </si>
  <si>
    <t>SS99</t>
  </si>
  <si>
    <t>SS109</t>
  </si>
  <si>
    <t>SS119</t>
  </si>
  <si>
    <t>SS129</t>
  </si>
  <si>
    <t>SS139</t>
  </si>
  <si>
    <t>SS149</t>
  </si>
  <si>
    <t>SS159</t>
  </si>
  <si>
    <t>SS169</t>
  </si>
  <si>
    <t>SS179</t>
  </si>
  <si>
    <t>SS189</t>
  </si>
  <si>
    <t>SS199</t>
  </si>
  <si>
    <t>SS209</t>
  </si>
  <si>
    <t>SS1010</t>
  </si>
  <si>
    <t>SS1110</t>
  </si>
  <si>
    <t>SS1210</t>
  </si>
  <si>
    <t>SS1310</t>
  </si>
  <si>
    <t>SS1410</t>
  </si>
  <si>
    <t>SS1510</t>
  </si>
  <si>
    <t>SS1610</t>
  </si>
  <si>
    <t>SS1710</t>
  </si>
  <si>
    <t>SS1810</t>
  </si>
  <si>
    <t>SS1910</t>
  </si>
  <si>
    <t>SS2010</t>
  </si>
  <si>
    <t>ssk</t>
  </si>
  <si>
    <t>T  O  T  A  L     E  R  S  Ä  T  T  N  I  N  G   V I D   Ö V E R E N S K O M M E L S E</t>
  </si>
  <si>
    <t>Prisbasbelopp</t>
  </si>
  <si>
    <t>Prisbasbelopp kr:</t>
  </si>
  <si>
    <t>OBS! VÄRDERINGSPROTOKOLLET ANVÄNDS ENBART INOM LOKALNÄTET.</t>
  </si>
  <si>
    <t xml:space="preserve">Schablonersättning vid intrång av lokalnätsledningar i skogsmark på SCAs och Holmens fastigheter. </t>
  </si>
  <si>
    <t>Markupplåtelseavtal gällande f d Bergvik Skogs fastigheter</t>
  </si>
  <si>
    <t>Ellevios kommentar: Instruktionen gäller de företag (StoraEnso, BillerudKornäs, Kopparfors Skogar, Gysinge Skog, HälleforsTierp Skogar, Persson Invest, Karl Hedin och Tham Invest) som har bildats av f d Bergvik Skog den 31 maj 2019.</t>
  </si>
  <si>
    <t>Tillväxtområde:</t>
  </si>
  <si>
    <t>20191227 Uppdaterat inför år 2020.</t>
  </si>
  <si>
    <t>Nya instruktioner och nya värderingsprotokoll fr o m den 1 februari 2020. Mera information kommer.</t>
  </si>
  <si>
    <t>Indata</t>
  </si>
  <si>
    <t>Övrig ersättning</t>
  </si>
  <si>
    <t>Jordkabel</t>
  </si>
  <si>
    <t>Skog</t>
  </si>
  <si>
    <t>Åker</t>
  </si>
  <si>
    <t>F d Bergvik ingår i Storskogsbruksavtalet men vid intrång på deras fastigheter gäller förutom det avtalet även fliken "Bergvik instruktion" samt  att fliken "Bergvik  Värdprot" används.</t>
  </si>
  <si>
    <t>Ver 20200101</t>
  </si>
  <si>
    <t>V Ä R D E R I N G S P R O T  O K O L L  2020  f d Bergvik Skog</t>
  </si>
  <si>
    <t>Vid markupplåtelseavtal med f d Bergvik Skog skall ramavtalet med Svensk Energi tillämpas.</t>
  </si>
  <si>
    <t>I övrigt skall Svensk Energis rekommendationer beträffande Avtal om starkströmsledningar gällande fr.o.m den 1 januari 2014 tillämpas mellan parterna.</t>
  </si>
  <si>
    <t>Ellevios kommentar: Avtal mellan f d Bergvik Skog och Ellevio innebär att ersättning för särskilda administrativa kostnader betalas av Ellevio. Ersättningen erläggs i samband med intrång av nätstationer eller kabelskåp.</t>
  </si>
  <si>
    <t>Vid frivillig uppgörelse utgår ett tilläggsbelopp enligt nedan med SCA, Holmen och f d Bergviks skogar.</t>
  </si>
  <si>
    <t>-Om ersättningen uppgår till mer än 5 000 kronor:</t>
  </si>
  <si>
    <t>-Om ersättningen uppgår till 5 000 kronor eller mindre (mindre intrång):</t>
  </si>
  <si>
    <t>Information för värdering av intrång i skogs- och jordbruksmark (exklusive mark som ägs av SCA, HOLMENS eller f d BERGVIK samt SVEASKOG)</t>
  </si>
  <si>
    <t xml:space="preserve">Vid intrång i skog används 2018-års skogsnorm. Värderingsprogram eller -protokoll tillhandahålls inte </t>
  </si>
  <si>
    <t>Ovanstående gäller under Svensk Energis arbete med att analysera hur skoglig värdering ska</t>
  </si>
  <si>
    <t>utföras framöver.</t>
  </si>
  <si>
    <t>Information för värdering av intrång i skogs- och jordbruksmark ägt av SCA och HOLMENS</t>
  </si>
  <si>
    <t>Information för värdering av intrång i skogs- och jordbruksmark ägt av f d BERGVIK</t>
  </si>
  <si>
    <t>Information för värdering av intrång i skogs- och jordbruksmark ägt av SVEASKOG</t>
  </si>
  <si>
    <t>Uppräknat med aktuella siffror för år 2020 samt några mindre justeringar i informationstexter utan på-</t>
  </si>
  <si>
    <t>verkan på värderingen.</t>
  </si>
  <si>
    <t>Ange även ersättning enligt 2018-års skogsnorm. (Lägg inte på 25% enl ExL. Beräknas automatiskt.)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</si>
</sst>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0\ &quot;kr&quot;;[Red]\-#,##0\ &quot;kr&quot;"/>
    <numFmt numFmtId="42" formatCode="_-* #,##0\ &quot;kr&quot;_-;\-* #,##0\ &quot;kr&quot;_-;_-* &quot;-&quot;\ &quot;kr&quot;_-;_-@_-"/>
    <numFmt numFmtId="44" formatCode="_-* #,##0.00\ &quot;kr&quot;_-;\-* #,##0.00\ &quot;kr&quot;_-;_-* &quot;-&quot;??\ &quot;kr&quot;_-;_-@_-"/>
    <numFmt numFmtId="164" formatCode="_-* #,##0\ _k_r_-;\-* #,##0\ _k_r_-;_-* &quot;-&quot;\ _k_r_-;_-@_-"/>
    <numFmt numFmtId="165" formatCode="#,##0.00_ ;\-#,##0.00_;;"/>
    <numFmt numFmtId="166" formatCode="0.####"/>
    <numFmt numFmtId="167" formatCode="#.####"/>
    <numFmt numFmtId="168" formatCode="_-* #,##0\ &quot;kr&quot;_-;\-* #,##0\ &quot;kr&quot;_-;_-* &quot;-&quot;??\ &quot;kr&quot;_-;_-@_-"/>
    <numFmt numFmtId="169" formatCode="#,##0\ &quot;kr&quot;"/>
    <numFmt numFmtId="170" formatCode="&quot;SA&quot;;&quot;SU&quot;;&quot;SMS&quot;"/>
    <numFmt numFmtId="171" formatCode="#,##0\ [$kr-41D]"/>
    <numFmt numFmtId="172" formatCode="#,##0.0"/>
  </numFmts>
  <fonts count="73" x14ac:knownFonts="1">
    <font>
      <sz val="10"/>
      <name val="Arial"/>
    </font>
    <font>
      <sz val="8"/>
      <name val="Arial"/>
      <family val="2"/>
    </font>
    <font>
      <b/>
      <sz val="12"/>
      <name val="Arial"/>
      <family val="2"/>
    </font>
    <font>
      <b/>
      <sz val="15"/>
      <name val="Arial"/>
      <family val="2"/>
    </font>
    <font>
      <sz val="10"/>
      <name val="Arial"/>
      <family val="2"/>
    </font>
    <font>
      <sz val="11"/>
      <name val="Arial"/>
      <family val="2"/>
    </font>
    <font>
      <b/>
      <sz val="8"/>
      <name val="Arial"/>
      <family val="2"/>
    </font>
    <font>
      <sz val="10"/>
      <color indexed="10"/>
      <name val="Arial"/>
      <family val="2"/>
    </font>
    <font>
      <b/>
      <sz val="10"/>
      <name val="Arial"/>
      <family val="2"/>
    </font>
    <font>
      <b/>
      <sz val="11"/>
      <name val="Arial"/>
      <family val="2"/>
    </font>
    <font>
      <i/>
      <sz val="10"/>
      <name val="Tms Rmn"/>
      <family val="1"/>
    </font>
    <font>
      <i/>
      <sz val="10"/>
      <name val="Tms Rmn"/>
    </font>
    <font>
      <sz val="10"/>
      <name val="Tms Rmn"/>
      <family val="1"/>
    </font>
    <font>
      <i/>
      <sz val="10"/>
      <name val="Arial"/>
      <family val="2"/>
    </font>
    <font>
      <b/>
      <i/>
      <sz val="10"/>
      <name val="Arial"/>
      <family val="2"/>
    </font>
    <font>
      <i/>
      <sz val="16"/>
      <color indexed="10"/>
      <name val="Arial"/>
      <family val="2"/>
    </font>
    <font>
      <sz val="10"/>
      <color indexed="8"/>
      <name val="Arial"/>
      <family val="2"/>
    </font>
    <font>
      <i/>
      <sz val="9"/>
      <name val="Arial"/>
      <family val="2"/>
    </font>
    <font>
      <b/>
      <i/>
      <sz val="14"/>
      <name val="Arial"/>
      <family val="2"/>
    </font>
    <font>
      <b/>
      <sz val="14"/>
      <name val="Arial"/>
      <family val="2"/>
    </font>
    <font>
      <sz val="14"/>
      <name val="Arial"/>
      <family val="2"/>
    </font>
    <font>
      <vertAlign val="superscript"/>
      <sz val="16"/>
      <name val="Arial"/>
      <family val="2"/>
    </font>
    <font>
      <sz val="10"/>
      <color indexed="9"/>
      <name val="Arial"/>
      <family val="2"/>
    </font>
    <font>
      <b/>
      <sz val="10"/>
      <color indexed="8"/>
      <name val="Arial"/>
      <family val="2"/>
    </font>
    <font>
      <b/>
      <vertAlign val="superscript"/>
      <sz val="10"/>
      <name val="Arial"/>
      <family val="2"/>
    </font>
    <font>
      <sz val="10"/>
      <color indexed="43"/>
      <name val="Arial"/>
      <family val="2"/>
    </font>
    <font>
      <b/>
      <sz val="10"/>
      <name val="Arial"/>
      <family val="2"/>
    </font>
    <font>
      <sz val="12"/>
      <name val="Arial"/>
      <family val="2"/>
    </font>
    <font>
      <sz val="10"/>
      <name val="Arial"/>
      <family val="2"/>
    </font>
    <font>
      <b/>
      <sz val="10"/>
      <color indexed="8"/>
      <name val="Tahoma"/>
      <family val="2"/>
    </font>
    <font>
      <sz val="10"/>
      <name val="Arial"/>
      <family val="2"/>
    </font>
    <font>
      <sz val="9"/>
      <name val="Arial"/>
      <family val="2"/>
    </font>
    <font>
      <b/>
      <i/>
      <sz val="9"/>
      <name val="Arial"/>
      <family val="2"/>
    </font>
    <font>
      <sz val="10"/>
      <color theme="1"/>
      <name val="Tahoma"/>
      <family val="2"/>
    </font>
    <font>
      <sz val="10"/>
      <color rgb="FFFF0000"/>
      <name val="Tms Rmn"/>
      <family val="1"/>
    </font>
    <font>
      <sz val="10"/>
      <color rgb="FFFF0000"/>
      <name val="Arial"/>
      <family val="2"/>
    </font>
    <font>
      <sz val="10"/>
      <color rgb="FFCCFFCC"/>
      <name val="Arial"/>
      <family val="2"/>
    </font>
    <font>
      <sz val="10"/>
      <color rgb="FF00FFFF"/>
      <name val="Arial"/>
      <family val="2"/>
    </font>
    <font>
      <b/>
      <sz val="10"/>
      <color rgb="FF99FF99"/>
      <name val="Arial"/>
      <family val="2"/>
    </font>
    <font>
      <sz val="10"/>
      <color rgb="FF99FF99"/>
      <name val="Arial"/>
      <family val="2"/>
    </font>
    <font>
      <sz val="8"/>
      <color rgb="FF99FF99"/>
      <name val="Arial"/>
      <family val="2"/>
    </font>
    <font>
      <sz val="10"/>
      <color rgb="FF000000"/>
      <name val="Arial"/>
      <family val="2"/>
    </font>
    <font>
      <b/>
      <u/>
      <sz val="12"/>
      <color rgb="FF000000"/>
      <name val="Arial"/>
      <family val="2"/>
    </font>
    <font>
      <b/>
      <u/>
      <sz val="10"/>
      <color rgb="FF000000"/>
      <name val="Arial"/>
      <family val="2"/>
    </font>
    <font>
      <b/>
      <sz val="10"/>
      <color rgb="FF000000"/>
      <name val="Arial"/>
      <family val="2"/>
    </font>
    <font>
      <sz val="10"/>
      <color theme="1"/>
      <name val="Arial"/>
      <family val="2"/>
    </font>
    <font>
      <b/>
      <sz val="10"/>
      <color theme="1"/>
      <name val="Arial"/>
      <family val="2"/>
    </font>
    <font>
      <i/>
      <sz val="14"/>
      <color theme="1"/>
      <name val="Arial"/>
      <family val="2"/>
    </font>
    <font>
      <sz val="11"/>
      <color theme="1"/>
      <name val="Arial"/>
      <family val="2"/>
    </font>
    <font>
      <sz val="10"/>
      <color theme="1"/>
      <name val="Calibri"/>
      <family val="2"/>
    </font>
    <font>
      <b/>
      <sz val="11"/>
      <color theme="1"/>
      <name val="Arial"/>
      <family val="2"/>
    </font>
    <font>
      <b/>
      <i/>
      <sz val="10"/>
      <color theme="1"/>
      <name val="Arial"/>
      <family val="2"/>
    </font>
    <font>
      <b/>
      <sz val="9"/>
      <color indexed="81"/>
      <name val="Tahoma"/>
      <family val="2"/>
    </font>
    <font>
      <sz val="9"/>
      <color indexed="81"/>
      <name val="Tahoma"/>
      <family val="2"/>
    </font>
    <font>
      <b/>
      <sz val="12"/>
      <color theme="1"/>
      <name val="Times New Roman"/>
      <family val="1"/>
    </font>
    <font>
      <sz val="12"/>
      <color theme="1"/>
      <name val="Times New Roman"/>
      <family val="1"/>
    </font>
    <font>
      <i/>
      <sz val="12"/>
      <color theme="1"/>
      <name val="Times New Roman"/>
      <family val="1"/>
    </font>
    <font>
      <b/>
      <sz val="12"/>
      <color rgb="FF000000"/>
      <name val="Arial"/>
      <family val="2"/>
    </font>
    <font>
      <i/>
      <sz val="10"/>
      <color rgb="FF000000"/>
      <name val="Arial"/>
      <family val="2"/>
    </font>
    <font>
      <b/>
      <sz val="10"/>
      <color rgb="FFCCFFCC"/>
      <name val="Arial"/>
      <family val="2"/>
    </font>
    <font>
      <sz val="10"/>
      <color rgb="FF66FF99"/>
      <name val="Tahoma"/>
      <family val="2"/>
    </font>
    <font>
      <sz val="10"/>
      <color rgb="FF66FF99"/>
      <name val="Arial"/>
      <family val="2"/>
    </font>
    <font>
      <i/>
      <sz val="9"/>
      <color rgb="FF000000"/>
      <name val="Arial"/>
      <family val="2"/>
    </font>
    <font>
      <sz val="9"/>
      <color rgb="FF000000"/>
      <name val="Arial"/>
      <family val="2"/>
    </font>
    <font>
      <i/>
      <sz val="10"/>
      <color theme="1"/>
      <name val="Arial"/>
      <family val="2"/>
    </font>
    <font>
      <u/>
      <sz val="10"/>
      <color theme="10"/>
      <name val="Arial"/>
      <family val="2"/>
    </font>
    <font>
      <b/>
      <sz val="7"/>
      <name val="Arial"/>
      <family val="2"/>
    </font>
    <font>
      <b/>
      <i/>
      <sz val="7"/>
      <name val="Arial"/>
      <family val="2"/>
    </font>
    <font>
      <b/>
      <i/>
      <sz val="12"/>
      <name val="Arial"/>
      <family val="2"/>
    </font>
    <font>
      <b/>
      <i/>
      <sz val="16"/>
      <name val="Arial"/>
      <family val="2"/>
    </font>
    <font>
      <b/>
      <i/>
      <sz val="18"/>
      <name val="Arial"/>
      <family val="2"/>
    </font>
    <font>
      <b/>
      <i/>
      <sz val="16"/>
      <color indexed="8"/>
      <name val="Arial"/>
      <family val="2"/>
    </font>
    <font>
      <sz val="22"/>
      <color rgb="FF000000"/>
      <name val="Arial"/>
      <family val="2"/>
    </font>
  </fonts>
  <fills count="22">
    <fill>
      <patternFill patternType="none"/>
    </fill>
    <fill>
      <patternFill patternType="gray125"/>
    </fill>
    <fill>
      <patternFill patternType="solid">
        <fgColor indexed="31"/>
        <bgColor indexed="64"/>
      </patternFill>
    </fill>
    <fill>
      <patternFill patternType="solid">
        <fgColor indexed="13"/>
        <bgColor indexed="64"/>
      </patternFill>
    </fill>
    <fill>
      <patternFill patternType="solid">
        <fgColor indexed="43"/>
        <bgColor indexed="64"/>
      </patternFill>
    </fill>
    <fill>
      <patternFill patternType="solid">
        <fgColor indexed="40"/>
        <bgColor indexed="64"/>
      </patternFill>
    </fill>
    <fill>
      <patternFill patternType="solid">
        <fgColor indexed="27"/>
        <bgColor indexed="64"/>
      </patternFill>
    </fill>
    <fill>
      <patternFill patternType="solid">
        <fgColor indexed="9"/>
        <bgColor indexed="64"/>
      </patternFill>
    </fill>
    <fill>
      <patternFill patternType="solid">
        <fgColor indexed="42"/>
        <bgColor indexed="64"/>
      </patternFill>
    </fill>
    <fill>
      <patternFill patternType="solid">
        <fgColor indexed="15"/>
        <bgColor indexed="64"/>
      </patternFill>
    </fill>
    <fill>
      <patternFill patternType="solid">
        <fgColor indexed="26"/>
        <bgColor indexed="64"/>
      </patternFill>
    </fill>
    <fill>
      <patternFill patternType="solid">
        <fgColor rgb="FFFFFF00"/>
        <bgColor indexed="64"/>
      </patternFill>
    </fill>
    <fill>
      <patternFill patternType="solid">
        <fgColor rgb="FFFFFF99"/>
        <bgColor indexed="64"/>
      </patternFill>
    </fill>
    <fill>
      <patternFill patternType="solid">
        <fgColor theme="0"/>
        <bgColor indexed="64"/>
      </patternFill>
    </fill>
    <fill>
      <patternFill patternType="solid">
        <fgColor rgb="FF00FFFF"/>
        <bgColor indexed="64"/>
      </patternFill>
    </fill>
    <fill>
      <patternFill patternType="solid">
        <fgColor rgb="FFFFFFCC"/>
        <bgColor indexed="64"/>
      </patternFill>
    </fill>
    <fill>
      <patternFill patternType="solid">
        <fgColor rgb="FF66FF66"/>
        <bgColor indexed="64"/>
      </patternFill>
    </fill>
    <fill>
      <patternFill patternType="solid">
        <fgColor theme="8" tint="0.39994506668294322"/>
        <bgColor indexed="64"/>
      </patternFill>
    </fill>
    <fill>
      <patternFill patternType="solid">
        <fgColor theme="0" tint="-0.14996795556505021"/>
        <bgColor indexed="64"/>
      </patternFill>
    </fill>
    <fill>
      <patternFill patternType="solid">
        <fgColor theme="6" tint="0.59999389629810485"/>
        <bgColor indexed="64"/>
      </patternFill>
    </fill>
    <fill>
      <patternFill patternType="solid">
        <fgColor rgb="FF99FFCC"/>
        <bgColor indexed="64"/>
      </patternFill>
    </fill>
    <fill>
      <patternFill patternType="solid">
        <fgColor rgb="FFCCFFCC"/>
        <bgColor indexed="64"/>
      </patternFill>
    </fill>
  </fills>
  <borders count="121">
    <border>
      <left/>
      <right/>
      <top/>
      <bottom/>
      <diagonal/>
    </border>
    <border>
      <left/>
      <right/>
      <top/>
      <bottom style="double">
        <color indexed="64"/>
      </bottom>
      <diagonal/>
    </border>
    <border>
      <left/>
      <right/>
      <top/>
      <bottom style="dotted">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bottom style="hair">
        <color indexed="64"/>
      </bottom>
      <diagonal/>
    </border>
    <border>
      <left/>
      <right/>
      <top/>
      <bottom style="hair">
        <color indexed="64"/>
      </bottom>
      <diagonal/>
    </border>
    <border>
      <left style="thin">
        <color indexed="64"/>
      </left>
      <right/>
      <top/>
      <bottom/>
      <diagonal/>
    </border>
    <border>
      <left style="thin">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right/>
      <top/>
      <bottom style="medium">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bottom style="medium">
        <color indexed="64"/>
      </bottom>
      <diagonal/>
    </border>
    <border>
      <left/>
      <right style="thin">
        <color indexed="64"/>
      </right>
      <top/>
      <bottom/>
      <diagonal/>
    </border>
    <border>
      <left/>
      <right/>
      <top style="thin">
        <color indexed="64"/>
      </top>
      <bottom style="double">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style="hair">
        <color indexed="64"/>
      </right>
      <top/>
      <bottom style="medium">
        <color indexed="64"/>
      </bottom>
      <diagonal/>
    </border>
    <border>
      <left/>
      <right style="thin">
        <color indexed="64"/>
      </right>
      <top/>
      <bottom style="medium">
        <color indexed="64"/>
      </bottom>
      <diagonal/>
    </border>
    <border>
      <left style="hair">
        <color indexed="64"/>
      </left>
      <right style="hair">
        <color indexed="64"/>
      </right>
      <top/>
      <bottom/>
      <diagonal/>
    </border>
    <border>
      <left/>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style="medium">
        <color indexed="12"/>
      </left>
      <right/>
      <top style="medium">
        <color indexed="12"/>
      </top>
      <bottom/>
      <diagonal/>
    </border>
    <border>
      <left/>
      <right/>
      <top style="medium">
        <color indexed="12"/>
      </top>
      <bottom/>
      <diagonal/>
    </border>
    <border>
      <left/>
      <right style="medium">
        <color indexed="12"/>
      </right>
      <top style="medium">
        <color indexed="12"/>
      </top>
      <bottom/>
      <diagonal/>
    </border>
    <border>
      <left style="medium">
        <color indexed="12"/>
      </left>
      <right/>
      <top/>
      <bottom/>
      <diagonal/>
    </border>
    <border>
      <left/>
      <right style="medium">
        <color indexed="12"/>
      </right>
      <top/>
      <bottom/>
      <diagonal/>
    </border>
    <border>
      <left style="medium">
        <color indexed="12"/>
      </left>
      <right/>
      <top/>
      <bottom style="medium">
        <color indexed="12"/>
      </bottom>
      <diagonal/>
    </border>
    <border>
      <left/>
      <right/>
      <top/>
      <bottom style="medium">
        <color indexed="12"/>
      </bottom>
      <diagonal/>
    </border>
    <border>
      <left/>
      <right style="medium">
        <color indexed="12"/>
      </right>
      <top/>
      <bottom style="medium">
        <color indexed="12"/>
      </bottom>
      <diagonal/>
    </border>
    <border>
      <left style="medium">
        <color indexed="12"/>
      </left>
      <right style="medium">
        <color indexed="12"/>
      </right>
      <top style="medium">
        <color indexed="12"/>
      </top>
      <bottom style="medium">
        <color indexed="12"/>
      </bottom>
      <diagonal/>
    </border>
    <border>
      <left style="thick">
        <color indexed="10"/>
      </left>
      <right style="thick">
        <color indexed="10"/>
      </right>
      <top style="thick">
        <color indexed="10"/>
      </top>
      <bottom style="thick">
        <color indexed="10"/>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top style="medium">
        <color indexed="64"/>
      </top>
      <bottom style="double">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right style="hair">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top style="double">
        <color indexed="64"/>
      </top>
      <bottom style="double">
        <color indexed="64"/>
      </bottom>
      <diagonal/>
    </border>
    <border>
      <left/>
      <right/>
      <top style="dotted">
        <color indexed="64"/>
      </top>
      <bottom/>
      <diagonal/>
    </border>
    <border>
      <left style="medium">
        <color indexed="64"/>
      </left>
      <right/>
      <top style="medium">
        <color indexed="64"/>
      </top>
      <bottom style="medium">
        <color indexed="64"/>
      </bottom>
      <diagonal/>
    </border>
    <border>
      <left/>
      <right/>
      <top/>
      <bottom style="dashed">
        <color indexed="64"/>
      </bottom>
      <diagonal/>
    </border>
    <border>
      <left/>
      <right/>
      <top style="double">
        <color indexed="64"/>
      </top>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diagonal/>
    </border>
    <border>
      <left style="thin">
        <color indexed="64"/>
      </left>
      <right/>
      <top style="double">
        <color indexed="64"/>
      </top>
      <bottom/>
      <diagonal/>
    </border>
    <border>
      <left/>
      <right style="thin">
        <color indexed="64"/>
      </right>
      <top style="double">
        <color indexed="64"/>
      </top>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double">
        <color indexed="64"/>
      </bottom>
      <diagonal/>
    </border>
    <border>
      <left style="medium">
        <color indexed="64"/>
      </left>
      <right/>
      <top style="medium">
        <color indexed="64"/>
      </top>
      <bottom style="double">
        <color indexed="64"/>
      </bottom>
      <diagonal/>
    </border>
    <border>
      <left/>
      <right style="medium">
        <color indexed="64"/>
      </right>
      <top style="double">
        <color indexed="64"/>
      </top>
      <bottom/>
      <diagonal/>
    </border>
    <border>
      <left/>
      <right style="medium">
        <color indexed="64"/>
      </right>
      <top/>
      <bottom style="thin">
        <color indexed="64"/>
      </bottom>
      <diagonal/>
    </border>
    <border>
      <left/>
      <right style="hair">
        <color indexed="64"/>
      </right>
      <top/>
      <bottom/>
      <diagonal/>
    </border>
    <border>
      <left style="thin">
        <color indexed="64"/>
      </left>
      <right style="thin">
        <color indexed="64"/>
      </right>
      <top style="double">
        <color indexed="64"/>
      </top>
      <bottom style="thin">
        <color indexed="64"/>
      </bottom>
      <diagonal/>
    </border>
    <border>
      <left/>
      <right/>
      <top style="medium">
        <color indexed="64"/>
      </top>
      <bottom style="medium">
        <color indexed="64"/>
      </bottom>
      <diagonal/>
    </border>
    <border>
      <left style="thin">
        <color indexed="11"/>
      </left>
      <right style="thin">
        <color indexed="11"/>
      </right>
      <top style="thin">
        <color indexed="11"/>
      </top>
      <bottom style="thin">
        <color indexed="11"/>
      </bottom>
      <diagonal/>
    </border>
    <border>
      <left/>
      <right/>
      <top style="thin">
        <color indexed="64"/>
      </top>
      <bottom style="dashed">
        <color indexed="64"/>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medium">
        <color indexed="64"/>
      </left>
      <right/>
      <top style="medium">
        <color indexed="64"/>
      </top>
      <bottom style="thin">
        <color indexed="64"/>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diagonal/>
    </border>
    <border>
      <left style="medium">
        <color indexed="64"/>
      </left>
      <right style="thin">
        <color rgb="FF000000"/>
      </right>
      <top/>
      <bottom style="thin">
        <color rgb="FF000000"/>
      </bottom>
      <diagonal/>
    </border>
    <border>
      <left style="medium">
        <color indexed="64"/>
      </left>
      <right style="thin">
        <color indexed="64"/>
      </right>
      <top style="thin">
        <color rgb="FF000000"/>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s>
  <cellStyleXfs count="5">
    <xf numFmtId="0" fontId="0" fillId="0" borderId="0"/>
    <xf numFmtId="0" fontId="33" fillId="0" borderId="0"/>
    <xf numFmtId="0" fontId="1" fillId="0" borderId="0"/>
    <xf numFmtId="0" fontId="1" fillId="0" borderId="0"/>
    <xf numFmtId="0" fontId="65" fillId="0" borderId="0" applyNumberFormat="0" applyFill="0" applyBorder="0" applyAlignment="0" applyProtection="0"/>
  </cellStyleXfs>
  <cellXfs count="942">
    <xf numFmtId="0" fontId="0" fillId="0" borderId="0" xfId="0"/>
    <xf numFmtId="0" fontId="2" fillId="2" borderId="0" xfId="3" applyFont="1" applyFill="1" applyAlignment="1" applyProtection="1">
      <alignment vertical="center"/>
    </xf>
    <xf numFmtId="0" fontId="3" fillId="2" borderId="0" xfId="3" applyFont="1" applyFill="1" applyAlignment="1" applyProtection="1">
      <alignment vertical="center"/>
    </xf>
    <xf numFmtId="0" fontId="1" fillId="2" borderId="0" xfId="3" applyFill="1" applyAlignment="1" applyProtection="1"/>
    <xf numFmtId="0" fontId="3" fillId="2" borderId="0" xfId="3" applyFont="1" applyFill="1" applyAlignment="1" applyProtection="1">
      <alignment horizontal="center" vertical="center"/>
    </xf>
    <xf numFmtId="0" fontId="1" fillId="2" borderId="0" xfId="3" applyFont="1" applyFill="1" applyBorder="1" applyAlignment="1" applyProtection="1"/>
    <xf numFmtId="0" fontId="4" fillId="2" borderId="0" xfId="3" applyFont="1" applyFill="1" applyAlignment="1" applyProtection="1"/>
    <xf numFmtId="0" fontId="1" fillId="2" borderId="0" xfId="3" applyFont="1" applyFill="1" applyAlignment="1" applyProtection="1">
      <alignment vertical="top"/>
    </xf>
    <xf numFmtId="0" fontId="4" fillId="2" borderId="0" xfId="3" applyFont="1" applyFill="1" applyBorder="1" applyAlignment="1" applyProtection="1"/>
    <xf numFmtId="0" fontId="1" fillId="2" borderId="0" xfId="3" applyFont="1" applyFill="1" applyAlignment="1" applyProtection="1"/>
    <xf numFmtId="0" fontId="7" fillId="2" borderId="0" xfId="3" applyFont="1" applyFill="1" applyAlignment="1" applyProtection="1"/>
    <xf numFmtId="0" fontId="4" fillId="0" borderId="0" xfId="0" applyFont="1"/>
    <xf numFmtId="0" fontId="10" fillId="3" borderId="1" xfId="0" applyFont="1" applyFill="1" applyBorder="1" applyAlignment="1" applyProtection="1">
      <alignment vertical="top"/>
    </xf>
    <xf numFmtId="0" fontId="0" fillId="4" borderId="0" xfId="0" applyFill="1" applyBorder="1"/>
    <xf numFmtId="0" fontId="0" fillId="5" borderId="0" xfId="0" applyFill="1"/>
    <xf numFmtId="0" fontId="12" fillId="0" borderId="0" xfId="0" applyFont="1"/>
    <xf numFmtId="0" fontId="14" fillId="0" borderId="3" xfId="0" applyFont="1" applyBorder="1" applyProtection="1">
      <protection locked="0"/>
    </xf>
    <xf numFmtId="0" fontId="13" fillId="0" borderId="4" xfId="0" applyFont="1" applyBorder="1" applyProtection="1">
      <protection locked="0"/>
    </xf>
    <xf numFmtId="0" fontId="13" fillId="0" borderId="5" xfId="0" applyFont="1" applyBorder="1" applyProtection="1">
      <protection locked="0"/>
    </xf>
    <xf numFmtId="0" fontId="4" fillId="0" borderId="6" xfId="0" applyFont="1" applyBorder="1" applyProtection="1">
      <protection locked="0"/>
    </xf>
    <xf numFmtId="0" fontId="4" fillId="0" borderId="7" xfId="0" applyFont="1" applyBorder="1" applyProtection="1">
      <protection locked="0"/>
    </xf>
    <xf numFmtId="0" fontId="4" fillId="0" borderId="8" xfId="0" applyFont="1" applyBorder="1" applyProtection="1">
      <protection locked="0"/>
    </xf>
    <xf numFmtId="0" fontId="4" fillId="0" borderId="9" xfId="0" applyFont="1" applyBorder="1" applyProtection="1">
      <protection locked="0"/>
    </xf>
    <xf numFmtId="0" fontId="4" fillId="0" borderId="10" xfId="0" applyFont="1" applyBorder="1" applyProtection="1">
      <protection locked="0"/>
    </xf>
    <xf numFmtId="0" fontId="4" fillId="0" borderId="11" xfId="0" applyFont="1" applyBorder="1" applyProtection="1">
      <protection locked="0"/>
    </xf>
    <xf numFmtId="0" fontId="4" fillId="0" borderId="12" xfId="0" applyFont="1" applyBorder="1" applyProtection="1">
      <protection locked="0"/>
    </xf>
    <xf numFmtId="0" fontId="4" fillId="0" borderId="13" xfId="0" applyFont="1" applyBorder="1" applyProtection="1">
      <protection locked="0"/>
    </xf>
    <xf numFmtId="0" fontId="4" fillId="0" borderId="14" xfId="0" applyFont="1" applyBorder="1" applyProtection="1">
      <protection locked="0"/>
    </xf>
    <xf numFmtId="0" fontId="4" fillId="0" borderId="15" xfId="0" applyFont="1" applyBorder="1" applyProtection="1">
      <protection locked="0"/>
    </xf>
    <xf numFmtId="0" fontId="4" fillId="0" borderId="16" xfId="0" applyFont="1" applyBorder="1" applyProtection="1">
      <protection locked="0"/>
    </xf>
    <xf numFmtId="49" fontId="8" fillId="0" borderId="3" xfId="0" applyNumberFormat="1" applyFont="1" applyBorder="1" applyProtection="1">
      <protection locked="0"/>
    </xf>
    <xf numFmtId="166" fontId="4" fillId="4" borderId="5" xfId="0" applyNumberFormat="1" applyFont="1" applyFill="1" applyBorder="1" applyProtection="1">
      <protection hidden="1"/>
    </xf>
    <xf numFmtId="166" fontId="4" fillId="4" borderId="17" xfId="0" applyNumberFormat="1" applyFont="1" applyFill="1" applyBorder="1" applyProtection="1">
      <protection hidden="1"/>
    </xf>
    <xf numFmtId="167" fontId="4" fillId="4" borderId="18" xfId="0" applyNumberFormat="1" applyFont="1" applyFill="1" applyBorder="1" applyProtection="1">
      <protection hidden="1"/>
    </xf>
    <xf numFmtId="0" fontId="4" fillId="4" borderId="6" xfId="0" applyFont="1" applyFill="1" applyBorder="1" applyProtection="1">
      <protection hidden="1"/>
    </xf>
    <xf numFmtId="0" fontId="4" fillId="4" borderId="20" xfId="0" applyFont="1" applyFill="1" applyBorder="1" applyProtection="1">
      <protection hidden="1"/>
    </xf>
    <xf numFmtId="0" fontId="4" fillId="4" borderId="12" xfId="0" applyFont="1" applyFill="1" applyBorder="1" applyProtection="1">
      <protection hidden="1"/>
    </xf>
    <xf numFmtId="1" fontId="4" fillId="4" borderId="4" xfId="0" applyNumberFormat="1" applyFont="1" applyFill="1" applyBorder="1" applyProtection="1">
      <protection hidden="1"/>
    </xf>
    <xf numFmtId="1" fontId="13" fillId="4" borderId="4" xfId="0" applyNumberFormat="1" applyFont="1" applyFill="1" applyBorder="1" applyProtection="1">
      <protection hidden="1"/>
    </xf>
    <xf numFmtId="0" fontId="4" fillId="5" borderId="0" xfId="0" applyFont="1" applyFill="1"/>
    <xf numFmtId="0" fontId="4" fillId="5" borderId="22" xfId="0" applyFont="1" applyFill="1" applyBorder="1" applyProtection="1">
      <protection hidden="1"/>
    </xf>
    <xf numFmtId="164" fontId="14" fillId="4" borderId="8" xfId="0" applyNumberFormat="1" applyFont="1" applyFill="1" applyBorder="1" applyProtection="1">
      <protection hidden="1"/>
    </xf>
    <xf numFmtId="1" fontId="0" fillId="5" borderId="0" xfId="0" applyNumberFormat="1" applyFill="1" applyProtection="1">
      <protection hidden="1"/>
    </xf>
    <xf numFmtId="0" fontId="12" fillId="4" borderId="23" xfId="0" applyFont="1" applyFill="1" applyBorder="1" applyProtection="1"/>
    <xf numFmtId="0" fontId="13" fillId="3" borderId="6" xfId="0" applyFont="1" applyFill="1" applyBorder="1" applyProtection="1"/>
    <xf numFmtId="0" fontId="4" fillId="3" borderId="0" xfId="0" applyFont="1" applyFill="1" applyProtection="1"/>
    <xf numFmtId="0" fontId="4" fillId="3" borderId="22" xfId="0" applyFont="1" applyFill="1" applyBorder="1" applyProtection="1"/>
    <xf numFmtId="0" fontId="14" fillId="3" borderId="0" xfId="0" applyFont="1" applyFill="1" applyBorder="1" applyAlignment="1" applyProtection="1">
      <alignment horizontal="center"/>
    </xf>
    <xf numFmtId="0" fontId="4" fillId="3" borderId="24" xfId="0" applyFont="1" applyFill="1" applyBorder="1" applyProtection="1"/>
    <xf numFmtId="0" fontId="4" fillId="3" borderId="25" xfId="0" applyFont="1" applyFill="1" applyBorder="1" applyProtection="1"/>
    <xf numFmtId="0" fontId="13" fillId="4" borderId="26" xfId="0" applyFont="1" applyFill="1" applyBorder="1" applyAlignment="1" applyProtection="1">
      <alignment horizontal="center"/>
    </xf>
    <xf numFmtId="0" fontId="13" fillId="4" borderId="3" xfId="0" applyFont="1" applyFill="1" applyBorder="1" applyAlignment="1" applyProtection="1">
      <alignment horizontal="center"/>
    </xf>
    <xf numFmtId="0" fontId="13" fillId="4" borderId="27" xfId="0" applyFont="1" applyFill="1" applyBorder="1" applyAlignment="1" applyProtection="1">
      <alignment horizontal="center"/>
    </xf>
    <xf numFmtId="0" fontId="13" fillId="4" borderId="28" xfId="0" applyFont="1" applyFill="1" applyBorder="1" applyProtection="1"/>
    <xf numFmtId="0" fontId="4" fillId="4" borderId="29" xfId="0" applyFont="1" applyFill="1" applyBorder="1" applyProtection="1"/>
    <xf numFmtId="0" fontId="13" fillId="4" borderId="24" xfId="0" applyFont="1" applyFill="1" applyBorder="1" applyAlignment="1" applyProtection="1">
      <alignment horizontal="center"/>
    </xf>
    <xf numFmtId="0" fontId="13" fillId="4" borderId="30" xfId="0" applyFont="1" applyFill="1" applyBorder="1" applyAlignment="1" applyProtection="1">
      <alignment horizontal="center"/>
    </xf>
    <xf numFmtId="0" fontId="13" fillId="4" borderId="25" xfId="0" applyFont="1" applyFill="1" applyBorder="1" applyAlignment="1" applyProtection="1">
      <alignment horizontal="center"/>
    </xf>
    <xf numFmtId="0" fontId="13" fillId="4" borderId="31" xfId="0" applyFont="1" applyFill="1" applyBorder="1" applyAlignment="1" applyProtection="1">
      <alignment horizontal="center"/>
    </xf>
    <xf numFmtId="0" fontId="13" fillId="4" borderId="25" xfId="0" applyFont="1" applyFill="1" applyBorder="1" applyProtection="1"/>
    <xf numFmtId="0" fontId="13" fillId="4" borderId="30" xfId="0" applyFont="1" applyFill="1" applyBorder="1" applyProtection="1"/>
    <xf numFmtId="0" fontId="13" fillId="4" borderId="32" xfId="0" applyFont="1" applyFill="1" applyBorder="1" applyProtection="1"/>
    <xf numFmtId="0" fontId="4" fillId="4" borderId="33" xfId="0" applyFont="1" applyFill="1" applyBorder="1" applyProtection="1">
      <protection hidden="1"/>
    </xf>
    <xf numFmtId="0" fontId="13" fillId="4" borderId="33" xfId="0" applyFont="1" applyFill="1" applyBorder="1" applyProtection="1">
      <protection hidden="1"/>
    </xf>
    <xf numFmtId="0" fontId="4" fillId="4" borderId="34" xfId="0" applyFont="1" applyFill="1" applyBorder="1" applyProtection="1">
      <protection hidden="1"/>
    </xf>
    <xf numFmtId="0" fontId="4" fillId="4" borderId="21" xfId="0" applyFont="1" applyFill="1" applyBorder="1" applyProtection="1">
      <protection hidden="1"/>
    </xf>
    <xf numFmtId="0" fontId="4" fillId="4" borderId="18" xfId="0" applyFont="1" applyFill="1" applyBorder="1" applyProtection="1">
      <protection hidden="1"/>
    </xf>
    <xf numFmtId="0" fontId="4" fillId="4" borderId="35" xfId="0" applyFont="1" applyFill="1" applyBorder="1" applyProtection="1">
      <protection hidden="1"/>
    </xf>
    <xf numFmtId="0" fontId="13" fillId="4" borderId="23" xfId="0" applyFont="1" applyFill="1" applyBorder="1" applyProtection="1">
      <protection hidden="1"/>
    </xf>
    <xf numFmtId="0" fontId="0" fillId="5" borderId="0" xfId="0" applyFill="1" applyProtection="1">
      <protection hidden="1"/>
    </xf>
    <xf numFmtId="0" fontId="0" fillId="0" borderId="0" xfId="0" applyProtection="1">
      <protection hidden="1"/>
    </xf>
    <xf numFmtId="0" fontId="10" fillId="3" borderId="6" xfId="0" applyFont="1" applyFill="1" applyBorder="1" applyProtection="1">
      <protection hidden="1"/>
    </xf>
    <xf numFmtId="0" fontId="10" fillId="3" borderId="0" xfId="0" applyFont="1" applyFill="1" applyProtection="1">
      <protection hidden="1"/>
    </xf>
    <xf numFmtId="0" fontId="11" fillId="3" borderId="0" xfId="0" applyFont="1" applyFill="1" applyProtection="1">
      <protection hidden="1"/>
    </xf>
    <xf numFmtId="0" fontId="12" fillId="3" borderId="0" xfId="0" applyFont="1" applyFill="1" applyBorder="1" applyProtection="1">
      <protection hidden="1"/>
    </xf>
    <xf numFmtId="0" fontId="12" fillId="3" borderId="22" xfId="0" applyFont="1" applyFill="1" applyBorder="1" applyProtection="1">
      <protection hidden="1"/>
    </xf>
    <xf numFmtId="0" fontId="14" fillId="3" borderId="6" xfId="0" applyFont="1" applyFill="1" applyBorder="1" applyProtection="1">
      <protection hidden="1"/>
    </xf>
    <xf numFmtId="0" fontId="13" fillId="3" borderId="24" xfId="0" applyFont="1" applyFill="1" applyBorder="1" applyProtection="1">
      <protection hidden="1"/>
    </xf>
    <xf numFmtId="0" fontId="10" fillId="3" borderId="0" xfId="0" applyFont="1" applyFill="1" applyBorder="1" applyProtection="1">
      <protection hidden="1"/>
    </xf>
    <xf numFmtId="0" fontId="10" fillId="3" borderId="25" xfId="0" applyFont="1" applyFill="1" applyBorder="1" applyProtection="1">
      <protection hidden="1"/>
    </xf>
    <xf numFmtId="0" fontId="14" fillId="4" borderId="24" xfId="0" applyFont="1" applyFill="1" applyBorder="1" applyProtection="1">
      <protection hidden="1"/>
    </xf>
    <xf numFmtId="0" fontId="14" fillId="4" borderId="27" xfId="0" applyFont="1" applyFill="1" applyBorder="1" applyProtection="1">
      <protection hidden="1"/>
    </xf>
    <xf numFmtId="0" fontId="13" fillId="3" borderId="25" xfId="0" applyFont="1" applyFill="1" applyBorder="1" applyProtection="1">
      <protection hidden="1"/>
    </xf>
    <xf numFmtId="0" fontId="13" fillId="3" borderId="32" xfId="0" applyFont="1" applyFill="1" applyBorder="1" applyProtection="1">
      <protection hidden="1"/>
    </xf>
    <xf numFmtId="0" fontId="13" fillId="4" borderId="8" xfId="0" applyFont="1" applyFill="1" applyBorder="1" applyAlignment="1" applyProtection="1">
      <alignment horizontal="center"/>
      <protection hidden="1"/>
    </xf>
    <xf numFmtId="0" fontId="13" fillId="4" borderId="0" xfId="0" applyFont="1" applyFill="1" applyAlignment="1" applyProtection="1">
      <alignment horizontal="center"/>
      <protection hidden="1"/>
    </xf>
    <xf numFmtId="0" fontId="13" fillId="4" borderId="36" xfId="0" applyFont="1" applyFill="1" applyBorder="1" applyAlignment="1" applyProtection="1">
      <alignment horizontal="center"/>
      <protection hidden="1"/>
    </xf>
    <xf numFmtId="0" fontId="13" fillId="4" borderId="22" xfId="0" applyFont="1" applyFill="1" applyBorder="1" applyAlignment="1" applyProtection="1">
      <alignment horizontal="center"/>
      <protection hidden="1"/>
    </xf>
    <xf numFmtId="0" fontId="13" fillId="4" borderId="37" xfId="0" applyFont="1" applyFill="1" applyBorder="1" applyProtection="1">
      <protection hidden="1"/>
    </xf>
    <xf numFmtId="0" fontId="13" fillId="4" borderId="38" xfId="0" applyFont="1" applyFill="1" applyBorder="1" applyProtection="1">
      <protection hidden="1"/>
    </xf>
    <xf numFmtId="0" fontId="13" fillId="4" borderId="39" xfId="0" applyFont="1" applyFill="1" applyBorder="1" applyProtection="1">
      <protection hidden="1"/>
    </xf>
    <xf numFmtId="0" fontId="13" fillId="4" borderId="40" xfId="0" applyFont="1" applyFill="1" applyBorder="1" applyProtection="1">
      <protection hidden="1"/>
    </xf>
    <xf numFmtId="1" fontId="0" fillId="0" borderId="0" xfId="0" applyNumberFormat="1" applyProtection="1">
      <protection hidden="1"/>
    </xf>
    <xf numFmtId="0" fontId="13" fillId="4" borderId="41" xfId="0" applyFont="1" applyFill="1" applyBorder="1" applyProtection="1">
      <protection hidden="1"/>
    </xf>
    <xf numFmtId="0" fontId="13" fillId="4" borderId="5" xfId="0" applyFont="1" applyFill="1" applyBorder="1" applyProtection="1">
      <protection hidden="1"/>
    </xf>
    <xf numFmtId="0" fontId="14" fillId="4" borderId="5" xfId="0" applyFont="1" applyFill="1" applyBorder="1" applyProtection="1">
      <protection hidden="1"/>
    </xf>
    <xf numFmtId="0" fontId="13" fillId="0" borderId="40" xfId="0" applyFont="1" applyBorder="1" applyProtection="1">
      <protection locked="0"/>
    </xf>
    <xf numFmtId="0" fontId="0" fillId="6" borderId="42" xfId="0" applyFill="1" applyBorder="1" applyProtection="1">
      <protection hidden="1"/>
    </xf>
    <xf numFmtId="0" fontId="15" fillId="6" borderId="43" xfId="0" applyFont="1" applyFill="1" applyBorder="1" applyProtection="1">
      <protection hidden="1"/>
    </xf>
    <xf numFmtId="0" fontId="0" fillId="6" borderId="44" xfId="0" applyFill="1" applyBorder="1" applyProtection="1">
      <protection hidden="1"/>
    </xf>
    <xf numFmtId="0" fontId="0" fillId="6" borderId="45" xfId="0" applyFill="1" applyBorder="1" applyProtection="1">
      <protection hidden="1"/>
    </xf>
    <xf numFmtId="0" fontId="0" fillId="6" borderId="0" xfId="0" applyFill="1" applyBorder="1" applyProtection="1">
      <protection hidden="1"/>
    </xf>
    <xf numFmtId="0" fontId="0" fillId="6" borderId="46" xfId="0" applyFill="1" applyBorder="1" applyProtection="1">
      <protection hidden="1"/>
    </xf>
    <xf numFmtId="0" fontId="0" fillId="6" borderId="0" xfId="0" applyFill="1" applyProtection="1">
      <protection hidden="1"/>
    </xf>
    <xf numFmtId="0" fontId="16" fillId="6" borderId="0" xfId="0" applyFont="1" applyFill="1" applyProtection="1">
      <protection hidden="1"/>
    </xf>
    <xf numFmtId="2" fontId="7" fillId="6" borderId="0" xfId="0" applyNumberFormat="1" applyFont="1" applyFill="1" applyBorder="1" applyProtection="1">
      <protection hidden="1"/>
    </xf>
    <xf numFmtId="0" fontId="16" fillId="6" borderId="0" xfId="0" applyFont="1" applyFill="1" applyBorder="1" applyProtection="1">
      <protection hidden="1"/>
    </xf>
    <xf numFmtId="0" fontId="0" fillId="6" borderId="47" xfId="0" applyFill="1" applyBorder="1" applyProtection="1">
      <protection hidden="1"/>
    </xf>
    <xf numFmtId="0" fontId="16" fillId="6" borderId="48" xfId="0" applyFont="1" applyFill="1" applyBorder="1" applyProtection="1">
      <protection hidden="1"/>
    </xf>
    <xf numFmtId="2" fontId="7" fillId="6" borderId="48" xfId="0" applyNumberFormat="1" applyFont="1" applyFill="1" applyBorder="1" applyProtection="1">
      <protection hidden="1"/>
    </xf>
    <xf numFmtId="0" fontId="0" fillId="6" borderId="49" xfId="0" applyFill="1" applyBorder="1" applyProtection="1">
      <protection hidden="1"/>
    </xf>
    <xf numFmtId="0" fontId="0" fillId="4" borderId="50" xfId="0" applyFill="1" applyBorder="1" applyProtection="1">
      <protection hidden="1"/>
    </xf>
    <xf numFmtId="0" fontId="4" fillId="0" borderId="51" xfId="0" applyFont="1" applyBorder="1" applyProtection="1">
      <protection hidden="1"/>
    </xf>
    <xf numFmtId="1" fontId="4" fillId="0" borderId="51" xfId="0" applyNumberFormat="1" applyFont="1" applyBorder="1" applyProtection="1">
      <protection hidden="1"/>
    </xf>
    <xf numFmtId="0" fontId="4" fillId="2" borderId="0" xfId="3" applyFont="1" applyFill="1" applyAlignment="1" applyProtection="1">
      <protection hidden="1"/>
    </xf>
    <xf numFmtId="42" fontId="13" fillId="7" borderId="2" xfId="0" applyNumberFormat="1" applyFont="1" applyFill="1" applyBorder="1" applyProtection="1">
      <protection locked="0"/>
    </xf>
    <xf numFmtId="0" fontId="0" fillId="8" borderId="0" xfId="0" applyFill="1"/>
    <xf numFmtId="3" fontId="8" fillId="0" borderId="52" xfId="0" applyNumberFormat="1" applyFont="1" applyBorder="1" applyAlignment="1" applyProtection="1">
      <alignment horizontal="centerContinuous"/>
      <protection locked="0"/>
    </xf>
    <xf numFmtId="0" fontId="0" fillId="4" borderId="53" xfId="0" applyFill="1" applyBorder="1"/>
    <xf numFmtId="2" fontId="8" fillId="0" borderId="52" xfId="0" applyNumberFormat="1" applyFont="1" applyBorder="1" applyAlignment="1" applyProtection="1">
      <alignment horizontal="center"/>
      <protection locked="0"/>
    </xf>
    <xf numFmtId="0" fontId="0" fillId="4" borderId="0" xfId="0" applyFill="1" applyBorder="1" applyProtection="1">
      <protection hidden="1"/>
    </xf>
    <xf numFmtId="1" fontId="0" fillId="4" borderId="0" xfId="0" applyNumberFormat="1" applyFill="1" applyBorder="1" applyProtection="1">
      <protection hidden="1"/>
    </xf>
    <xf numFmtId="0" fontId="23" fillId="4" borderId="0" xfId="0" applyFont="1" applyFill="1" applyBorder="1" applyProtection="1">
      <protection hidden="1"/>
    </xf>
    <xf numFmtId="0" fontId="16" fillId="4" borderId="0" xfId="0" applyFont="1" applyFill="1" applyBorder="1" applyProtection="1">
      <protection hidden="1"/>
    </xf>
    <xf numFmtId="42" fontId="13" fillId="4" borderId="0" xfId="0" applyNumberFormat="1" applyFont="1" applyFill="1" applyBorder="1" applyProtection="1"/>
    <xf numFmtId="0" fontId="8" fillId="0" borderId="52" xfId="0" applyFont="1" applyBorder="1" applyAlignment="1" applyProtection="1">
      <alignment horizontal="center"/>
      <protection locked="0"/>
    </xf>
    <xf numFmtId="0" fontId="0" fillId="4" borderId="0" xfId="0" applyFill="1" applyBorder="1" applyProtection="1"/>
    <xf numFmtId="0" fontId="22" fillId="4" borderId="0" xfId="0" applyFont="1" applyFill="1" applyBorder="1" applyProtection="1"/>
    <xf numFmtId="0" fontId="0" fillId="4" borderId="18" xfId="0" applyFill="1" applyBorder="1"/>
    <xf numFmtId="3" fontId="8" fillId="4" borderId="0" xfId="0" applyNumberFormat="1" applyFont="1" applyFill="1" applyBorder="1" applyAlignment="1" applyProtection="1">
      <alignment horizontal="centerContinuous"/>
    </xf>
    <xf numFmtId="0" fontId="8" fillId="4" borderId="0" xfId="0" applyFont="1" applyFill="1" applyBorder="1"/>
    <xf numFmtId="1" fontId="25" fillId="4" borderId="0" xfId="0" applyNumberFormat="1" applyFont="1" applyFill="1" applyBorder="1" applyProtection="1"/>
    <xf numFmtId="0" fontId="8" fillId="4" borderId="0" xfId="0" applyFont="1" applyFill="1" applyBorder="1" applyAlignment="1">
      <alignment horizontal="center"/>
    </xf>
    <xf numFmtId="0" fontId="25" fillId="4" borderId="0" xfId="0" applyFont="1" applyFill="1" applyBorder="1" applyProtection="1"/>
    <xf numFmtId="3" fontId="8" fillId="4" borderId="52" xfId="0" applyNumberFormat="1" applyFont="1" applyFill="1" applyBorder="1" applyAlignment="1" applyProtection="1">
      <alignment horizontal="centerContinuous"/>
    </xf>
    <xf numFmtId="0" fontId="12" fillId="4" borderId="54" xfId="0" applyFont="1" applyFill="1" applyBorder="1" applyProtection="1"/>
    <xf numFmtId="0" fontId="13" fillId="3" borderId="55" xfId="0" applyFont="1" applyFill="1" applyBorder="1" applyProtection="1"/>
    <xf numFmtId="0" fontId="4" fillId="3" borderId="56" xfId="0" applyFont="1" applyFill="1" applyBorder="1" applyProtection="1"/>
    <xf numFmtId="0" fontId="0" fillId="4" borderId="55" xfId="0" applyFill="1" applyBorder="1"/>
    <xf numFmtId="0" fontId="8" fillId="4" borderId="55" xfId="0" applyFont="1" applyFill="1" applyBorder="1"/>
    <xf numFmtId="0" fontId="0" fillId="4" borderId="55" xfId="0" applyFill="1" applyBorder="1" applyProtection="1"/>
    <xf numFmtId="0" fontId="1" fillId="4" borderId="57" xfId="0" applyFont="1" applyFill="1" applyBorder="1"/>
    <xf numFmtId="1" fontId="0" fillId="3" borderId="52" xfId="0" applyNumberFormat="1" applyFill="1" applyBorder="1" applyAlignment="1" applyProtection="1">
      <alignment horizontal="center"/>
    </xf>
    <xf numFmtId="1" fontId="0" fillId="8" borderId="0" xfId="0" applyNumberFormat="1" applyFill="1"/>
    <xf numFmtId="6" fontId="0" fillId="5" borderId="0" xfId="0" applyNumberFormat="1" applyFill="1" applyProtection="1">
      <protection hidden="1"/>
    </xf>
    <xf numFmtId="3" fontId="0" fillId="8" borderId="0" xfId="0" applyNumberFormat="1" applyFill="1"/>
    <xf numFmtId="1" fontId="8" fillId="9" borderId="58" xfId="0" applyNumberFormat="1" applyFont="1" applyFill="1" applyBorder="1" applyAlignment="1" applyProtection="1">
      <alignment horizontal="center"/>
      <protection locked="0"/>
    </xf>
    <xf numFmtId="0" fontId="8" fillId="4" borderId="0" xfId="0" quotePrefix="1" applyFont="1" applyFill="1" applyBorder="1"/>
    <xf numFmtId="0" fontId="26" fillId="0" borderId="0" xfId="0" applyFont="1"/>
    <xf numFmtId="6" fontId="4" fillId="5" borderId="0" xfId="0" applyNumberFormat="1" applyFont="1" applyFill="1" applyProtection="1">
      <protection hidden="1"/>
    </xf>
    <xf numFmtId="164" fontId="30" fillId="8" borderId="0" xfId="0" applyNumberFormat="1" applyFont="1" applyFill="1" applyProtection="1">
      <protection hidden="1"/>
    </xf>
    <xf numFmtId="0" fontId="30" fillId="8" borderId="0" xfId="0" applyFont="1" applyFill="1"/>
    <xf numFmtId="0" fontId="30" fillId="0" borderId="0" xfId="0" applyFont="1"/>
    <xf numFmtId="0" fontId="28" fillId="3" borderId="0" xfId="0" applyFont="1" applyFill="1" applyBorder="1" applyProtection="1"/>
    <xf numFmtId="0" fontId="30" fillId="4" borderId="55" xfId="0" applyFont="1" applyFill="1" applyBorder="1"/>
    <xf numFmtId="0" fontId="30" fillId="4" borderId="0" xfId="0" applyFont="1" applyFill="1" applyBorder="1"/>
    <xf numFmtId="0" fontId="30" fillId="4" borderId="0" xfId="0" applyFont="1" applyFill="1" applyBorder="1" applyAlignment="1"/>
    <xf numFmtId="2" fontId="30" fillId="4" borderId="60" xfId="0" applyNumberFormat="1" applyFont="1" applyFill="1" applyBorder="1" applyAlignment="1">
      <alignment horizontal="center"/>
    </xf>
    <xf numFmtId="0" fontId="30" fillId="4" borderId="0" xfId="0" applyFont="1" applyFill="1" applyBorder="1" applyAlignment="1">
      <alignment horizontal="right"/>
    </xf>
    <xf numFmtId="1" fontId="0" fillId="4" borderId="0" xfId="0" applyNumberFormat="1" applyFill="1" applyBorder="1" applyAlignment="1" applyProtection="1">
      <alignment horizontal="center"/>
    </xf>
    <xf numFmtId="2" fontId="30" fillId="4" borderId="53" xfId="0" applyNumberFormat="1" applyFont="1" applyFill="1" applyBorder="1" applyAlignment="1"/>
    <xf numFmtId="2" fontId="8" fillId="4" borderId="61" xfId="0" applyNumberFormat="1" applyFont="1" applyFill="1" applyBorder="1" applyAlignment="1">
      <alignment horizontal="center"/>
    </xf>
    <xf numFmtId="2" fontId="0" fillId="4" borderId="53" xfId="0" applyNumberFormat="1" applyFill="1" applyBorder="1"/>
    <xf numFmtId="2" fontId="25" fillId="4" borderId="53" xfId="0" applyNumberFormat="1" applyFont="1" applyFill="1" applyBorder="1" applyProtection="1"/>
    <xf numFmtId="2" fontId="0" fillId="4" borderId="53" xfId="0" applyNumberFormat="1" applyFill="1" applyBorder="1" applyProtection="1"/>
    <xf numFmtId="2" fontId="8" fillId="4" borderId="53" xfId="0" applyNumberFormat="1" applyFont="1" applyFill="1" applyBorder="1" applyAlignment="1" applyProtection="1">
      <alignment horizontal="centerContinuous"/>
    </xf>
    <xf numFmtId="2" fontId="0" fillId="4" borderId="61" xfId="0" applyNumberFormat="1" applyFill="1" applyBorder="1"/>
    <xf numFmtId="2" fontId="0" fillId="8" borderId="0" xfId="0" applyNumberFormat="1" applyFill="1"/>
    <xf numFmtId="2" fontId="0" fillId="0" borderId="0" xfId="0" applyNumberFormat="1"/>
    <xf numFmtId="0" fontId="4" fillId="8" borderId="0" xfId="0" applyFont="1" applyFill="1"/>
    <xf numFmtId="1" fontId="13" fillId="11" borderId="0" xfId="0" applyNumberFormat="1" applyFont="1" applyFill="1" applyProtection="1">
      <protection hidden="1"/>
    </xf>
    <xf numFmtId="42" fontId="13" fillId="11" borderId="0" xfId="0" applyNumberFormat="1" applyFont="1" applyFill="1" applyBorder="1" applyProtection="1">
      <protection hidden="1"/>
    </xf>
    <xf numFmtId="0" fontId="13" fillId="11" borderId="0" xfId="0" applyFont="1" applyFill="1" applyProtection="1"/>
    <xf numFmtId="0" fontId="13" fillId="11" borderId="2" xfId="0" applyFont="1" applyFill="1" applyBorder="1" applyProtection="1"/>
    <xf numFmtId="1" fontId="13" fillId="11" borderId="25" xfId="0" applyNumberFormat="1" applyFont="1" applyFill="1" applyBorder="1" applyProtection="1">
      <protection hidden="1"/>
    </xf>
    <xf numFmtId="42" fontId="13" fillId="11" borderId="25" xfId="0" applyNumberFormat="1" applyFont="1" applyFill="1" applyBorder="1" applyProtection="1">
      <protection hidden="1"/>
    </xf>
    <xf numFmtId="0" fontId="13" fillId="11" borderId="0" xfId="0" applyFont="1" applyFill="1" applyBorder="1" applyProtection="1">
      <protection hidden="1"/>
    </xf>
    <xf numFmtId="1" fontId="13" fillId="11" borderId="0" xfId="0" applyNumberFormat="1" applyFont="1" applyFill="1" applyBorder="1" applyProtection="1">
      <protection hidden="1"/>
    </xf>
    <xf numFmtId="0" fontId="0" fillId="11" borderId="0" xfId="0" applyFill="1" applyBorder="1" applyAlignment="1" applyProtection="1"/>
    <xf numFmtId="0" fontId="14" fillId="4" borderId="66" xfId="0" applyFont="1" applyFill="1" applyBorder="1" applyProtection="1">
      <protection hidden="1"/>
    </xf>
    <xf numFmtId="0" fontId="34" fillId="0" borderId="0" xfId="0" applyFont="1"/>
    <xf numFmtId="0" fontId="35" fillId="0" borderId="0" xfId="0" applyFont="1"/>
    <xf numFmtId="0" fontId="4" fillId="7" borderId="67" xfId="0" applyFont="1" applyFill="1" applyBorder="1" applyProtection="1">
      <protection locked="0"/>
    </xf>
    <xf numFmtId="0" fontId="31" fillId="3" borderId="68" xfId="0" applyFont="1" applyFill="1" applyBorder="1" applyProtection="1"/>
    <xf numFmtId="0" fontId="4" fillId="4" borderId="0" xfId="0" applyFont="1" applyFill="1" applyBorder="1"/>
    <xf numFmtId="0" fontId="32" fillId="4" borderId="25" xfId="0" applyFont="1" applyFill="1" applyBorder="1" applyAlignment="1" applyProtection="1">
      <alignment horizontal="left"/>
      <protection hidden="1"/>
    </xf>
    <xf numFmtId="0" fontId="17" fillId="3" borderId="24" xfId="0" applyFont="1" applyFill="1" applyBorder="1" applyProtection="1">
      <protection hidden="1"/>
    </xf>
    <xf numFmtId="0" fontId="13" fillId="4" borderId="30" xfId="0" applyFont="1" applyFill="1" applyBorder="1" applyProtection="1">
      <protection hidden="1"/>
    </xf>
    <xf numFmtId="42" fontId="13" fillId="7" borderId="0" xfId="0" applyNumberFormat="1" applyFont="1" applyFill="1" applyBorder="1" applyProtection="1">
      <protection locked="0"/>
    </xf>
    <xf numFmtId="0" fontId="13" fillId="11" borderId="0" xfId="0" applyFont="1" applyFill="1" applyAlignment="1" applyProtection="1"/>
    <xf numFmtId="169" fontId="2" fillId="11" borderId="2" xfId="0" applyNumberFormat="1" applyFont="1" applyFill="1" applyBorder="1" applyAlignment="1" applyProtection="1">
      <alignment wrapText="1"/>
    </xf>
    <xf numFmtId="0" fontId="8" fillId="11" borderId="94" xfId="0" applyFont="1" applyFill="1" applyBorder="1" applyAlignment="1" applyProtection="1">
      <alignment horizontal="left"/>
    </xf>
    <xf numFmtId="164" fontId="4" fillId="7" borderId="96" xfId="0" applyNumberFormat="1" applyFont="1" applyFill="1" applyBorder="1" applyProtection="1"/>
    <xf numFmtId="2" fontId="4" fillId="7" borderId="96" xfId="0" applyNumberFormat="1" applyFont="1" applyFill="1" applyBorder="1" applyAlignment="1" applyProtection="1">
      <alignment horizontal="center"/>
    </xf>
    <xf numFmtId="0" fontId="13" fillId="0" borderId="40" xfId="0" applyFont="1" applyFill="1" applyBorder="1" applyProtection="1">
      <protection hidden="1"/>
    </xf>
    <xf numFmtId="1" fontId="8" fillId="4" borderId="52" xfId="0" applyNumberFormat="1" applyFont="1" applyFill="1" applyBorder="1" applyAlignment="1" applyProtection="1">
      <alignment horizontal="center"/>
    </xf>
    <xf numFmtId="0" fontId="8" fillId="4" borderId="55" xfId="0" applyFont="1" applyFill="1" applyBorder="1" applyProtection="1"/>
    <xf numFmtId="0" fontId="0" fillId="11" borderId="2" xfId="0" applyFill="1" applyBorder="1" applyAlignment="1" applyProtection="1"/>
    <xf numFmtId="42" fontId="13" fillId="11" borderId="0" xfId="0" applyNumberFormat="1" applyFont="1" applyFill="1" applyBorder="1" applyProtection="1"/>
    <xf numFmtId="42" fontId="14" fillId="11" borderId="64" xfId="0" applyNumberFormat="1" applyFont="1" applyFill="1" applyBorder="1" applyProtection="1">
      <protection hidden="1"/>
    </xf>
    <xf numFmtId="0" fontId="4" fillId="0" borderId="9" xfId="0" applyNumberFormat="1" applyFont="1" applyBorder="1" applyProtection="1">
      <protection locked="0"/>
    </xf>
    <xf numFmtId="0" fontId="0" fillId="8" borderId="0" xfId="0" applyFill="1" applyProtection="1"/>
    <xf numFmtId="0" fontId="4" fillId="8" borderId="0" xfId="0" applyFont="1" applyFill="1" applyAlignment="1" applyProtection="1">
      <alignment vertical="top"/>
    </xf>
    <xf numFmtId="0" fontId="0" fillId="0" borderId="0" xfId="0" applyProtection="1"/>
    <xf numFmtId="0" fontId="4" fillId="8" borderId="0" xfId="0" applyFont="1" applyFill="1" applyProtection="1"/>
    <xf numFmtId="0" fontId="0" fillId="9" borderId="3" xfId="0" applyFill="1" applyBorder="1" applyProtection="1"/>
    <xf numFmtId="0" fontId="0" fillId="8" borderId="0" xfId="0" applyFill="1" applyAlignment="1" applyProtection="1">
      <alignment horizontal="right"/>
    </xf>
    <xf numFmtId="0" fontId="0" fillId="8" borderId="0" xfId="0" quotePrefix="1" applyFill="1" applyProtection="1"/>
    <xf numFmtId="0" fontId="14" fillId="11" borderId="62" xfId="0" applyFont="1" applyFill="1" applyBorder="1" applyAlignment="1" applyProtection="1">
      <alignment vertical="center"/>
    </xf>
    <xf numFmtId="0" fontId="0" fillId="11" borderId="62" xfId="0" applyFill="1" applyBorder="1" applyAlignment="1" applyProtection="1">
      <alignment vertical="center"/>
    </xf>
    <xf numFmtId="0" fontId="4" fillId="3" borderId="62" xfId="0" applyFont="1" applyFill="1" applyBorder="1" applyProtection="1"/>
    <xf numFmtId="0" fontId="4" fillId="3" borderId="63" xfId="0" applyFont="1" applyFill="1" applyBorder="1" applyProtection="1"/>
    <xf numFmtId="0" fontId="4" fillId="8" borderId="0" xfId="0" applyFont="1" applyFill="1" applyBorder="1" applyProtection="1"/>
    <xf numFmtId="0" fontId="0" fillId="11" borderId="25" xfId="0" applyFill="1" applyBorder="1" applyAlignment="1" applyProtection="1">
      <alignment vertical="center"/>
    </xf>
    <xf numFmtId="0" fontId="4" fillId="11" borderId="25" xfId="0" quotePrefix="1" applyFont="1" applyFill="1" applyBorder="1" applyAlignment="1" applyProtection="1">
      <alignment horizontal="center"/>
    </xf>
    <xf numFmtId="0" fontId="4" fillId="0" borderId="32" xfId="0" applyFont="1" applyBorder="1" applyProtection="1"/>
    <xf numFmtId="0" fontId="14" fillId="11" borderId="62" xfId="0" applyFont="1" applyFill="1" applyBorder="1" applyAlignment="1" applyProtection="1"/>
    <xf numFmtId="0" fontId="0" fillId="11" borderId="62" xfId="0" applyFill="1" applyBorder="1" applyAlignment="1" applyProtection="1"/>
    <xf numFmtId="0" fontId="4" fillId="3" borderId="62" xfId="0" applyFont="1" applyFill="1" applyBorder="1" applyAlignment="1" applyProtection="1"/>
    <xf numFmtId="0" fontId="4" fillId="3" borderId="63" xfId="0" applyFont="1" applyFill="1" applyBorder="1" applyAlignment="1" applyProtection="1"/>
    <xf numFmtId="0" fontId="4" fillId="0" borderId="0" xfId="0" applyFont="1" applyBorder="1" applyAlignment="1" applyProtection="1"/>
    <xf numFmtId="0" fontId="10" fillId="8" borderId="0" xfId="0" applyFont="1" applyFill="1" applyProtection="1"/>
    <xf numFmtId="0" fontId="0" fillId="11" borderId="0" xfId="0" applyFill="1" applyProtection="1"/>
    <xf numFmtId="0" fontId="4" fillId="8" borderId="25" xfId="0" applyFont="1" applyFill="1" applyBorder="1" applyProtection="1"/>
    <xf numFmtId="0" fontId="10" fillId="11" borderId="27" xfId="0" applyFont="1" applyFill="1" applyBorder="1" applyProtection="1"/>
    <xf numFmtId="0" fontId="1" fillId="8" borderId="0" xfId="0" applyFont="1" applyFill="1" applyProtection="1"/>
    <xf numFmtId="0" fontId="10" fillId="3" borderId="1" xfId="0" applyFont="1" applyFill="1" applyBorder="1" applyProtection="1"/>
    <xf numFmtId="0" fontId="0" fillId="11" borderId="0" xfId="0" applyFill="1" applyBorder="1" applyProtection="1"/>
    <xf numFmtId="0" fontId="4" fillId="11" borderId="0" xfId="0" applyFont="1" applyFill="1" applyProtection="1"/>
    <xf numFmtId="0" fontId="4" fillId="11" borderId="0" xfId="0" applyFont="1" applyFill="1" applyBorder="1" applyProtection="1"/>
    <xf numFmtId="0" fontId="13" fillId="11" borderId="25" xfId="0" applyFont="1" applyFill="1" applyBorder="1" applyProtection="1"/>
    <xf numFmtId="0" fontId="4" fillId="11" borderId="25" xfId="0" applyFont="1" applyFill="1" applyBorder="1" applyProtection="1"/>
    <xf numFmtId="0" fontId="4" fillId="11" borderId="2" xfId="0" applyFont="1" applyFill="1" applyBorder="1" applyProtection="1"/>
    <xf numFmtId="0" fontId="14" fillId="11" borderId="2" xfId="0" applyFont="1" applyFill="1" applyBorder="1" applyProtection="1"/>
    <xf numFmtId="0" fontId="8" fillId="11" borderId="2" xfId="0" applyFont="1" applyFill="1" applyBorder="1" applyProtection="1"/>
    <xf numFmtId="1" fontId="13" fillId="11" borderId="0" xfId="0" applyNumberFormat="1" applyFont="1" applyFill="1" applyProtection="1"/>
    <xf numFmtId="0" fontId="13" fillId="11" borderId="0" xfId="0" applyFont="1" applyFill="1" applyAlignment="1" applyProtection="1">
      <alignment horizontal="center"/>
    </xf>
    <xf numFmtId="0" fontId="26" fillId="8" borderId="0" xfId="0" applyFont="1" applyFill="1" applyProtection="1"/>
    <xf numFmtId="1" fontId="13" fillId="11" borderId="25" xfId="0" applyNumberFormat="1" applyFont="1" applyFill="1" applyBorder="1" applyProtection="1"/>
    <xf numFmtId="42" fontId="4" fillId="11" borderId="25" xfId="0" applyNumberFormat="1" applyFont="1" applyFill="1" applyBorder="1" applyProtection="1"/>
    <xf numFmtId="0" fontId="0" fillId="0" borderId="26" xfId="0" applyBorder="1" applyProtection="1"/>
    <xf numFmtId="0" fontId="13" fillId="11" borderId="0" xfId="0" applyFont="1" applyFill="1" applyBorder="1" applyProtection="1"/>
    <xf numFmtId="42" fontId="0" fillId="8" borderId="0" xfId="0" applyNumberFormat="1" applyFill="1" applyProtection="1"/>
    <xf numFmtId="42" fontId="4" fillId="11" borderId="0" xfId="0" applyNumberFormat="1" applyFont="1" applyFill="1" applyBorder="1" applyProtection="1"/>
    <xf numFmtId="0" fontId="14" fillId="11" borderId="0" xfId="0" applyFont="1" applyFill="1" applyAlignment="1" applyProtection="1"/>
    <xf numFmtId="0" fontId="0" fillId="11" borderId="0" xfId="0" applyFill="1" applyAlignment="1" applyProtection="1"/>
    <xf numFmtId="0" fontId="4" fillId="11" borderId="1" xfId="0" applyFont="1" applyFill="1" applyBorder="1" applyProtection="1"/>
    <xf numFmtId="0" fontId="13" fillId="11" borderId="1" xfId="0" applyFont="1" applyFill="1" applyBorder="1" applyProtection="1"/>
    <xf numFmtId="42" fontId="4" fillId="11" borderId="1" xfId="0" applyNumberFormat="1" applyFont="1" applyFill="1" applyBorder="1" applyProtection="1"/>
    <xf numFmtId="0" fontId="0" fillId="0" borderId="0" xfId="0" applyFill="1" applyProtection="1"/>
    <xf numFmtId="2" fontId="0" fillId="11" borderId="2" xfId="0" applyNumberFormat="1" applyFill="1" applyBorder="1" applyAlignment="1" applyProtection="1">
      <alignment wrapText="1"/>
    </xf>
    <xf numFmtId="2" fontId="0" fillId="11" borderId="0" xfId="0" applyNumberFormat="1" applyFill="1" applyAlignment="1" applyProtection="1">
      <alignment wrapText="1"/>
    </xf>
    <xf numFmtId="0" fontId="17" fillId="11" borderId="65" xfId="0" applyFont="1" applyFill="1" applyBorder="1" applyAlignment="1" applyProtection="1"/>
    <xf numFmtId="0" fontId="0" fillId="11" borderId="65" xfId="0" applyFill="1" applyBorder="1" applyAlignment="1" applyProtection="1"/>
    <xf numFmtId="0" fontId="17" fillId="11" borderId="0" xfId="0" applyFont="1" applyFill="1" applyProtection="1"/>
    <xf numFmtId="0" fontId="13" fillId="11" borderId="0" xfId="0" applyFont="1" applyFill="1" applyBorder="1" applyAlignment="1" applyProtection="1"/>
    <xf numFmtId="1" fontId="8" fillId="0" borderId="52" xfId="0" applyNumberFormat="1" applyFont="1" applyBorder="1" applyAlignment="1" applyProtection="1">
      <alignment horizontal="centerContinuous"/>
      <protection locked="0"/>
    </xf>
    <xf numFmtId="1" fontId="8" fillId="0" borderId="52" xfId="0" applyNumberFormat="1" applyFont="1" applyBorder="1" applyAlignment="1" applyProtection="1">
      <alignment horizontal="center"/>
      <protection locked="0"/>
    </xf>
    <xf numFmtId="0" fontId="33" fillId="11" borderId="0" xfId="1" applyFill="1" applyProtection="1"/>
    <xf numFmtId="0" fontId="10" fillId="11" borderId="0" xfId="1" applyFont="1" applyFill="1" applyBorder="1" applyProtection="1"/>
    <xf numFmtId="0" fontId="33" fillId="11" borderId="0" xfId="1" applyFill="1" applyBorder="1" applyProtection="1"/>
    <xf numFmtId="1" fontId="21" fillId="11" borderId="0" xfId="1" applyNumberFormat="1" applyFont="1" applyFill="1" applyBorder="1" applyAlignment="1" applyProtection="1"/>
    <xf numFmtId="0" fontId="14" fillId="11" borderId="0" xfId="1" applyFont="1" applyFill="1" applyBorder="1" applyProtection="1"/>
    <xf numFmtId="0" fontId="10" fillId="11" borderId="0" xfId="1" applyFont="1" applyFill="1" applyBorder="1" applyAlignment="1" applyProtection="1">
      <alignment vertical="top"/>
    </xf>
    <xf numFmtId="0" fontId="4" fillId="11" borderId="0" xfId="1" applyFont="1" applyFill="1" applyBorder="1" applyProtection="1"/>
    <xf numFmtId="0" fontId="13" fillId="11" borderId="0" xfId="1" applyFont="1" applyFill="1" applyBorder="1" applyProtection="1"/>
    <xf numFmtId="0" fontId="8" fillId="11" borderId="0" xfId="1" applyFont="1" applyFill="1" applyBorder="1" applyProtection="1"/>
    <xf numFmtId="0" fontId="13" fillId="11" borderId="0" xfId="1" applyFont="1" applyFill="1" applyBorder="1" applyAlignment="1" applyProtection="1">
      <alignment horizontal="center"/>
    </xf>
    <xf numFmtId="42" fontId="13" fillId="11" borderId="0" xfId="1" applyNumberFormat="1" applyFont="1" applyFill="1" applyBorder="1" applyProtection="1"/>
    <xf numFmtId="0" fontId="13" fillId="11" borderId="0" xfId="1" applyFont="1" applyFill="1" applyBorder="1" applyAlignment="1" applyProtection="1">
      <alignment horizontal="right"/>
    </xf>
    <xf numFmtId="1" fontId="13" fillId="11" borderId="0" xfId="1" applyNumberFormat="1" applyFont="1" applyFill="1" applyBorder="1" applyProtection="1"/>
    <xf numFmtId="1" fontId="14" fillId="11" borderId="0" xfId="1" applyNumberFormat="1" applyFont="1" applyFill="1" applyBorder="1" applyProtection="1"/>
    <xf numFmtId="42" fontId="14" fillId="11" borderId="0" xfId="1" applyNumberFormat="1" applyFont="1" applyFill="1" applyBorder="1" applyProtection="1"/>
    <xf numFmtId="42" fontId="4" fillId="11" borderId="0" xfId="1" applyNumberFormat="1" applyFont="1" applyFill="1" applyBorder="1" applyProtection="1"/>
    <xf numFmtId="0" fontId="13" fillId="11" borderId="0" xfId="1" applyFont="1" applyFill="1" applyBorder="1" applyAlignment="1" applyProtection="1"/>
    <xf numFmtId="0" fontId="5" fillId="11" borderId="41" xfId="3" applyFont="1" applyFill="1" applyBorder="1" applyAlignment="1" applyProtection="1"/>
    <xf numFmtId="0" fontId="33" fillId="11" borderId="0" xfId="1" applyFill="1" applyBorder="1" applyAlignment="1" applyProtection="1"/>
    <xf numFmtId="0" fontId="17" fillId="11" borderId="0" xfId="1" applyFont="1" applyFill="1" applyBorder="1" applyProtection="1"/>
    <xf numFmtId="0" fontId="33" fillId="0" borderId="52" xfId="1" applyFill="1" applyBorder="1" applyAlignment="1" applyProtection="1">
      <protection locked="0"/>
    </xf>
    <xf numFmtId="1" fontId="13" fillId="0" borderId="52" xfId="1" applyNumberFormat="1" applyFont="1" applyFill="1" applyBorder="1" applyProtection="1">
      <protection locked="0"/>
    </xf>
    <xf numFmtId="42" fontId="13" fillId="0" borderId="52" xfId="1" applyNumberFormat="1" applyFont="1" applyFill="1" applyBorder="1" applyProtection="1">
      <protection locked="0"/>
    </xf>
    <xf numFmtId="1" fontId="4" fillId="4" borderId="19" xfId="0" applyNumberFormat="1" applyFont="1" applyFill="1" applyBorder="1" applyProtection="1">
      <protection hidden="1"/>
    </xf>
    <xf numFmtId="1" fontId="4" fillId="4" borderId="21" xfId="0" applyNumberFormat="1" applyFont="1" applyFill="1" applyBorder="1" applyProtection="1">
      <protection hidden="1"/>
    </xf>
    <xf numFmtId="1" fontId="14" fillId="4" borderId="21" xfId="0" applyNumberFormat="1" applyFont="1" applyFill="1" applyBorder="1" applyAlignment="1" applyProtection="1">
      <alignment horizontal="right"/>
      <protection hidden="1"/>
    </xf>
    <xf numFmtId="0" fontId="0" fillId="14" borderId="0" xfId="0" applyFill="1" applyProtection="1"/>
    <xf numFmtId="0" fontId="19" fillId="4" borderId="0" xfId="0" applyFont="1" applyFill="1" applyBorder="1" applyProtection="1"/>
    <xf numFmtId="169" fontId="13" fillId="11" borderId="0" xfId="0" applyNumberFormat="1" applyFont="1" applyFill="1" applyProtection="1"/>
    <xf numFmtId="0" fontId="10" fillId="11" borderId="68" xfId="0" applyFont="1" applyFill="1" applyBorder="1" applyProtection="1"/>
    <xf numFmtId="0" fontId="0" fillId="11" borderId="68" xfId="0" applyFill="1" applyBorder="1" applyProtection="1"/>
    <xf numFmtId="0" fontId="4" fillId="8" borderId="0" xfId="0" quotePrefix="1" applyFont="1" applyFill="1" applyProtection="1"/>
    <xf numFmtId="42" fontId="13" fillId="13" borderId="0" xfId="0" applyNumberFormat="1" applyFont="1" applyFill="1" applyBorder="1" applyProtection="1">
      <protection locked="0"/>
    </xf>
    <xf numFmtId="1" fontId="8" fillId="9" borderId="58" xfId="0" applyNumberFormat="1" applyFont="1" applyFill="1" applyBorder="1" applyAlignment="1" applyProtection="1">
      <alignment horizontal="center"/>
    </xf>
    <xf numFmtId="0" fontId="0" fillId="11" borderId="0" xfId="0" applyFill="1" applyBorder="1" applyAlignment="1" applyProtection="1"/>
    <xf numFmtId="42" fontId="36" fillId="8" borderId="0" xfId="0" applyNumberFormat="1" applyFont="1" applyFill="1" applyProtection="1"/>
    <xf numFmtId="0" fontId="8" fillId="11" borderId="0" xfId="0" applyFont="1" applyFill="1" applyProtection="1"/>
    <xf numFmtId="0" fontId="37" fillId="14" borderId="0" xfId="0" applyFont="1" applyFill="1" applyProtection="1"/>
    <xf numFmtId="0" fontId="13" fillId="4" borderId="0" xfId="0" applyFont="1" applyFill="1" applyBorder="1" applyProtection="1"/>
    <xf numFmtId="0" fontId="27" fillId="11" borderId="0" xfId="0" applyFont="1" applyFill="1" applyBorder="1" applyAlignment="1" applyProtection="1"/>
    <xf numFmtId="0" fontId="8" fillId="11" borderId="0" xfId="0" applyFont="1" applyFill="1" applyBorder="1" applyAlignment="1" applyProtection="1">
      <alignment horizontal="left"/>
    </xf>
    <xf numFmtId="42" fontId="38" fillId="8" borderId="0" xfId="0" applyNumberFormat="1" applyFont="1" applyFill="1" applyProtection="1"/>
    <xf numFmtId="42" fontId="39" fillId="8" borderId="0" xfId="0" applyNumberFormat="1" applyFont="1" applyFill="1" applyProtection="1"/>
    <xf numFmtId="3" fontId="0" fillId="8" borderId="0" xfId="0" applyNumberFormat="1" applyFill="1" applyProtection="1"/>
    <xf numFmtId="0" fontId="8" fillId="11" borderId="64" xfId="0" applyFont="1" applyFill="1" applyBorder="1" applyProtection="1"/>
    <xf numFmtId="1" fontId="8" fillId="11" borderId="64" xfId="0" applyNumberFormat="1" applyFont="1" applyFill="1" applyBorder="1" applyProtection="1">
      <protection hidden="1"/>
    </xf>
    <xf numFmtId="0" fontId="8" fillId="11" borderId="1" xfId="0" applyFont="1" applyFill="1" applyBorder="1" applyProtection="1"/>
    <xf numFmtId="42" fontId="8" fillId="11" borderId="64" xfId="0" applyNumberFormat="1" applyFont="1" applyFill="1" applyBorder="1" applyProtection="1">
      <protection hidden="1"/>
    </xf>
    <xf numFmtId="0" fontId="8" fillId="8" borderId="0" xfId="0" applyFont="1" applyFill="1" applyProtection="1"/>
    <xf numFmtId="0" fontId="8" fillId="0" borderId="0" xfId="0" applyFont="1" applyProtection="1"/>
    <xf numFmtId="42" fontId="13" fillId="11" borderId="97" xfId="0" applyNumberFormat="1" applyFont="1" applyFill="1" applyBorder="1" applyProtection="1">
      <protection hidden="1"/>
    </xf>
    <xf numFmtId="0" fontId="33" fillId="16" borderId="0" xfId="1" applyFill="1" applyProtection="1"/>
    <xf numFmtId="0" fontId="10" fillId="16" borderId="0" xfId="1" applyFont="1" applyFill="1" applyProtection="1"/>
    <xf numFmtId="0" fontId="5" fillId="16" borderId="10" xfId="3" applyFont="1" applyFill="1" applyBorder="1" applyAlignment="1" applyProtection="1"/>
    <xf numFmtId="0" fontId="5" fillId="16" borderId="59" xfId="3" applyFont="1" applyFill="1" applyBorder="1" applyAlignment="1" applyProtection="1"/>
    <xf numFmtId="0" fontId="4" fillId="4" borderId="55" xfId="0" applyFont="1" applyFill="1" applyBorder="1" applyAlignment="1">
      <alignment wrapText="1"/>
    </xf>
    <xf numFmtId="0" fontId="4" fillId="3" borderId="0" xfId="0" applyFont="1" applyFill="1" applyBorder="1" applyProtection="1"/>
    <xf numFmtId="0" fontId="13" fillId="11" borderId="0" xfId="0" applyFont="1" applyFill="1" applyBorder="1" applyAlignment="1" applyProtection="1"/>
    <xf numFmtId="0" fontId="0" fillId="11" borderId="0" xfId="0" applyFill="1" applyBorder="1" applyAlignment="1" applyProtection="1"/>
    <xf numFmtId="0" fontId="0" fillId="11" borderId="2" xfId="0" applyFill="1" applyBorder="1" applyAlignment="1" applyProtection="1"/>
    <xf numFmtId="0" fontId="0" fillId="11" borderId="0" xfId="0" applyFill="1" applyBorder="1" applyProtection="1"/>
    <xf numFmtId="0" fontId="14" fillId="11" borderId="2" xfId="0" applyFont="1" applyFill="1" applyBorder="1" applyAlignment="1" applyProtection="1">
      <alignment horizontal="right"/>
    </xf>
    <xf numFmtId="0" fontId="0" fillId="11" borderId="2" xfId="0" applyFill="1" applyBorder="1" applyAlignment="1" applyProtection="1">
      <alignment horizontal="right"/>
    </xf>
    <xf numFmtId="0" fontId="14" fillId="11" borderId="0" xfId="0" applyFont="1" applyFill="1" applyBorder="1" applyAlignment="1" applyProtection="1"/>
    <xf numFmtId="0" fontId="14" fillId="0" borderId="0" xfId="0" applyFont="1" applyFill="1" applyBorder="1" applyAlignment="1" applyProtection="1">
      <alignment horizontal="left"/>
      <protection locked="0"/>
    </xf>
    <xf numFmtId="0" fontId="0" fillId="0" borderId="63" xfId="0" applyBorder="1" applyProtection="1"/>
    <xf numFmtId="1" fontId="13" fillId="11" borderId="0" xfId="0" applyNumberFormat="1" applyFont="1" applyFill="1" applyBorder="1" applyProtection="1"/>
    <xf numFmtId="0" fontId="13" fillId="11" borderId="0" xfId="0" applyFont="1" applyFill="1" applyBorder="1" applyAlignment="1" applyProtection="1">
      <alignment horizontal="center"/>
    </xf>
    <xf numFmtId="169" fontId="13" fillId="11" borderId="0" xfId="0" applyNumberFormat="1" applyFont="1" applyFill="1" applyBorder="1" applyProtection="1"/>
    <xf numFmtId="2" fontId="0" fillId="11" borderId="0" xfId="0" applyNumberFormat="1" applyFill="1" applyBorder="1" applyAlignment="1" applyProtection="1">
      <alignment wrapText="1"/>
    </xf>
    <xf numFmtId="0" fontId="17" fillId="11" borderId="0" xfId="0" applyFont="1" applyFill="1" applyBorder="1" applyProtection="1"/>
    <xf numFmtId="0" fontId="8" fillId="11" borderId="0" xfId="0" applyFont="1" applyFill="1" applyBorder="1" applyProtection="1"/>
    <xf numFmtId="0" fontId="0" fillId="8" borderId="0" xfId="0" applyFill="1" applyBorder="1" applyProtection="1"/>
    <xf numFmtId="0" fontId="0" fillId="18" borderId="0" xfId="0" applyFill="1"/>
    <xf numFmtId="0" fontId="4" fillId="4" borderId="0" xfId="0" applyFont="1" applyFill="1" applyBorder="1" applyAlignment="1">
      <alignment vertical="top"/>
    </xf>
    <xf numFmtId="0" fontId="4" fillId="4" borderId="55" xfId="0" applyFont="1" applyFill="1" applyBorder="1"/>
    <xf numFmtId="0" fontId="4" fillId="4" borderId="53" xfId="0" applyFont="1" applyFill="1" applyBorder="1"/>
    <xf numFmtId="0" fontId="4" fillId="11" borderId="53" xfId="0" applyFont="1" applyFill="1" applyBorder="1"/>
    <xf numFmtId="0" fontId="4" fillId="8" borderId="55" xfId="0" applyFont="1" applyFill="1" applyBorder="1"/>
    <xf numFmtId="0" fontId="4" fillId="4" borderId="18" xfId="0" applyFont="1" applyFill="1" applyBorder="1"/>
    <xf numFmtId="0" fontId="4" fillId="11" borderId="107" xfId="0" applyFont="1" applyFill="1" applyBorder="1" applyAlignment="1">
      <alignment vertical="center" wrapText="1"/>
    </xf>
    <xf numFmtId="0" fontId="4" fillId="8" borderId="0" xfId="0" applyFont="1" applyFill="1" applyBorder="1"/>
    <xf numFmtId="0" fontId="4" fillId="8" borderId="53" xfId="0" applyFont="1" applyFill="1" applyBorder="1"/>
    <xf numFmtId="0" fontId="4" fillId="8" borderId="101" xfId="0" applyFont="1" applyFill="1" applyBorder="1"/>
    <xf numFmtId="0" fontId="4" fillId="11" borderId="0" xfId="0" applyFont="1" applyFill="1" applyBorder="1"/>
    <xf numFmtId="0" fontId="4" fillId="11" borderId="0" xfId="0" applyFont="1" applyFill="1"/>
    <xf numFmtId="0" fontId="4" fillId="11" borderId="108" xfId="0" applyFont="1" applyFill="1" applyBorder="1" applyAlignment="1">
      <alignment vertical="center" wrapText="1"/>
    </xf>
    <xf numFmtId="0" fontId="4" fillId="4" borderId="105" xfId="0" applyFont="1" applyFill="1" applyBorder="1"/>
    <xf numFmtId="0" fontId="4" fillId="4" borderId="99" xfId="0" applyFont="1" applyFill="1" applyBorder="1"/>
    <xf numFmtId="0" fontId="4" fillId="4" borderId="100" xfId="0" applyFont="1" applyFill="1" applyBorder="1" applyAlignment="1">
      <alignment vertical="top"/>
    </xf>
    <xf numFmtId="171" fontId="4" fillId="4" borderId="100" xfId="0" applyNumberFormat="1" applyFont="1" applyFill="1" applyBorder="1" applyAlignment="1">
      <alignment vertical="top"/>
    </xf>
    <xf numFmtId="0" fontId="4" fillId="4" borderId="100" xfId="0" applyFont="1" applyFill="1" applyBorder="1"/>
    <xf numFmtId="0" fontId="4" fillId="15" borderId="57" xfId="0" applyFont="1" applyFill="1" applyBorder="1"/>
    <xf numFmtId="0" fontId="4" fillId="12" borderId="100" xfId="0" applyFont="1" applyFill="1" applyBorder="1" applyAlignment="1">
      <alignment wrapText="1"/>
    </xf>
    <xf numFmtId="0" fontId="4" fillId="11" borderId="99" xfId="0" applyFont="1" applyFill="1" applyBorder="1"/>
    <xf numFmtId="0" fontId="8" fillId="11" borderId="112" xfId="0" applyFont="1" applyFill="1" applyBorder="1" applyAlignment="1">
      <alignment vertical="center" wrapText="1"/>
    </xf>
    <xf numFmtId="0" fontId="4" fillId="11" borderId="112" xfId="0" applyFont="1" applyFill="1" applyBorder="1" applyAlignment="1">
      <alignment vertical="center" wrapText="1"/>
    </xf>
    <xf numFmtId="0" fontId="4" fillId="11" borderId="113" xfId="0" applyFont="1" applyFill="1" applyBorder="1" applyAlignment="1">
      <alignment vertical="center" wrapText="1"/>
    </xf>
    <xf numFmtId="0" fontId="46" fillId="0" borderId="0" xfId="0" applyFont="1" applyProtection="1"/>
    <xf numFmtId="0" fontId="45" fillId="0" borderId="0" xfId="0" applyFont="1" applyProtection="1"/>
    <xf numFmtId="0" fontId="48" fillId="0" borderId="0" xfId="0" applyFont="1" applyProtection="1"/>
    <xf numFmtId="0" fontId="45" fillId="0" borderId="0" xfId="0" applyFont="1" applyBorder="1" applyAlignment="1" applyProtection="1">
      <alignment horizontal="left"/>
    </xf>
    <xf numFmtId="0" fontId="45" fillId="0" borderId="0" xfId="0" applyFont="1" applyBorder="1" applyAlignment="1" applyProtection="1"/>
    <xf numFmtId="0" fontId="0" fillId="0" borderId="0" xfId="0" applyBorder="1" applyAlignment="1" applyProtection="1"/>
    <xf numFmtId="0" fontId="46" fillId="0" borderId="105" xfId="0" applyFont="1" applyBorder="1" applyAlignment="1" applyProtection="1">
      <alignment horizontal="left"/>
    </xf>
    <xf numFmtId="0" fontId="46" fillId="0" borderId="99" xfId="0" applyFont="1" applyBorder="1" applyAlignment="1" applyProtection="1">
      <alignment horizontal="right"/>
    </xf>
    <xf numFmtId="0" fontId="46" fillId="0" borderId="55" xfId="0" applyFont="1" applyBorder="1" applyAlignment="1" applyProtection="1">
      <alignment horizontal="left"/>
    </xf>
    <xf numFmtId="3" fontId="46" fillId="0" borderId="53" xfId="0" applyNumberFormat="1" applyFont="1" applyBorder="1" applyAlignment="1" applyProtection="1">
      <alignment horizontal="right"/>
    </xf>
    <xf numFmtId="0" fontId="48" fillId="0" borderId="0" xfId="0" applyFont="1" applyBorder="1" applyProtection="1"/>
    <xf numFmtId="0" fontId="45" fillId="0" borderId="55" xfId="0" applyFont="1" applyBorder="1" applyAlignment="1" applyProtection="1">
      <alignment horizontal="left"/>
    </xf>
    <xf numFmtId="0" fontId="45" fillId="0" borderId="53" xfId="0" applyFont="1" applyBorder="1" applyAlignment="1" applyProtection="1">
      <alignment horizontal="left"/>
    </xf>
    <xf numFmtId="0" fontId="46" fillId="0" borderId="53" xfId="0" applyFont="1" applyBorder="1" applyAlignment="1" applyProtection="1">
      <alignment horizontal="right"/>
    </xf>
    <xf numFmtId="0" fontId="45" fillId="0" borderId="0" xfId="0" applyFont="1" applyBorder="1" applyProtection="1"/>
    <xf numFmtId="0" fontId="45" fillId="0" borderId="0" xfId="0" applyFont="1" applyBorder="1" applyAlignment="1" applyProtection="1">
      <alignment horizontal="center"/>
    </xf>
    <xf numFmtId="0" fontId="45" fillId="0" borderId="0" xfId="0" applyFont="1" applyAlignment="1" applyProtection="1">
      <alignment wrapText="1"/>
    </xf>
    <xf numFmtId="0" fontId="45" fillId="0" borderId="53" xfId="0" applyFont="1" applyBorder="1" applyAlignment="1" applyProtection="1">
      <alignment horizontal="right"/>
    </xf>
    <xf numFmtId="0" fontId="45" fillId="0" borderId="0" xfId="0" applyFont="1" applyBorder="1" applyAlignment="1" applyProtection="1">
      <alignment horizontal="right"/>
    </xf>
    <xf numFmtId="0" fontId="45" fillId="0" borderId="25" xfId="0" applyFont="1" applyBorder="1" applyAlignment="1" applyProtection="1">
      <alignment wrapText="1"/>
    </xf>
    <xf numFmtId="0" fontId="45" fillId="19" borderId="0" xfId="0" applyFont="1" applyFill="1" applyAlignment="1" applyProtection="1">
      <alignment wrapText="1"/>
      <protection locked="0"/>
    </xf>
    <xf numFmtId="0" fontId="45" fillId="0" borderId="55" xfId="0" applyFont="1" applyBorder="1" applyProtection="1"/>
    <xf numFmtId="0" fontId="45" fillId="0" borderId="53" xfId="0" applyFont="1" applyBorder="1" applyProtection="1"/>
    <xf numFmtId="0" fontId="46" fillId="0" borderId="55" xfId="0" applyFont="1" applyBorder="1" applyProtection="1"/>
    <xf numFmtId="172" fontId="46" fillId="0" borderId="62" xfId="0" applyNumberFormat="1" applyFont="1" applyBorder="1" applyAlignment="1" applyProtection="1">
      <alignment wrapText="1"/>
    </xf>
    <xf numFmtId="3" fontId="46" fillId="0" borderId="62" xfId="0" applyNumberFormat="1" applyFont="1" applyBorder="1" applyAlignment="1" applyProtection="1">
      <alignment wrapText="1"/>
    </xf>
    <xf numFmtId="3" fontId="45" fillId="0" borderId="53" xfId="0" applyNumberFormat="1" applyFont="1" applyBorder="1" applyProtection="1"/>
    <xf numFmtId="0" fontId="46" fillId="0" borderId="25" xfId="0" applyFont="1" applyBorder="1" applyAlignment="1" applyProtection="1">
      <alignment wrapText="1"/>
    </xf>
    <xf numFmtId="3" fontId="45" fillId="19" borderId="0" xfId="0" applyNumberFormat="1" applyFont="1" applyFill="1" applyAlignment="1" applyProtection="1">
      <alignment wrapText="1"/>
      <protection locked="0"/>
    </xf>
    <xf numFmtId="0" fontId="45" fillId="0" borderId="57" xfId="0" applyFont="1" applyBorder="1" applyProtection="1"/>
    <xf numFmtId="0" fontId="45" fillId="0" borderId="101" xfId="0" applyFont="1" applyBorder="1" applyAlignment="1" applyProtection="1">
      <alignment wrapText="1"/>
    </xf>
    <xf numFmtId="3" fontId="45" fillId="0" borderId="0" xfId="0" applyNumberFormat="1" applyFont="1" applyAlignment="1" applyProtection="1">
      <alignment wrapText="1"/>
    </xf>
    <xf numFmtId="0" fontId="46" fillId="0" borderId="25" xfId="0" applyFont="1" applyBorder="1" applyProtection="1"/>
    <xf numFmtId="0" fontId="45" fillId="0" borderId="25" xfId="0" applyFont="1" applyBorder="1" applyProtection="1"/>
    <xf numFmtId="0" fontId="46" fillId="0" borderId="62" xfId="0" applyFont="1" applyBorder="1" applyAlignment="1" applyProtection="1">
      <alignment wrapText="1"/>
    </xf>
    <xf numFmtId="3" fontId="45" fillId="0" borderId="0" xfId="0" applyNumberFormat="1" applyFont="1" applyProtection="1"/>
    <xf numFmtId="0" fontId="46" fillId="0" borderId="0" xfId="0" applyFont="1" applyBorder="1" applyAlignment="1" applyProtection="1">
      <alignment wrapText="1"/>
    </xf>
    <xf numFmtId="3" fontId="46" fillId="0" borderId="0" xfId="0" applyNumberFormat="1" applyFont="1" applyProtection="1"/>
    <xf numFmtId="0" fontId="46" fillId="0" borderId="62" xfId="0" applyFont="1" applyBorder="1" applyProtection="1"/>
    <xf numFmtId="3" fontId="46" fillId="0" borderId="62" xfId="0" applyNumberFormat="1" applyFont="1" applyBorder="1" applyProtection="1"/>
    <xf numFmtId="0" fontId="48" fillId="0" borderId="25" xfId="0" applyFont="1" applyBorder="1" applyProtection="1"/>
    <xf numFmtId="3" fontId="45" fillId="19" borderId="0" xfId="0" applyNumberFormat="1" applyFont="1" applyFill="1" applyProtection="1">
      <protection locked="0"/>
    </xf>
    <xf numFmtId="3" fontId="50" fillId="0" borderId="62" xfId="0" applyNumberFormat="1" applyFont="1" applyBorder="1" applyProtection="1"/>
    <xf numFmtId="0" fontId="51" fillId="0" borderId="23" xfId="0" applyFont="1" applyBorder="1" applyAlignment="1" applyProtection="1">
      <alignment wrapText="1"/>
    </xf>
    <xf numFmtId="3" fontId="45" fillId="0" borderId="23" xfId="0" applyNumberFormat="1" applyFont="1" applyBorder="1" applyProtection="1"/>
    <xf numFmtId="3" fontId="45" fillId="0" borderId="0" xfId="0" applyNumberFormat="1" applyFont="1" applyFill="1" applyAlignment="1" applyProtection="1">
      <alignment wrapText="1"/>
    </xf>
    <xf numFmtId="0" fontId="54" fillId="0" borderId="0" xfId="0" applyFont="1" applyAlignment="1">
      <alignment vertical="center"/>
    </xf>
    <xf numFmtId="0" fontId="55" fillId="0" borderId="0" xfId="0" applyFont="1" applyAlignment="1">
      <alignment vertical="center"/>
    </xf>
    <xf numFmtId="0" fontId="55" fillId="0" borderId="0" xfId="0" applyFont="1" applyAlignment="1">
      <alignment vertical="center" wrapText="1"/>
    </xf>
    <xf numFmtId="0" fontId="56" fillId="0" borderId="0" xfId="0" applyFont="1" applyAlignment="1">
      <alignment vertical="center" wrapText="1"/>
    </xf>
    <xf numFmtId="0" fontId="55" fillId="0" borderId="0" xfId="0" applyFont="1" applyAlignment="1">
      <alignment horizontal="left" vertical="center" indent="12"/>
    </xf>
    <xf numFmtId="0" fontId="55" fillId="0" borderId="0" xfId="0" applyFont="1" applyAlignment="1">
      <alignment vertical="top"/>
    </xf>
    <xf numFmtId="0" fontId="0" fillId="17" borderId="55" xfId="0" applyFill="1" applyBorder="1"/>
    <xf numFmtId="0" fontId="0" fillId="17" borderId="0" xfId="0" applyFill="1" applyBorder="1"/>
    <xf numFmtId="0" fontId="0" fillId="17" borderId="53" xfId="0" applyFill="1" applyBorder="1"/>
    <xf numFmtId="0" fontId="58" fillId="17" borderId="55" xfId="0" applyFont="1" applyFill="1" applyBorder="1" applyAlignment="1">
      <alignment horizontal="left" vertical="center" readingOrder="1"/>
    </xf>
    <xf numFmtId="0" fontId="58" fillId="17" borderId="55" xfId="0" applyFont="1" applyFill="1" applyBorder="1"/>
    <xf numFmtId="0" fontId="42" fillId="17" borderId="55" xfId="0" applyFont="1" applyFill="1" applyBorder="1" applyAlignment="1">
      <alignment horizontal="left" vertical="center" readingOrder="1"/>
    </xf>
    <xf numFmtId="0" fontId="41" fillId="17" borderId="55" xfId="0" applyFont="1" applyFill="1" applyBorder="1" applyAlignment="1">
      <alignment horizontal="left" vertical="center" readingOrder="1"/>
    </xf>
    <xf numFmtId="0" fontId="4" fillId="17" borderId="55" xfId="0" applyFont="1" applyFill="1" applyBorder="1"/>
    <xf numFmtId="0" fontId="43" fillId="17" borderId="55" xfId="0" applyFont="1" applyFill="1" applyBorder="1" applyAlignment="1">
      <alignment horizontal="left" vertical="center" readingOrder="1"/>
    </xf>
    <xf numFmtId="0" fontId="0" fillId="17" borderId="57" xfId="0" applyFill="1" applyBorder="1"/>
    <xf numFmtId="0" fontId="0" fillId="17" borderId="100" xfId="0" applyFill="1" applyBorder="1"/>
    <xf numFmtId="0" fontId="0" fillId="17" borderId="101" xfId="0" applyFill="1" applyBorder="1"/>
    <xf numFmtId="0" fontId="41" fillId="17" borderId="55" xfId="0" applyFont="1" applyFill="1" applyBorder="1"/>
    <xf numFmtId="0" fontId="4" fillId="17" borderId="57" xfId="0" applyFont="1" applyFill="1" applyBorder="1"/>
    <xf numFmtId="0" fontId="13" fillId="17" borderId="0" xfId="0" applyFont="1" applyFill="1" applyBorder="1"/>
    <xf numFmtId="0" fontId="13" fillId="17" borderId="53" xfId="0" applyFont="1" applyFill="1" applyBorder="1"/>
    <xf numFmtId="0" fontId="0" fillId="17" borderId="105" xfId="0" applyFill="1" applyBorder="1"/>
    <xf numFmtId="0" fontId="0" fillId="17" borderId="98" xfId="0" applyFill="1" applyBorder="1"/>
    <xf numFmtId="0" fontId="0" fillId="17" borderId="99" xfId="0" applyFill="1" applyBorder="1"/>
    <xf numFmtId="1" fontId="0" fillId="0" borderId="25" xfId="0" applyNumberFormat="1" applyBorder="1" applyAlignment="1" applyProtection="1"/>
    <xf numFmtId="1" fontId="0" fillId="0" borderId="25" xfId="0" applyNumberFormat="1" applyBorder="1" applyAlignment="1" applyProtection="1">
      <alignment horizontal="left"/>
    </xf>
    <xf numFmtId="0" fontId="8" fillId="0" borderId="23" xfId="0" applyFont="1" applyFill="1" applyBorder="1" applyAlignment="1" applyProtection="1">
      <alignment horizontal="left"/>
    </xf>
    <xf numFmtId="0" fontId="0" fillId="0" borderId="25" xfId="0" applyFill="1" applyBorder="1" applyAlignment="1" applyProtection="1">
      <alignment horizontal="left"/>
    </xf>
    <xf numFmtId="0" fontId="0" fillId="0" borderId="0" xfId="0" applyFill="1" applyBorder="1" applyAlignment="1" applyProtection="1">
      <alignment horizontal="left"/>
    </xf>
    <xf numFmtId="0" fontId="56" fillId="0" borderId="0" xfId="0" applyFont="1" applyAlignment="1">
      <alignment vertical="center"/>
    </xf>
    <xf numFmtId="0" fontId="56" fillId="0" borderId="0" xfId="0" applyFont="1" applyAlignment="1">
      <alignment vertical="top" wrapText="1"/>
    </xf>
    <xf numFmtId="0" fontId="8" fillId="18" borderId="0" xfId="0" applyFont="1" applyFill="1"/>
    <xf numFmtId="0" fontId="4" fillId="18" borderId="0" xfId="0" applyFont="1" applyFill="1"/>
    <xf numFmtId="0" fontId="0" fillId="8" borderId="0" xfId="0" applyFill="1" applyBorder="1"/>
    <xf numFmtId="0" fontId="22" fillId="4" borderId="55" xfId="0" applyFont="1" applyFill="1" applyBorder="1" applyProtection="1"/>
    <xf numFmtId="42" fontId="59" fillId="8" borderId="0" xfId="0" applyNumberFormat="1" applyFont="1" applyFill="1" applyProtection="1"/>
    <xf numFmtId="0" fontId="60" fillId="16" borderId="0" xfId="1" applyFont="1" applyFill="1" applyProtection="1"/>
    <xf numFmtId="44" fontId="13" fillId="11" borderId="0" xfId="1" applyNumberFormat="1" applyFont="1" applyFill="1" applyBorder="1" applyProtection="1"/>
    <xf numFmtId="0" fontId="61" fillId="8" borderId="0" xfId="0" applyFont="1" applyFill="1" applyProtection="1"/>
    <xf numFmtId="0" fontId="4" fillId="11" borderId="100" xfId="0" applyFont="1" applyFill="1" applyBorder="1"/>
    <xf numFmtId="0" fontId="4" fillId="11" borderId="98" xfId="0" applyFont="1" applyFill="1" applyBorder="1" applyAlignment="1"/>
    <xf numFmtId="0" fontId="0" fillId="11" borderId="98" xfId="0" applyFill="1" applyBorder="1" applyAlignment="1"/>
    <xf numFmtId="0" fontId="0" fillId="11" borderId="99" xfId="0" applyFill="1" applyBorder="1" applyAlignment="1"/>
    <xf numFmtId="0" fontId="0" fillId="11" borderId="0" xfId="0" applyFill="1" applyBorder="1" applyAlignment="1"/>
    <xf numFmtId="0" fontId="0" fillId="11" borderId="53" xfId="0" applyFill="1" applyBorder="1" applyAlignment="1"/>
    <xf numFmtId="0" fontId="8" fillId="11" borderId="0" xfId="0" applyFont="1" applyFill="1" applyBorder="1"/>
    <xf numFmtId="0" fontId="63" fillId="20" borderId="55" xfId="0" applyFont="1" applyFill="1" applyBorder="1" applyAlignment="1">
      <alignment vertical="center"/>
    </xf>
    <xf numFmtId="0" fontId="63" fillId="20" borderId="0" xfId="0" applyFont="1" applyFill="1" applyBorder="1" applyAlignment="1">
      <alignment vertical="center"/>
    </xf>
    <xf numFmtId="2" fontId="45" fillId="0" borderId="0" xfId="0" applyNumberFormat="1" applyFont="1" applyAlignment="1" applyProtection="1">
      <alignment wrapText="1"/>
    </xf>
    <xf numFmtId="2" fontId="45" fillId="0" borderId="53" xfId="0" applyNumberFormat="1" applyFont="1" applyBorder="1" applyProtection="1"/>
    <xf numFmtId="2" fontId="45" fillId="0" borderId="53" xfId="0" applyNumberFormat="1" applyFont="1" applyBorder="1" applyAlignment="1" applyProtection="1">
      <alignment horizontal="right"/>
    </xf>
    <xf numFmtId="2" fontId="45" fillId="13" borderId="0" xfId="0" applyNumberFormat="1" applyFont="1" applyFill="1" applyAlignment="1" applyProtection="1">
      <alignment wrapText="1"/>
    </xf>
    <xf numFmtId="0" fontId="4" fillId="20" borderId="100" xfId="0" applyFont="1" applyFill="1" applyBorder="1"/>
    <xf numFmtId="0" fontId="45" fillId="0" borderId="0" xfId="0" applyFont="1" applyAlignment="1" applyProtection="1">
      <alignment wrapText="1"/>
    </xf>
    <xf numFmtId="0" fontId="4" fillId="14" borderId="0" xfId="0" applyFont="1" applyFill="1" applyProtection="1"/>
    <xf numFmtId="3" fontId="46" fillId="0" borderId="0" xfId="0" applyNumberFormat="1" applyFont="1" applyBorder="1" applyAlignment="1" applyProtection="1">
      <alignment wrapText="1"/>
    </xf>
    <xf numFmtId="0" fontId="64" fillId="0" borderId="62" xfId="0" applyFont="1" applyBorder="1" applyAlignment="1" applyProtection="1">
      <alignment wrapText="1"/>
    </xf>
    <xf numFmtId="3" fontId="45" fillId="0" borderId="62" xfId="0" applyNumberFormat="1" applyFont="1" applyBorder="1" applyAlignment="1" applyProtection="1">
      <alignment wrapText="1"/>
    </xf>
    <xf numFmtId="3" fontId="46" fillId="0" borderId="0" xfId="0" applyNumberFormat="1" applyFont="1" applyBorder="1" applyProtection="1"/>
    <xf numFmtId="0" fontId="0" fillId="11" borderId="0" xfId="0" applyFill="1" applyAlignment="1" applyProtection="1"/>
    <xf numFmtId="0" fontId="14" fillId="18" borderId="0" xfId="0" applyFont="1" applyFill="1"/>
    <xf numFmtId="0" fontId="4" fillId="11" borderId="0" xfId="0" applyFont="1" applyFill="1" applyAlignment="1" applyProtection="1"/>
    <xf numFmtId="0" fontId="0" fillId="15" borderId="0" xfId="0" applyFill="1" applyProtection="1"/>
    <xf numFmtId="0" fontId="48" fillId="19" borderId="0" xfId="0" applyFont="1" applyFill="1" applyProtection="1">
      <protection locked="0"/>
    </xf>
    <xf numFmtId="49" fontId="4" fillId="0" borderId="25" xfId="0" applyNumberFormat="1" applyFont="1" applyFill="1" applyBorder="1" applyAlignment="1" applyProtection="1">
      <protection locked="0"/>
    </xf>
    <xf numFmtId="0" fontId="0" fillId="21" borderId="0" xfId="0" applyFill="1" applyProtection="1"/>
    <xf numFmtId="2" fontId="66" fillId="3" borderId="58" xfId="0" applyNumberFormat="1" applyFont="1" applyFill="1" applyBorder="1" applyProtection="1">
      <protection hidden="1"/>
    </xf>
    <xf numFmtId="2" fontId="67" fillId="0" borderId="3" xfId="0" applyNumberFormat="1" applyFont="1" applyBorder="1" applyProtection="1">
      <protection locked="0"/>
    </xf>
    <xf numFmtId="0" fontId="0" fillId="11" borderId="0" xfId="0" applyFill="1" applyBorder="1" applyProtection="1"/>
    <xf numFmtId="0" fontId="14" fillId="11" borderId="1" xfId="0" applyFont="1" applyFill="1" applyBorder="1" applyAlignment="1" applyProtection="1">
      <alignment horizontal="right"/>
    </xf>
    <xf numFmtId="0" fontId="69" fillId="11" borderId="0" xfId="0" applyFont="1" applyFill="1" applyBorder="1" applyAlignment="1" applyProtection="1">
      <alignment horizontal="center"/>
    </xf>
    <xf numFmtId="0" fontId="0" fillId="8" borderId="0" xfId="0" applyFill="1" applyAlignment="1" applyProtection="1">
      <alignment horizontal="center"/>
    </xf>
    <xf numFmtId="0" fontId="68" fillId="11" borderId="1" xfId="0" applyFont="1" applyFill="1" applyBorder="1" applyAlignment="1" applyProtection="1"/>
    <xf numFmtId="0" fontId="0" fillId="5" borderId="0" xfId="0" applyFill="1" applyAlignment="1" applyProtection="1">
      <alignment vertical="top"/>
      <protection hidden="1"/>
    </xf>
    <xf numFmtId="6" fontId="0" fillId="5" borderId="0" xfId="0" applyNumberFormat="1" applyFill="1" applyAlignment="1" applyProtection="1">
      <alignment vertical="top"/>
      <protection hidden="1"/>
    </xf>
    <xf numFmtId="0" fontId="14" fillId="4" borderId="54" xfId="0" applyFont="1" applyFill="1" applyBorder="1" applyProtection="1"/>
    <xf numFmtId="0" fontId="48" fillId="0" borderId="0" xfId="0" applyFont="1" applyFill="1" applyProtection="1">
      <protection locked="0"/>
    </xf>
    <xf numFmtId="0" fontId="47" fillId="0" borderId="0" xfId="0" applyFont="1" applyAlignment="1" applyProtection="1"/>
    <xf numFmtId="0" fontId="45" fillId="0" borderId="0" xfId="0" applyFont="1" applyAlignment="1" applyProtection="1">
      <alignment vertical="top" wrapText="1"/>
    </xf>
    <xf numFmtId="0" fontId="57" fillId="17" borderId="105" xfId="0" applyFont="1" applyFill="1" applyBorder="1" applyAlignment="1">
      <alignment horizontal="left" vertical="center" wrapText="1" readingOrder="1"/>
    </xf>
    <xf numFmtId="0" fontId="2" fillId="0" borderId="98" xfId="0" applyFont="1" applyBorder="1" applyAlignment="1">
      <alignment wrapText="1" readingOrder="1"/>
    </xf>
    <xf numFmtId="0" fontId="2" fillId="0" borderId="99" xfId="0" applyFont="1" applyBorder="1" applyAlignment="1">
      <alignment wrapText="1" readingOrder="1"/>
    </xf>
    <xf numFmtId="0" fontId="2" fillId="0" borderId="57" xfId="0" applyFont="1" applyBorder="1" applyAlignment="1">
      <alignment wrapText="1" readingOrder="1"/>
    </xf>
    <xf numFmtId="0" fontId="2" fillId="0" borderId="100" xfId="0" applyFont="1" applyBorder="1" applyAlignment="1">
      <alignment wrapText="1" readingOrder="1"/>
    </xf>
    <xf numFmtId="0" fontId="2" fillId="0" borderId="101" xfId="0" applyFont="1" applyBorder="1" applyAlignment="1">
      <alignment wrapText="1" readingOrder="1"/>
    </xf>
    <xf numFmtId="0" fontId="41" fillId="17" borderId="55" xfId="0" applyFont="1" applyFill="1" applyBorder="1" applyAlignment="1">
      <alignment horizontal="left" vertical="center" wrapText="1" readingOrder="1"/>
    </xf>
    <xf numFmtId="0" fontId="0" fillId="0" borderId="0" xfId="0" applyBorder="1" applyAlignment="1">
      <alignment wrapText="1"/>
    </xf>
    <xf numFmtId="0" fontId="0" fillId="0" borderId="53" xfId="0" applyBorder="1" applyAlignment="1">
      <alignment wrapText="1"/>
    </xf>
    <xf numFmtId="0" fontId="0" fillId="0" borderId="55" xfId="0" applyBorder="1" applyAlignment="1">
      <alignment wrapText="1"/>
    </xf>
    <xf numFmtId="0" fontId="41" fillId="17" borderId="55" xfId="0" applyFont="1" applyFill="1" applyBorder="1" applyAlignment="1">
      <alignment wrapText="1"/>
    </xf>
    <xf numFmtId="0" fontId="41" fillId="17" borderId="0" xfId="0" applyFont="1" applyFill="1" applyBorder="1" applyAlignment="1">
      <alignment wrapText="1"/>
    </xf>
    <xf numFmtId="0" fontId="41" fillId="17" borderId="53" xfId="0" applyFont="1" applyFill="1" applyBorder="1" applyAlignment="1">
      <alignment wrapText="1"/>
    </xf>
    <xf numFmtId="0" fontId="72" fillId="11" borderId="105" xfId="0" applyFont="1" applyFill="1" applyBorder="1" applyAlignment="1">
      <alignment vertical="center" wrapText="1"/>
    </xf>
    <xf numFmtId="0" fontId="72" fillId="11" borderId="98" xfId="0" applyFont="1" applyFill="1" applyBorder="1" applyAlignment="1">
      <alignment vertical="center" wrapText="1"/>
    </xf>
    <xf numFmtId="0" fontId="72" fillId="11" borderId="99" xfId="0" applyFont="1" applyFill="1" applyBorder="1" applyAlignment="1">
      <alignment vertical="center" wrapText="1"/>
    </xf>
    <xf numFmtId="0" fontId="72" fillId="11" borderId="55" xfId="0" applyFont="1" applyFill="1" applyBorder="1" applyAlignment="1">
      <alignment vertical="center" wrapText="1"/>
    </xf>
    <xf numFmtId="0" fontId="72" fillId="11" borderId="0" xfId="0" applyFont="1" applyFill="1" applyBorder="1" applyAlignment="1">
      <alignment vertical="center" wrapText="1"/>
    </xf>
    <xf numFmtId="0" fontId="72" fillId="11" borderId="53" xfId="0" applyFont="1" applyFill="1" applyBorder="1" applyAlignment="1">
      <alignment vertical="center" wrapText="1"/>
    </xf>
    <xf numFmtId="0" fontId="72" fillId="11" borderId="57" xfId="0" applyFont="1" applyFill="1" applyBorder="1" applyAlignment="1">
      <alignment vertical="center" wrapText="1"/>
    </xf>
    <xf numFmtId="0" fontId="72" fillId="11" borderId="100" xfId="0" applyFont="1" applyFill="1" applyBorder="1" applyAlignment="1">
      <alignment vertical="center" wrapText="1"/>
    </xf>
    <xf numFmtId="0" fontId="72" fillId="11" borderId="101" xfId="0" applyFont="1" applyFill="1" applyBorder="1" applyAlignment="1">
      <alignment vertical="center" wrapText="1"/>
    </xf>
    <xf numFmtId="0" fontId="18" fillId="11" borderId="1" xfId="0" applyFont="1" applyFill="1" applyBorder="1" applyAlignment="1" applyProtection="1"/>
    <xf numFmtId="0" fontId="19" fillId="11" borderId="1" xfId="0" applyFont="1" applyFill="1" applyBorder="1" applyAlignment="1" applyProtection="1"/>
    <xf numFmtId="0" fontId="20" fillId="11" borderId="1" xfId="0" applyFont="1" applyFill="1" applyBorder="1" applyAlignment="1" applyProtection="1"/>
    <xf numFmtId="0" fontId="0" fillId="11" borderId="1" xfId="0" applyFill="1" applyBorder="1" applyAlignment="1" applyProtection="1"/>
    <xf numFmtId="0" fontId="14" fillId="11" borderId="2" xfId="0" applyFont="1" applyFill="1" applyBorder="1" applyAlignment="1" applyProtection="1">
      <alignment horizontal="right"/>
    </xf>
    <xf numFmtId="0" fontId="0" fillId="11" borderId="2" xfId="0" applyFill="1" applyBorder="1" applyAlignment="1" applyProtection="1">
      <alignment horizontal="right"/>
    </xf>
    <xf numFmtId="0" fontId="14" fillId="11" borderId="0" xfId="0" applyFont="1" applyFill="1" applyAlignment="1" applyProtection="1"/>
    <xf numFmtId="0" fontId="0" fillId="11" borderId="0" xfId="0" applyFill="1" applyAlignment="1" applyProtection="1"/>
    <xf numFmtId="0" fontId="8" fillId="0" borderId="25" xfId="0" applyFont="1" applyFill="1" applyBorder="1" applyAlignment="1" applyProtection="1">
      <alignment horizontal="left"/>
      <protection locked="0"/>
    </xf>
    <xf numFmtId="0" fontId="0" fillId="0" borderId="25" xfId="0" applyFill="1" applyBorder="1" applyAlignment="1" applyProtection="1">
      <alignment horizontal="left"/>
      <protection locked="0"/>
    </xf>
    <xf numFmtId="0" fontId="0" fillId="0" borderId="25" xfId="0" applyBorder="1" applyAlignment="1" applyProtection="1">
      <protection locked="0"/>
    </xf>
    <xf numFmtId="0" fontId="4" fillId="3" borderId="71" xfId="0" applyFont="1" applyFill="1" applyBorder="1" applyAlignment="1" applyProtection="1"/>
    <xf numFmtId="0" fontId="0" fillId="0" borderId="62" xfId="0" applyBorder="1" applyAlignment="1" applyProtection="1"/>
    <xf numFmtId="49" fontId="4" fillId="13" borderId="24" xfId="0" applyNumberFormat="1" applyFont="1" applyFill="1" applyBorder="1" applyAlignment="1" applyProtection="1">
      <protection locked="0"/>
    </xf>
    <xf numFmtId="49" fontId="4" fillId="13" borderId="25" xfId="0" applyNumberFormat="1" applyFont="1" applyFill="1" applyBorder="1" applyAlignment="1" applyProtection="1">
      <protection locked="0"/>
    </xf>
    <xf numFmtId="49" fontId="4" fillId="13" borderId="32" xfId="0" applyNumberFormat="1" applyFont="1" applyFill="1" applyBorder="1" applyAlignment="1" applyProtection="1">
      <protection locked="0"/>
    </xf>
    <xf numFmtId="49" fontId="4" fillId="0" borderId="24" xfId="0" applyNumberFormat="1" applyFont="1" applyFill="1" applyBorder="1" applyAlignment="1" applyProtection="1">
      <alignment horizontal="left"/>
      <protection locked="0"/>
    </xf>
    <xf numFmtId="49" fontId="0" fillId="0" borderId="25" xfId="0" applyNumberFormat="1" applyBorder="1" applyAlignment="1" applyProtection="1">
      <alignment horizontal="left"/>
      <protection locked="0"/>
    </xf>
    <xf numFmtId="49" fontId="0" fillId="0" borderId="32" xfId="0" applyNumberFormat="1" applyBorder="1" applyAlignment="1" applyProtection="1">
      <alignment horizontal="left"/>
      <protection locked="0"/>
    </xf>
    <xf numFmtId="0" fontId="14" fillId="11" borderId="0" xfId="0" applyFont="1" applyFill="1" applyBorder="1" applyAlignment="1" applyProtection="1"/>
    <xf numFmtId="0" fontId="8" fillId="11" borderId="0" xfId="0" applyFont="1" applyFill="1" applyBorder="1" applyAlignment="1" applyProtection="1"/>
    <xf numFmtId="0" fontId="0" fillId="11" borderId="0" xfId="0" applyFill="1" applyBorder="1" applyAlignment="1" applyProtection="1"/>
    <xf numFmtId="0" fontId="13" fillId="11" borderId="27" xfId="0" applyFont="1" applyFill="1" applyBorder="1" applyAlignment="1" applyProtection="1"/>
    <xf numFmtId="0" fontId="4" fillId="11" borderId="27" xfId="0" applyFont="1" applyFill="1" applyBorder="1" applyAlignment="1" applyProtection="1"/>
    <xf numFmtId="0" fontId="4" fillId="11" borderId="29" xfId="0" applyFont="1" applyFill="1" applyBorder="1" applyAlignment="1" applyProtection="1"/>
    <xf numFmtId="0" fontId="13" fillId="11" borderId="1" xfId="0" applyFont="1" applyFill="1" applyBorder="1" applyAlignment="1" applyProtection="1"/>
    <xf numFmtId="0" fontId="4" fillId="0" borderId="1" xfId="0" applyFont="1" applyBorder="1" applyAlignment="1" applyProtection="1"/>
    <xf numFmtId="0" fontId="8" fillId="0" borderId="23" xfId="0" applyFont="1" applyFill="1" applyBorder="1" applyAlignment="1" applyProtection="1">
      <alignment horizontal="left"/>
      <protection locked="0"/>
    </xf>
    <xf numFmtId="170" fontId="8" fillId="0" borderId="23" xfId="0" applyNumberFormat="1" applyFont="1" applyFill="1" applyBorder="1" applyAlignment="1" applyProtection="1">
      <alignment horizontal="left"/>
      <protection locked="0"/>
    </xf>
    <xf numFmtId="170" fontId="0" fillId="0" borderId="23" xfId="0" applyNumberFormat="1" applyFill="1" applyBorder="1" applyAlignment="1" applyProtection="1">
      <alignment horizontal="left"/>
      <protection locked="0"/>
    </xf>
    <xf numFmtId="49" fontId="4" fillId="0" borderId="25" xfId="0" applyNumberFormat="1" applyFont="1" applyFill="1" applyBorder="1" applyAlignment="1" applyProtection="1">
      <protection locked="0"/>
    </xf>
    <xf numFmtId="49" fontId="4" fillId="0" borderId="25" xfId="0" applyNumberFormat="1" applyFont="1" applyBorder="1" applyAlignment="1" applyProtection="1">
      <protection locked="0"/>
    </xf>
    <xf numFmtId="0" fontId="70" fillId="11" borderId="1" xfId="0" applyFont="1" applyFill="1" applyBorder="1" applyAlignment="1" applyProtection="1"/>
    <xf numFmtId="0" fontId="8" fillId="0" borderId="62" xfId="0" applyFont="1" applyFill="1" applyBorder="1" applyAlignment="1" applyProtection="1">
      <alignment horizontal="left" vertical="top" wrapText="1"/>
      <protection locked="0"/>
    </xf>
    <xf numFmtId="0" fontId="0" fillId="0" borderId="62" xfId="0" applyBorder="1" applyAlignment="1" applyProtection="1">
      <alignment vertical="top" wrapText="1"/>
      <protection locked="0"/>
    </xf>
    <xf numFmtId="0" fontId="0" fillId="0" borderId="63" xfId="0" applyBorder="1" applyAlignment="1" applyProtection="1">
      <alignment vertical="top" wrapText="1"/>
      <protection locked="0"/>
    </xf>
    <xf numFmtId="0" fontId="0" fillId="0" borderId="25" xfId="0" applyBorder="1" applyAlignment="1" applyProtection="1">
      <alignment vertical="top" wrapText="1"/>
      <protection locked="0"/>
    </xf>
    <xf numFmtId="0" fontId="0" fillId="0" borderId="32" xfId="0" applyBorder="1" applyAlignment="1" applyProtection="1">
      <alignment vertical="top" wrapText="1"/>
      <protection locked="0"/>
    </xf>
    <xf numFmtId="0" fontId="4" fillId="0" borderId="62" xfId="0" applyFont="1" applyBorder="1" applyAlignment="1" applyProtection="1"/>
    <xf numFmtId="0" fontId="4" fillId="0" borderId="0" xfId="0" applyFont="1" applyAlignment="1" applyProtection="1">
      <protection locked="0"/>
    </xf>
    <xf numFmtId="0" fontId="0" fillId="0" borderId="0" xfId="0" applyAlignment="1" applyProtection="1">
      <protection locked="0"/>
    </xf>
    <xf numFmtId="0" fontId="14" fillId="11" borderId="27" xfId="0" applyFont="1" applyFill="1" applyBorder="1" applyAlignment="1" applyProtection="1"/>
    <xf numFmtId="0" fontId="0" fillId="0" borderId="27" xfId="0" applyBorder="1" applyAlignment="1" applyProtection="1"/>
    <xf numFmtId="49" fontId="8" fillId="0" borderId="25" xfId="0" applyNumberFormat="1" applyFont="1" applyFill="1" applyBorder="1" applyAlignment="1" applyProtection="1">
      <alignment horizontal="left"/>
      <protection locked="0"/>
    </xf>
    <xf numFmtId="49" fontId="0" fillId="0" borderId="25" xfId="0" applyNumberFormat="1" applyFill="1" applyBorder="1" applyAlignment="1" applyProtection="1">
      <alignment horizontal="left"/>
      <protection locked="0"/>
    </xf>
    <xf numFmtId="49" fontId="0" fillId="0" borderId="25" xfId="0" applyNumberFormat="1" applyBorder="1" applyAlignment="1" applyProtection="1">
      <protection locked="0"/>
    </xf>
    <xf numFmtId="0" fontId="14" fillId="3" borderId="1" xfId="0" applyFont="1" applyFill="1" applyBorder="1" applyAlignment="1" applyProtection="1"/>
    <xf numFmtId="0" fontId="0" fillId="0" borderId="1" xfId="0" applyBorder="1" applyAlignment="1" applyProtection="1"/>
    <xf numFmtId="0" fontId="4" fillId="11" borderId="2" xfId="0" applyFont="1" applyFill="1" applyBorder="1" applyAlignment="1" applyProtection="1"/>
    <xf numFmtId="0" fontId="0" fillId="11" borderId="2" xfId="0" applyFill="1" applyBorder="1" applyAlignment="1" applyProtection="1"/>
    <xf numFmtId="0" fontId="0" fillId="9" borderId="28" xfId="0" applyFill="1" applyBorder="1" applyAlignment="1" applyProtection="1"/>
    <xf numFmtId="0" fontId="0" fillId="9" borderId="29" xfId="0" applyFill="1" applyBorder="1" applyAlignment="1" applyProtection="1"/>
    <xf numFmtId="0" fontId="4" fillId="11" borderId="71" xfId="0" applyFont="1" applyFill="1" applyBorder="1" applyAlignment="1" applyProtection="1">
      <alignment horizontal="left"/>
    </xf>
    <xf numFmtId="0" fontId="4" fillId="11" borderId="62" xfId="0" applyFont="1" applyFill="1" applyBorder="1" applyAlignment="1" applyProtection="1">
      <alignment horizontal="left"/>
    </xf>
    <xf numFmtId="0" fontId="4" fillId="11" borderId="63" xfId="0" applyFont="1" applyFill="1" applyBorder="1" applyAlignment="1" applyProtection="1">
      <alignment horizontal="left"/>
    </xf>
    <xf numFmtId="0" fontId="13" fillId="3" borderId="28" xfId="0" applyFont="1" applyFill="1" applyBorder="1" applyAlignment="1" applyProtection="1"/>
    <xf numFmtId="9" fontId="13" fillId="0" borderId="28" xfId="0" applyNumberFormat="1" applyFont="1" applyBorder="1" applyAlignment="1" applyProtection="1">
      <protection locked="0"/>
    </xf>
    <xf numFmtId="9" fontId="0" fillId="0" borderId="27" xfId="0" applyNumberFormat="1" applyBorder="1" applyAlignment="1" applyProtection="1">
      <protection locked="0"/>
    </xf>
    <xf numFmtId="9" fontId="0" fillId="0" borderId="29" xfId="0" applyNumberFormat="1" applyBorder="1" applyAlignment="1" applyProtection="1">
      <protection locked="0"/>
    </xf>
    <xf numFmtId="0" fontId="14" fillId="11" borderId="64" xfId="0" applyFont="1" applyFill="1" applyBorder="1" applyAlignment="1" applyProtection="1"/>
    <xf numFmtId="0" fontId="8" fillId="11" borderId="64" xfId="0" applyFont="1" applyFill="1" applyBorder="1" applyAlignment="1" applyProtection="1"/>
    <xf numFmtId="0" fontId="0" fillId="0" borderId="64" xfId="0" applyBorder="1" applyAlignment="1"/>
    <xf numFmtId="0" fontId="14" fillId="11" borderId="1" xfId="0" applyFont="1" applyFill="1" applyBorder="1" applyAlignment="1" applyProtection="1"/>
    <xf numFmtId="0" fontId="4" fillId="13" borderId="0" xfId="0" applyFont="1" applyFill="1" applyAlignment="1" applyProtection="1">
      <protection locked="0"/>
    </xf>
    <xf numFmtId="0" fontId="65" fillId="13" borderId="0" xfId="4" applyFill="1" applyAlignment="1" applyProtection="1">
      <protection locked="0"/>
    </xf>
    <xf numFmtId="0" fontId="13" fillId="11" borderId="25" xfId="0" applyFont="1" applyFill="1" applyBorder="1" applyAlignment="1" applyProtection="1"/>
    <xf numFmtId="0" fontId="0" fillId="0" borderId="25" xfId="0" applyBorder="1" applyAlignment="1" applyProtection="1"/>
    <xf numFmtId="49" fontId="1" fillId="0" borderId="24" xfId="0" applyNumberFormat="1" applyFont="1" applyFill="1" applyBorder="1" applyAlignment="1" applyProtection="1">
      <alignment horizontal="left"/>
      <protection locked="0"/>
    </xf>
    <xf numFmtId="0" fontId="4" fillId="3" borderId="72" xfId="0" applyFont="1" applyFill="1" applyBorder="1" applyAlignment="1" applyProtection="1"/>
    <xf numFmtId="0" fontId="0" fillId="0" borderId="68" xfId="0" applyBorder="1" applyAlignment="1" applyProtection="1"/>
    <xf numFmtId="0" fontId="0" fillId="0" borderId="73" xfId="0" applyBorder="1" applyAlignment="1" applyProtection="1"/>
    <xf numFmtId="0" fontId="4" fillId="0" borderId="0" xfId="0" applyFont="1" applyFill="1" applyAlignment="1" applyProtection="1">
      <protection locked="0"/>
    </xf>
    <xf numFmtId="2" fontId="13" fillId="11" borderId="0" xfId="0" applyNumberFormat="1" applyFont="1" applyFill="1" applyAlignment="1" applyProtection="1">
      <alignment wrapText="1"/>
    </xf>
    <xf numFmtId="0" fontId="0" fillId="11" borderId="0" xfId="0" applyFill="1" applyAlignment="1" applyProtection="1">
      <alignment wrapText="1"/>
    </xf>
    <xf numFmtId="0" fontId="8" fillId="0" borderId="69" xfId="0" applyFont="1" applyFill="1" applyBorder="1" applyAlignment="1" applyProtection="1">
      <alignment horizontal="left"/>
      <protection locked="0"/>
    </xf>
    <xf numFmtId="0" fontId="0" fillId="0" borderId="69" xfId="0" applyFill="1" applyBorder="1" applyAlignment="1" applyProtection="1">
      <alignment horizontal="left"/>
      <protection locked="0"/>
    </xf>
    <xf numFmtId="0" fontId="0" fillId="0" borderId="69" xfId="0" applyBorder="1" applyAlignment="1" applyProtection="1">
      <protection locked="0"/>
    </xf>
    <xf numFmtId="0" fontId="0" fillId="0" borderId="70" xfId="0" applyBorder="1" applyAlignment="1" applyProtection="1">
      <protection locked="0"/>
    </xf>
    <xf numFmtId="0" fontId="14" fillId="3" borderId="69" xfId="0" applyFont="1" applyFill="1" applyBorder="1" applyAlignment="1" applyProtection="1"/>
    <xf numFmtId="0" fontId="0" fillId="0" borderId="69" xfId="0" applyBorder="1" applyAlignment="1" applyProtection="1"/>
    <xf numFmtId="0" fontId="13" fillId="11" borderId="2" xfId="0" applyFont="1" applyFill="1" applyBorder="1" applyAlignment="1" applyProtection="1"/>
    <xf numFmtId="0" fontId="17" fillId="11" borderId="65" xfId="0" applyFont="1" applyFill="1" applyBorder="1" applyAlignment="1" applyProtection="1"/>
    <xf numFmtId="0" fontId="0" fillId="11" borderId="65" xfId="0" applyFill="1" applyBorder="1" applyAlignment="1" applyProtection="1"/>
    <xf numFmtId="0" fontId="13" fillId="11" borderId="0" xfId="0" applyFont="1" applyFill="1" applyBorder="1" applyAlignment="1" applyProtection="1"/>
    <xf numFmtId="0" fontId="13" fillId="0" borderId="2" xfId="0" applyFont="1" applyFill="1" applyBorder="1" applyAlignment="1" applyProtection="1"/>
    <xf numFmtId="0" fontId="0" fillId="0" borderId="2" xfId="0" applyBorder="1" applyAlignment="1" applyProtection="1"/>
    <xf numFmtId="0" fontId="4" fillId="0" borderId="2" xfId="0" applyFont="1" applyFill="1" applyBorder="1" applyAlignment="1" applyProtection="1"/>
    <xf numFmtId="0" fontId="5" fillId="7" borderId="5" xfId="3" applyNumberFormat="1" applyFont="1" applyFill="1" applyBorder="1" applyAlignment="1" applyProtection="1">
      <alignment horizontal="left"/>
      <protection locked="0"/>
    </xf>
    <xf numFmtId="0" fontId="8" fillId="2" borderId="0" xfId="3" applyFont="1" applyFill="1" applyBorder="1" applyAlignment="1" applyProtection="1">
      <alignment horizontal="center"/>
    </xf>
    <xf numFmtId="0" fontId="5" fillId="0" borderId="41" xfId="3" applyFont="1" applyFill="1" applyBorder="1" applyAlignment="1" applyProtection="1">
      <protection locked="0"/>
    </xf>
    <xf numFmtId="0" fontId="5" fillId="0" borderId="10" xfId="3" applyFont="1" applyFill="1" applyBorder="1" applyAlignment="1" applyProtection="1">
      <protection locked="0"/>
    </xf>
    <xf numFmtId="0" fontId="5" fillId="0" borderId="59" xfId="3" applyFont="1" applyFill="1" applyBorder="1" applyAlignment="1" applyProtection="1">
      <protection locked="0"/>
    </xf>
    <xf numFmtId="49" fontId="8" fillId="10" borderId="0" xfId="3" applyNumberFormat="1" applyFont="1" applyFill="1" applyBorder="1" applyAlignment="1" applyProtection="1"/>
    <xf numFmtId="0" fontId="8" fillId="0" borderId="0" xfId="0" applyFont="1" applyAlignment="1"/>
    <xf numFmtId="49" fontId="8" fillId="10" borderId="0" xfId="2" applyNumberFormat="1" applyFont="1" applyFill="1" applyBorder="1" applyAlignment="1" applyProtection="1"/>
    <xf numFmtId="0" fontId="0" fillId="0" borderId="0" xfId="0" applyAlignment="1"/>
    <xf numFmtId="0" fontId="5" fillId="10" borderId="0" xfId="3" applyNumberFormat="1" applyFont="1" applyFill="1" applyBorder="1" applyAlignment="1" applyProtection="1">
      <alignment horizontal="left" wrapText="1"/>
      <protection hidden="1"/>
    </xf>
    <xf numFmtId="0" fontId="0" fillId="0" borderId="0" xfId="0" applyAlignment="1" applyProtection="1">
      <alignment wrapText="1"/>
      <protection hidden="1"/>
    </xf>
    <xf numFmtId="0" fontId="0" fillId="0" borderId="0" xfId="0" applyAlignment="1">
      <alignment wrapText="1"/>
    </xf>
    <xf numFmtId="0" fontId="6" fillId="10" borderId="83" xfId="3" applyFont="1" applyFill="1" applyBorder="1" applyAlignment="1" applyProtection="1"/>
    <xf numFmtId="0" fontId="1" fillId="0" borderId="62" xfId="3" applyBorder="1" applyAlignment="1" applyProtection="1"/>
    <xf numFmtId="0" fontId="1" fillId="0" borderId="77" xfId="3" applyBorder="1" applyAlignment="1" applyProtection="1"/>
    <xf numFmtId="0" fontId="1" fillId="0" borderId="84" xfId="3" applyBorder="1" applyAlignment="1" applyProtection="1"/>
    <xf numFmtId="0" fontId="1" fillId="0" borderId="25" xfId="3" applyBorder="1" applyAlignment="1" applyProtection="1"/>
    <xf numFmtId="0" fontId="1" fillId="0" borderId="78" xfId="3" applyBorder="1" applyAlignment="1" applyProtection="1"/>
    <xf numFmtId="3" fontId="4" fillId="15" borderId="5" xfId="2" applyNumberFormat="1" applyFont="1" applyFill="1" applyBorder="1" applyAlignment="1" applyProtection="1">
      <alignment horizontal="left"/>
    </xf>
    <xf numFmtId="0" fontId="0" fillId="15" borderId="5" xfId="0" applyNumberFormat="1" applyFill="1" applyBorder="1" applyAlignment="1" applyProtection="1">
      <alignment horizontal="left"/>
    </xf>
    <xf numFmtId="3" fontId="5" fillId="15" borderId="5" xfId="3" applyNumberFormat="1" applyFont="1" applyFill="1" applyBorder="1" applyAlignment="1" applyProtection="1">
      <alignment horizontal="left"/>
    </xf>
    <xf numFmtId="3" fontId="0" fillId="15" borderId="5" xfId="0" applyNumberFormat="1" applyFill="1" applyBorder="1" applyAlignment="1" applyProtection="1"/>
    <xf numFmtId="49" fontId="8" fillId="10" borderId="0" xfId="2" applyNumberFormat="1" applyFont="1" applyFill="1" applyAlignment="1" applyProtection="1">
      <alignment vertical="top"/>
    </xf>
    <xf numFmtId="1" fontId="4" fillId="15" borderId="5" xfId="2" applyNumberFormat="1" applyFont="1" applyFill="1" applyBorder="1" applyAlignment="1" applyProtection="1">
      <alignment horizontal="left"/>
    </xf>
    <xf numFmtId="1" fontId="0" fillId="15" borderId="5" xfId="0" applyNumberFormat="1" applyFill="1" applyBorder="1" applyAlignment="1" applyProtection="1">
      <alignment horizontal="left"/>
    </xf>
    <xf numFmtId="1" fontId="4" fillId="15" borderId="5" xfId="2" applyNumberFormat="1" applyFont="1" applyFill="1" applyBorder="1" applyAlignment="1" applyProtection="1"/>
    <xf numFmtId="0" fontId="0" fillId="15" borderId="5" xfId="0" applyNumberFormat="1" applyFill="1" applyBorder="1" applyAlignment="1" applyProtection="1"/>
    <xf numFmtId="0" fontId="5" fillId="10" borderId="41" xfId="3" applyFont="1" applyFill="1" applyBorder="1" applyAlignment="1" applyProtection="1"/>
    <xf numFmtId="0" fontId="5" fillId="10" borderId="10" xfId="3" applyFont="1" applyFill="1" applyBorder="1" applyAlignment="1" applyProtection="1"/>
    <xf numFmtId="0" fontId="5" fillId="10" borderId="59" xfId="3" applyFont="1" applyFill="1" applyBorder="1" applyAlignment="1" applyProtection="1"/>
    <xf numFmtId="0" fontId="8" fillId="10" borderId="7" xfId="3" applyFont="1" applyFill="1" applyBorder="1" applyAlignment="1" applyProtection="1">
      <alignment horizontal="center"/>
    </xf>
    <xf numFmtId="0" fontId="1" fillId="0" borderId="59" xfId="3" applyBorder="1" applyAlignment="1" applyProtection="1"/>
    <xf numFmtId="168" fontId="5" fillId="0" borderId="41" xfId="3" applyNumberFormat="1" applyFont="1" applyFill="1" applyBorder="1" applyAlignment="1" applyProtection="1">
      <protection locked="0"/>
    </xf>
    <xf numFmtId="168" fontId="1" fillId="0" borderId="10" xfId="3" applyNumberFormat="1" applyFill="1" applyBorder="1" applyAlignment="1" applyProtection="1">
      <protection locked="0"/>
    </xf>
    <xf numFmtId="168" fontId="40" fillId="0" borderId="10" xfId="3" applyNumberFormat="1" applyFont="1" applyFill="1" applyBorder="1" applyAlignment="1" applyProtection="1">
      <protection locked="0"/>
    </xf>
    <xf numFmtId="168" fontId="1" fillId="0" borderId="11" xfId="3" applyNumberFormat="1" applyFill="1" applyBorder="1" applyAlignment="1" applyProtection="1">
      <protection locked="0"/>
    </xf>
    <xf numFmtId="0" fontId="1" fillId="0" borderId="10" xfId="3" applyBorder="1" applyAlignment="1" applyProtection="1"/>
    <xf numFmtId="168" fontId="5" fillId="10" borderId="41" xfId="3" applyNumberFormat="1" applyFont="1" applyFill="1" applyBorder="1" applyAlignment="1" applyProtection="1"/>
    <xf numFmtId="168" fontId="1" fillId="0" borderId="10" xfId="3" applyNumberFormat="1" applyBorder="1" applyAlignment="1" applyProtection="1"/>
    <xf numFmtId="168" fontId="1" fillId="0" borderId="11" xfId="3" applyNumberFormat="1" applyBorder="1" applyAlignment="1" applyProtection="1"/>
    <xf numFmtId="0" fontId="6" fillId="10" borderId="83" xfId="3" applyFont="1" applyFill="1" applyBorder="1" applyAlignment="1" applyProtection="1">
      <alignment horizontal="center"/>
    </xf>
    <xf numFmtId="0" fontId="1" fillId="0" borderId="63" xfId="3" applyBorder="1" applyAlignment="1" applyProtection="1"/>
    <xf numFmtId="0" fontId="1" fillId="0" borderId="32" xfId="3" applyBorder="1" applyAlignment="1" applyProtection="1"/>
    <xf numFmtId="0" fontId="4" fillId="7" borderId="0" xfId="3" applyNumberFormat="1" applyFont="1" applyFill="1" applyBorder="1" applyAlignment="1" applyProtection="1">
      <alignment horizontal="left" wrapText="1"/>
      <protection locked="0"/>
    </xf>
    <xf numFmtId="0" fontId="4" fillId="7" borderId="0" xfId="0" applyNumberFormat="1" applyFont="1" applyFill="1" applyBorder="1" applyAlignment="1" applyProtection="1">
      <alignment wrapText="1"/>
      <protection locked="0"/>
    </xf>
    <xf numFmtId="0" fontId="4" fillId="7" borderId="5" xfId="0" applyNumberFormat="1" applyFont="1" applyFill="1" applyBorder="1" applyAlignment="1" applyProtection="1">
      <alignment wrapText="1"/>
      <protection locked="0"/>
    </xf>
    <xf numFmtId="0" fontId="6" fillId="10" borderId="79" xfId="3" applyFont="1" applyFill="1" applyBorder="1" applyAlignment="1" applyProtection="1">
      <alignment horizontal="center"/>
    </xf>
    <xf numFmtId="0" fontId="1" fillId="0" borderId="27" xfId="3" applyBorder="1" applyAlignment="1" applyProtection="1"/>
    <xf numFmtId="0" fontId="1" fillId="0" borderId="80" xfId="3" applyBorder="1" applyAlignment="1" applyProtection="1"/>
    <xf numFmtId="0" fontId="6" fillId="10" borderId="28" xfId="3" applyFont="1" applyFill="1" applyBorder="1" applyAlignment="1" applyProtection="1">
      <alignment horizontal="center"/>
    </xf>
    <xf numFmtId="0" fontId="1" fillId="0" borderId="80" xfId="3" applyBorder="1" applyAlignment="1" applyProtection="1">
      <alignment horizontal="center"/>
    </xf>
    <xf numFmtId="0" fontId="5" fillId="0" borderId="74" xfId="3" applyNumberFormat="1" applyFont="1" applyFill="1" applyBorder="1" applyAlignment="1" applyProtection="1">
      <alignment horizontal="center"/>
      <protection locked="0"/>
    </xf>
    <xf numFmtId="0" fontId="1" fillId="0" borderId="75" xfId="3" applyNumberFormat="1" applyFill="1" applyBorder="1" applyAlignment="1" applyProtection="1">
      <alignment horizontal="center"/>
      <protection locked="0"/>
    </xf>
    <xf numFmtId="0" fontId="1" fillId="0" borderId="76" xfId="3" applyNumberFormat="1" applyFill="1" applyBorder="1" applyAlignment="1" applyProtection="1">
      <alignment horizontal="center"/>
      <protection locked="0"/>
    </xf>
    <xf numFmtId="168" fontId="5" fillId="0" borderId="10" xfId="3" applyNumberFormat="1" applyFont="1" applyFill="1" applyBorder="1" applyAlignment="1" applyProtection="1">
      <protection locked="0"/>
    </xf>
    <xf numFmtId="168" fontId="5" fillId="0" borderId="11" xfId="3" applyNumberFormat="1" applyFont="1" applyFill="1" applyBorder="1" applyAlignment="1" applyProtection="1">
      <protection locked="0"/>
    </xf>
    <xf numFmtId="0" fontId="6" fillId="10" borderId="71" xfId="3" applyFont="1" applyFill="1" applyBorder="1" applyAlignment="1" applyProtection="1">
      <alignment horizontal="center"/>
    </xf>
    <xf numFmtId="0" fontId="1" fillId="0" borderId="24" xfId="3" applyBorder="1" applyAlignment="1" applyProtection="1"/>
    <xf numFmtId="49" fontId="5" fillId="7" borderId="0" xfId="3" applyNumberFormat="1" applyFont="1" applyFill="1" applyBorder="1" applyAlignment="1" applyProtection="1">
      <alignment horizontal="left" vertical="top" wrapText="1"/>
      <protection locked="0"/>
    </xf>
    <xf numFmtId="0" fontId="1" fillId="7" borderId="0" xfId="3" applyFill="1" applyBorder="1" applyAlignment="1" applyProtection="1">
      <alignment horizontal="left" vertical="top" wrapText="1"/>
      <protection locked="0"/>
    </xf>
    <xf numFmtId="0" fontId="1" fillId="7" borderId="5" xfId="3" applyFill="1" applyBorder="1" applyAlignment="1" applyProtection="1">
      <alignment horizontal="left" vertical="top" wrapText="1"/>
      <protection locked="0"/>
    </xf>
    <xf numFmtId="168" fontId="5" fillId="15" borderId="41" xfId="3" applyNumberFormat="1" applyFont="1" applyFill="1" applyBorder="1" applyAlignment="1" applyProtection="1">
      <protection hidden="1"/>
    </xf>
    <xf numFmtId="168" fontId="1" fillId="15" borderId="10" xfId="3" applyNumberFormat="1" applyFill="1" applyBorder="1" applyAlignment="1" applyProtection="1">
      <protection hidden="1"/>
    </xf>
    <xf numFmtId="168" fontId="1" fillId="15" borderId="11" xfId="3" applyNumberFormat="1" applyFill="1" applyBorder="1" applyAlignment="1" applyProtection="1">
      <protection hidden="1"/>
    </xf>
    <xf numFmtId="168" fontId="40" fillId="0" borderId="10" xfId="3" applyNumberFormat="1" applyFont="1" applyBorder="1" applyAlignment="1" applyProtection="1"/>
    <xf numFmtId="168" fontId="9" fillId="10" borderId="27" xfId="3" applyNumberFormat="1" applyFont="1" applyFill="1" applyBorder="1" applyAlignment="1" applyProtection="1"/>
    <xf numFmtId="168" fontId="1" fillId="0" borderId="27" xfId="3" applyNumberFormat="1" applyBorder="1" applyAlignment="1" applyProtection="1"/>
    <xf numFmtId="168" fontId="1" fillId="0" borderId="29" xfId="3" applyNumberFormat="1" applyBorder="1" applyAlignment="1" applyProtection="1"/>
    <xf numFmtId="165" fontId="9" fillId="10" borderId="28" xfId="3" applyNumberFormat="1" applyFont="1" applyFill="1" applyBorder="1" applyAlignment="1" applyProtection="1">
      <alignment horizontal="center"/>
    </xf>
    <xf numFmtId="1" fontId="5" fillId="10" borderId="74" xfId="3" applyNumberFormat="1" applyFont="1" applyFill="1" applyBorder="1" applyAlignment="1" applyProtection="1"/>
    <xf numFmtId="1" fontId="1" fillId="0" borderId="75" xfId="3" applyNumberFormat="1" applyBorder="1" applyAlignment="1" applyProtection="1"/>
    <xf numFmtId="1" fontId="1" fillId="0" borderId="76" xfId="3" applyNumberFormat="1" applyBorder="1" applyAlignment="1" applyProtection="1"/>
    <xf numFmtId="0" fontId="5" fillId="0" borderId="74" xfId="3" quotePrefix="1" applyNumberFormat="1" applyFont="1" applyFill="1" applyBorder="1" applyAlignment="1" applyProtection="1">
      <alignment horizontal="center"/>
      <protection locked="0"/>
    </xf>
    <xf numFmtId="0" fontId="5" fillId="10" borderId="74" xfId="3" applyNumberFormat="1" applyFont="1" applyFill="1" applyBorder="1" applyAlignment="1" applyProtection="1">
      <alignment horizontal="center"/>
    </xf>
    <xf numFmtId="0" fontId="1" fillId="0" borderId="75" xfId="3" applyNumberFormat="1" applyBorder="1" applyAlignment="1" applyProtection="1">
      <alignment horizontal="center"/>
    </xf>
    <xf numFmtId="0" fontId="1" fillId="0" borderId="76" xfId="3" applyNumberFormat="1" applyBorder="1" applyAlignment="1" applyProtection="1">
      <alignment horizontal="center"/>
    </xf>
    <xf numFmtId="49" fontId="5" fillId="10" borderId="74" xfId="3" applyNumberFormat="1" applyFont="1" applyFill="1" applyBorder="1" applyAlignment="1" applyProtection="1"/>
    <xf numFmtId="0" fontId="1" fillId="0" borderId="75" xfId="3" applyBorder="1" applyAlignment="1" applyProtection="1"/>
    <xf numFmtId="0" fontId="1" fillId="0" borderId="76" xfId="3" applyBorder="1" applyAlignment="1" applyProtection="1"/>
    <xf numFmtId="0" fontId="8" fillId="10" borderId="82" xfId="3" applyFont="1" applyFill="1" applyBorder="1" applyAlignment="1" applyProtection="1">
      <alignment horizontal="center"/>
    </xf>
    <xf numFmtId="0" fontId="5" fillId="10" borderId="74" xfId="3" applyNumberFormat="1" applyFont="1" applyFill="1" applyBorder="1" applyAlignment="1" applyProtection="1"/>
    <xf numFmtId="0" fontId="1" fillId="0" borderId="75" xfId="3" applyNumberFormat="1" applyBorder="1" applyAlignment="1" applyProtection="1"/>
    <xf numFmtId="0" fontId="1" fillId="0" borderId="76" xfId="3" applyNumberFormat="1" applyBorder="1" applyAlignment="1" applyProtection="1"/>
    <xf numFmtId="0" fontId="1" fillId="0" borderId="29" xfId="3" applyBorder="1" applyAlignment="1" applyProtection="1"/>
    <xf numFmtId="0" fontId="1" fillId="0" borderId="81" xfId="3" applyNumberFormat="1" applyFill="1" applyBorder="1" applyAlignment="1" applyProtection="1">
      <alignment horizontal="center"/>
      <protection locked="0"/>
    </xf>
    <xf numFmtId="0" fontId="5" fillId="10" borderId="41" xfId="3" applyNumberFormat="1" applyFont="1" applyFill="1" applyBorder="1" applyAlignment="1" applyProtection="1">
      <alignment horizontal="center"/>
    </xf>
    <xf numFmtId="0" fontId="1" fillId="0" borderId="10" xfId="3" applyNumberFormat="1" applyBorder="1" applyAlignment="1" applyProtection="1">
      <alignment horizontal="center"/>
    </xf>
    <xf numFmtId="0" fontId="1" fillId="0" borderId="59" xfId="3" applyNumberFormat="1" applyBorder="1" applyAlignment="1" applyProtection="1">
      <alignment horizontal="center"/>
    </xf>
    <xf numFmtId="49" fontId="5" fillId="10" borderId="41" xfId="3" applyNumberFormat="1" applyFont="1" applyFill="1" applyBorder="1" applyAlignment="1" applyProtection="1"/>
    <xf numFmtId="49" fontId="5" fillId="10" borderId="74" xfId="3" applyNumberFormat="1" applyFont="1" applyFill="1" applyBorder="1" applyAlignment="1" applyProtection="1">
      <alignment horizontal="center"/>
    </xf>
    <xf numFmtId="0" fontId="1" fillId="0" borderId="75" xfId="3" applyBorder="1" applyAlignment="1" applyProtection="1">
      <alignment horizontal="center"/>
    </xf>
    <xf numFmtId="0" fontId="1" fillId="0" borderId="76" xfId="3" applyBorder="1" applyAlignment="1" applyProtection="1">
      <alignment horizontal="center"/>
    </xf>
    <xf numFmtId="0" fontId="1" fillId="0" borderId="11" xfId="3" applyNumberFormat="1" applyBorder="1" applyAlignment="1" applyProtection="1">
      <alignment horizontal="center"/>
    </xf>
    <xf numFmtId="49" fontId="5" fillId="10" borderId="10" xfId="3" applyNumberFormat="1" applyFont="1" applyFill="1" applyBorder="1" applyAlignment="1" applyProtection="1"/>
    <xf numFmtId="0" fontId="5" fillId="10" borderId="41" xfId="3" applyNumberFormat="1" applyFont="1" applyFill="1" applyBorder="1" applyAlignment="1" applyProtection="1"/>
    <xf numFmtId="0" fontId="1" fillId="0" borderId="10" xfId="3" applyNumberFormat="1" applyBorder="1" applyAlignment="1" applyProtection="1"/>
    <xf numFmtId="0" fontId="1" fillId="0" borderId="59" xfId="3" applyNumberFormat="1" applyBorder="1" applyAlignment="1" applyProtection="1"/>
    <xf numFmtId="49" fontId="5" fillId="10" borderId="41" xfId="3" applyNumberFormat="1" applyFont="1" applyFill="1" applyBorder="1" applyAlignment="1" applyProtection="1">
      <alignment horizontal="center"/>
    </xf>
    <xf numFmtId="0" fontId="1" fillId="0" borderId="10" xfId="3" applyBorder="1" applyAlignment="1" applyProtection="1">
      <alignment horizontal="center"/>
    </xf>
    <xf numFmtId="0" fontId="1" fillId="0" borderId="59" xfId="3" applyBorder="1" applyAlignment="1" applyProtection="1">
      <alignment horizontal="center"/>
    </xf>
    <xf numFmtId="1" fontId="5" fillId="15" borderId="41" xfId="3" applyNumberFormat="1" applyFont="1" applyFill="1" applyBorder="1" applyAlignment="1" applyProtection="1"/>
    <xf numFmtId="1" fontId="1" fillId="15" borderId="10" xfId="3" applyNumberFormat="1" applyFill="1" applyBorder="1" applyAlignment="1" applyProtection="1"/>
    <xf numFmtId="1" fontId="1" fillId="15" borderId="59" xfId="3" applyNumberFormat="1" applyFill="1" applyBorder="1" applyAlignment="1" applyProtection="1"/>
    <xf numFmtId="0" fontId="8" fillId="10" borderId="59" xfId="3" applyFont="1" applyFill="1" applyBorder="1" applyAlignment="1" applyProtection="1">
      <alignment horizontal="center"/>
    </xf>
    <xf numFmtId="49" fontId="1" fillId="10" borderId="0" xfId="3" applyNumberFormat="1" applyFont="1" applyFill="1" applyBorder="1" applyAlignment="1" applyProtection="1"/>
    <xf numFmtId="49" fontId="5" fillId="7" borderId="5" xfId="3" applyNumberFormat="1" applyFont="1" applyFill="1" applyBorder="1" applyAlignment="1" applyProtection="1">
      <alignment horizontal="left"/>
      <protection locked="0"/>
    </xf>
    <xf numFmtId="14" fontId="1" fillId="10" borderId="0" xfId="3" applyNumberFormat="1" applyFont="1" applyFill="1" applyBorder="1" applyAlignment="1" applyProtection="1">
      <alignment horizontal="left"/>
    </xf>
    <xf numFmtId="0" fontId="5" fillId="10" borderId="0" xfId="3" applyNumberFormat="1" applyFont="1" applyFill="1" applyBorder="1" applyAlignment="1" applyProtection="1">
      <alignment horizontal="left"/>
    </xf>
    <xf numFmtId="0" fontId="5" fillId="10" borderId="0" xfId="3" applyNumberFormat="1" applyFont="1" applyFill="1" applyBorder="1" applyAlignment="1" applyProtection="1">
      <alignment horizontal="left"/>
      <protection hidden="1"/>
    </xf>
    <xf numFmtId="0" fontId="0" fillId="0" borderId="0" xfId="0" applyAlignment="1" applyProtection="1">
      <protection hidden="1"/>
    </xf>
    <xf numFmtId="0" fontId="4" fillId="7" borderId="5" xfId="2" applyNumberFormat="1" applyFont="1" applyFill="1" applyBorder="1" applyAlignment="1" applyProtection="1">
      <protection locked="0"/>
    </xf>
    <xf numFmtId="0" fontId="0" fillId="7" borderId="5" xfId="0" applyNumberFormat="1" applyFill="1" applyBorder="1" applyAlignment="1" applyProtection="1">
      <protection locked="0"/>
    </xf>
    <xf numFmtId="14" fontId="5" fillId="7" borderId="5" xfId="3" applyNumberFormat="1" applyFont="1" applyFill="1" applyBorder="1" applyAlignment="1" applyProtection="1">
      <alignment horizontal="left"/>
      <protection locked="0"/>
    </xf>
    <xf numFmtId="0" fontId="1" fillId="7" borderId="5" xfId="3" applyFill="1" applyBorder="1" applyAlignment="1" applyProtection="1">
      <alignment horizontal="left"/>
      <protection locked="0"/>
    </xf>
    <xf numFmtId="1" fontId="5" fillId="10" borderId="41" xfId="3" applyNumberFormat="1" applyFont="1" applyFill="1" applyBorder="1" applyAlignment="1" applyProtection="1"/>
    <xf numFmtId="1" fontId="1" fillId="0" borderId="10" xfId="3" applyNumberFormat="1" applyBorder="1" applyAlignment="1" applyProtection="1"/>
    <xf numFmtId="1" fontId="1" fillId="0" borderId="59" xfId="3" applyNumberFormat="1" applyBorder="1" applyAlignment="1" applyProtection="1"/>
    <xf numFmtId="3" fontId="5" fillId="10" borderId="41" xfId="3" applyNumberFormat="1" applyFont="1" applyFill="1" applyBorder="1" applyAlignment="1" applyProtection="1"/>
    <xf numFmtId="3" fontId="1" fillId="0" borderId="10" xfId="3" applyNumberFormat="1" applyBorder="1" applyAlignment="1" applyProtection="1"/>
    <xf numFmtId="3" fontId="1" fillId="0" borderId="59" xfId="3" applyNumberFormat="1" applyBorder="1" applyAlignment="1" applyProtection="1"/>
    <xf numFmtId="0" fontId="14" fillId="4" borderId="85" xfId="0" applyFont="1" applyFill="1" applyBorder="1" applyAlignment="1" applyProtection="1"/>
    <xf numFmtId="0" fontId="8" fillId="4" borderId="23" xfId="0" applyFont="1" applyFill="1" applyBorder="1" applyAlignment="1" applyProtection="1"/>
    <xf numFmtId="0" fontId="14" fillId="4" borderId="23" xfId="0" applyFont="1" applyFill="1" applyBorder="1" applyAlignment="1" applyProtection="1">
      <alignment horizontal="center"/>
    </xf>
    <xf numFmtId="0" fontId="8" fillId="4" borderId="23" xfId="0" applyFont="1" applyFill="1" applyBorder="1" applyAlignment="1" applyProtection="1">
      <alignment horizontal="center"/>
    </xf>
    <xf numFmtId="0" fontId="8" fillId="4" borderId="86" xfId="0" applyFont="1" applyFill="1" applyBorder="1" applyAlignment="1" applyProtection="1">
      <alignment horizontal="center"/>
    </xf>
    <xf numFmtId="0" fontId="13" fillId="3" borderId="68" xfId="0" applyFont="1" applyFill="1" applyBorder="1" applyAlignment="1" applyProtection="1">
      <alignment horizontal="left"/>
    </xf>
    <xf numFmtId="0" fontId="0" fillId="3" borderId="68" xfId="0" applyFill="1" applyBorder="1" applyAlignment="1" applyProtection="1">
      <alignment horizontal="left"/>
    </xf>
    <xf numFmtId="0" fontId="13" fillId="3" borderId="0" xfId="0" applyFont="1" applyFill="1" applyAlignment="1" applyProtection="1">
      <alignment horizontal="left"/>
    </xf>
    <xf numFmtId="0" fontId="0" fillId="3" borderId="0" xfId="0" applyFill="1" applyBorder="1" applyAlignment="1" applyProtection="1">
      <alignment horizontal="left"/>
    </xf>
    <xf numFmtId="0" fontId="14" fillId="4" borderId="87" xfId="0" applyFont="1" applyFill="1" applyBorder="1" applyAlignment="1" applyProtection="1">
      <alignment horizontal="center"/>
      <protection hidden="1"/>
    </xf>
    <xf numFmtId="0" fontId="8" fillId="0" borderId="88" xfId="0" applyFont="1" applyBorder="1" applyAlignment="1" applyProtection="1">
      <alignment horizontal="center"/>
      <protection hidden="1"/>
    </xf>
    <xf numFmtId="0" fontId="14" fillId="4" borderId="0" xfId="0" applyFont="1" applyFill="1" applyBorder="1" applyAlignment="1" applyProtection="1">
      <alignment horizontal="left"/>
      <protection hidden="1"/>
    </xf>
    <xf numFmtId="0" fontId="13" fillId="4" borderId="28" xfId="0" applyFont="1" applyFill="1" applyBorder="1" applyAlignment="1" applyProtection="1">
      <alignment horizontal="center"/>
    </xf>
    <xf numFmtId="0" fontId="0" fillId="0" borderId="29" xfId="0" applyBorder="1" applyAlignment="1" applyProtection="1"/>
    <xf numFmtId="0" fontId="13" fillId="0" borderId="41" xfId="0" applyFont="1" applyBorder="1" applyAlignment="1" applyProtection="1">
      <protection locked="0"/>
    </xf>
    <xf numFmtId="0" fontId="0" fillId="0" borderId="10" xfId="0" applyBorder="1" applyAlignment="1" applyProtection="1">
      <protection locked="0"/>
    </xf>
    <xf numFmtId="0" fontId="0" fillId="0" borderId="59" xfId="0" applyBorder="1" applyAlignment="1" applyProtection="1">
      <protection locked="0"/>
    </xf>
    <xf numFmtId="0" fontId="13" fillId="0" borderId="74" xfId="0" applyFont="1" applyBorder="1" applyAlignment="1" applyProtection="1">
      <protection locked="0"/>
    </xf>
    <xf numFmtId="0" fontId="0" fillId="0" borderId="75" xfId="0" applyBorder="1" applyAlignment="1" applyProtection="1">
      <protection locked="0"/>
    </xf>
    <xf numFmtId="0" fontId="0" fillId="0" borderId="76" xfId="0" applyBorder="1" applyAlignment="1" applyProtection="1">
      <protection locked="0"/>
    </xf>
    <xf numFmtId="0" fontId="14" fillId="4" borderId="23" xfId="0" applyFont="1" applyFill="1" applyBorder="1" applyAlignment="1" applyProtection="1">
      <alignment horizontal="center"/>
      <protection hidden="1"/>
    </xf>
    <xf numFmtId="0" fontId="8" fillId="4" borderId="23" xfId="0" applyFont="1" applyFill="1" applyBorder="1" applyAlignment="1" applyProtection="1">
      <alignment horizontal="center"/>
      <protection hidden="1"/>
    </xf>
    <xf numFmtId="0" fontId="8" fillId="4" borderId="86" xfId="0" applyFont="1" applyFill="1" applyBorder="1" applyAlignment="1" applyProtection="1">
      <alignment horizontal="center"/>
      <protection hidden="1"/>
    </xf>
    <xf numFmtId="0" fontId="14" fillId="4" borderId="85" xfId="0" applyFont="1" applyFill="1" applyBorder="1" applyAlignment="1" applyProtection="1">
      <alignment shrinkToFit="1"/>
      <protection hidden="1"/>
    </xf>
    <xf numFmtId="0" fontId="8" fillId="4" borderId="23" xfId="0" applyFont="1" applyFill="1" applyBorder="1" applyAlignment="1" applyProtection="1">
      <alignment shrinkToFit="1"/>
      <protection hidden="1"/>
    </xf>
    <xf numFmtId="0" fontId="14" fillId="0" borderId="0" xfId="0" applyFont="1" applyFill="1" applyBorder="1" applyAlignment="1" applyProtection="1">
      <alignment horizontal="left"/>
      <protection locked="0"/>
    </xf>
    <xf numFmtId="0" fontId="13" fillId="4" borderId="6" xfId="0" applyFont="1" applyFill="1" applyBorder="1" applyAlignment="1" applyProtection="1">
      <alignment horizontal="center"/>
      <protection hidden="1"/>
    </xf>
    <xf numFmtId="0" fontId="4" fillId="4" borderId="0" xfId="0" applyFont="1" applyFill="1" applyBorder="1" applyAlignment="1" applyProtection="1">
      <protection hidden="1"/>
    </xf>
    <xf numFmtId="0" fontId="4" fillId="4" borderId="93" xfId="0" applyFont="1" applyFill="1" applyBorder="1" applyAlignment="1" applyProtection="1">
      <protection hidden="1"/>
    </xf>
    <xf numFmtId="0" fontId="4" fillId="0" borderId="24" xfId="0" applyFont="1" applyBorder="1" applyAlignment="1" applyProtection="1">
      <protection hidden="1"/>
    </xf>
    <xf numFmtId="0" fontId="4" fillId="0" borderId="25" xfId="0" applyFont="1" applyBorder="1" applyAlignment="1" applyProtection="1">
      <protection hidden="1"/>
    </xf>
    <xf numFmtId="0" fontId="4" fillId="0" borderId="78" xfId="0" applyFont="1" applyBorder="1" applyAlignment="1" applyProtection="1">
      <protection hidden="1"/>
    </xf>
    <xf numFmtId="0" fontId="4" fillId="4" borderId="55" xfId="0" applyFont="1" applyFill="1" applyBorder="1" applyAlignment="1">
      <alignment wrapText="1"/>
    </xf>
    <xf numFmtId="0" fontId="4" fillId="4" borderId="0" xfId="0" applyFont="1" applyFill="1" applyBorder="1" applyAlignment="1">
      <alignment wrapText="1"/>
    </xf>
    <xf numFmtId="0" fontId="4" fillId="0" borderId="0" xfId="0" applyFont="1" applyBorder="1" applyAlignment="1">
      <alignment wrapText="1"/>
    </xf>
    <xf numFmtId="0" fontId="4" fillId="0" borderId="55" xfId="0" applyFont="1" applyBorder="1" applyAlignment="1">
      <alignment wrapText="1"/>
    </xf>
    <xf numFmtId="0" fontId="30" fillId="4" borderId="55" xfId="0" applyFont="1" applyFill="1" applyBorder="1" applyAlignment="1">
      <alignment wrapText="1"/>
    </xf>
    <xf numFmtId="0" fontId="30" fillId="4" borderId="0" xfId="0" applyFont="1" applyFill="1" applyBorder="1" applyAlignment="1">
      <alignment wrapText="1"/>
    </xf>
    <xf numFmtId="0" fontId="30" fillId="4" borderId="3" xfId="0" applyFont="1" applyFill="1" applyBorder="1" applyAlignment="1">
      <alignment horizontal="left"/>
    </xf>
    <xf numFmtId="0" fontId="30" fillId="4" borderId="3" xfId="0" applyFont="1" applyFill="1" applyBorder="1" applyAlignment="1"/>
    <xf numFmtId="0" fontId="14" fillId="4" borderId="54" xfId="0" applyFont="1" applyFill="1" applyBorder="1" applyAlignment="1" applyProtection="1"/>
    <xf numFmtId="0" fontId="14" fillId="0" borderId="54" xfId="0" applyFont="1" applyBorder="1" applyAlignment="1"/>
    <xf numFmtId="0" fontId="14" fillId="0" borderId="89" xfId="0" applyFont="1" applyBorder="1" applyAlignment="1"/>
    <xf numFmtId="0" fontId="14" fillId="4" borderId="90" xfId="0" applyFont="1" applyFill="1" applyBorder="1" applyAlignment="1" applyProtection="1"/>
    <xf numFmtId="0" fontId="26" fillId="4" borderId="54" xfId="0" applyFont="1" applyFill="1" applyBorder="1" applyAlignment="1" applyProtection="1"/>
    <xf numFmtId="0" fontId="8" fillId="3" borderId="72" xfId="0" applyFont="1" applyFill="1" applyBorder="1" applyAlignment="1" applyProtection="1">
      <alignment wrapText="1"/>
    </xf>
    <xf numFmtId="0" fontId="8" fillId="0" borderId="68" xfId="0" applyFont="1" applyBorder="1" applyAlignment="1">
      <alignment wrapText="1"/>
    </xf>
    <xf numFmtId="0" fontId="8" fillId="0" borderId="91" xfId="0" applyFont="1" applyBorder="1" applyAlignment="1">
      <alignment wrapText="1"/>
    </xf>
    <xf numFmtId="0" fontId="26" fillId="0" borderId="6" xfId="0" applyFont="1" applyBorder="1" applyAlignment="1">
      <alignment wrapText="1"/>
    </xf>
    <xf numFmtId="0" fontId="26" fillId="0" borderId="0" xfId="0" applyFont="1" applyBorder="1" applyAlignment="1">
      <alignment wrapText="1"/>
    </xf>
    <xf numFmtId="0" fontId="26" fillId="0" borderId="53" xfId="0" applyFont="1" applyBorder="1" applyAlignment="1">
      <alignment wrapText="1"/>
    </xf>
    <xf numFmtId="0" fontId="8" fillId="0" borderId="24" xfId="0" applyFont="1" applyBorder="1" applyAlignment="1">
      <alignment wrapText="1"/>
    </xf>
    <xf numFmtId="0" fontId="8" fillId="0" borderId="25" xfId="0" applyFont="1" applyBorder="1" applyAlignment="1">
      <alignment wrapText="1"/>
    </xf>
    <xf numFmtId="0" fontId="8" fillId="0" borderId="92" xfId="0" applyFont="1" applyBorder="1" applyAlignment="1">
      <alignment wrapText="1"/>
    </xf>
    <xf numFmtId="0" fontId="8" fillId="4" borderId="3" xfId="0" applyFont="1" applyFill="1" applyBorder="1" applyAlignment="1">
      <alignment horizontal="left"/>
    </xf>
    <xf numFmtId="0" fontId="8" fillId="4" borderId="3" xfId="0" applyFont="1" applyFill="1" applyBorder="1" applyAlignment="1"/>
    <xf numFmtId="0" fontId="8" fillId="4" borderId="55" xfId="0" applyFont="1" applyFill="1" applyBorder="1" applyAlignment="1"/>
    <xf numFmtId="0" fontId="8" fillId="4" borderId="0" xfId="0" applyFont="1" applyFill="1" applyBorder="1" applyAlignment="1"/>
    <xf numFmtId="0" fontId="0" fillId="4" borderId="55" xfId="0" applyFill="1" applyBorder="1" applyAlignment="1">
      <alignment wrapText="1"/>
    </xf>
    <xf numFmtId="0" fontId="8" fillId="4" borderId="55" xfId="0" applyFont="1" applyFill="1" applyBorder="1" applyAlignment="1" applyProtection="1"/>
    <xf numFmtId="0" fontId="8" fillId="4" borderId="0" xfId="0" applyFont="1" applyFill="1" applyBorder="1" applyAlignment="1" applyProtection="1"/>
    <xf numFmtId="0" fontId="8" fillId="4" borderId="53" xfId="0" applyFont="1" applyFill="1" applyBorder="1" applyAlignment="1" applyProtection="1"/>
    <xf numFmtId="0" fontId="8" fillId="4" borderId="55" xfId="0" applyFont="1" applyFill="1" applyBorder="1" applyAlignment="1" applyProtection="1">
      <alignment wrapText="1"/>
    </xf>
    <xf numFmtId="0" fontId="8" fillId="4" borderId="0" xfId="0" applyFont="1" applyFill="1" applyBorder="1" applyAlignment="1" applyProtection="1">
      <alignment wrapText="1"/>
    </xf>
    <xf numFmtId="0" fontId="0" fillId="4" borderId="0" xfId="0" applyFill="1" applyBorder="1" applyAlignment="1">
      <alignment wrapText="1"/>
    </xf>
    <xf numFmtId="0" fontId="0" fillId="4" borderId="53" xfId="0" applyFill="1" applyBorder="1" applyAlignment="1">
      <alignment wrapText="1"/>
    </xf>
    <xf numFmtId="0" fontId="16" fillId="12" borderId="55" xfId="0" applyFont="1" applyFill="1" applyBorder="1" applyAlignment="1" applyProtection="1">
      <alignment wrapText="1"/>
    </xf>
    <xf numFmtId="0" fontId="16" fillId="12" borderId="0" xfId="0" applyFont="1" applyFill="1" applyBorder="1" applyAlignment="1" applyProtection="1">
      <alignment wrapText="1"/>
    </xf>
    <xf numFmtId="0" fontId="16" fillId="12" borderId="55" xfId="0" applyFont="1" applyFill="1" applyBorder="1" applyAlignment="1" applyProtection="1">
      <alignment vertical="top" wrapText="1"/>
    </xf>
    <xf numFmtId="0" fontId="16" fillId="12" borderId="0" xfId="0" applyFont="1" applyFill="1" applyBorder="1" applyAlignment="1" applyProtection="1">
      <alignment vertical="top" wrapText="1"/>
    </xf>
    <xf numFmtId="0" fontId="0" fillId="4" borderId="55" xfId="0" applyFill="1" applyBorder="1" applyAlignment="1" applyProtection="1">
      <alignment vertical="top" wrapText="1"/>
    </xf>
    <xf numFmtId="0" fontId="0" fillId="0" borderId="0" xfId="0" applyAlignment="1">
      <alignment vertical="top" wrapText="1"/>
    </xf>
    <xf numFmtId="0" fontId="0" fillId="0" borderId="55" xfId="0" applyBorder="1" applyAlignment="1">
      <alignment vertical="top" wrapText="1"/>
    </xf>
    <xf numFmtId="0" fontId="4" fillId="0" borderId="71" xfId="0" applyFont="1" applyFill="1" applyBorder="1" applyAlignment="1" applyProtection="1">
      <alignment vertical="top" wrapText="1"/>
      <protection locked="0"/>
    </xf>
    <xf numFmtId="0" fontId="0" fillId="0" borderId="62" xfId="0" applyFill="1" applyBorder="1" applyAlignment="1" applyProtection="1">
      <alignment vertical="top" wrapText="1"/>
      <protection locked="0"/>
    </xf>
    <xf numFmtId="0" fontId="0" fillId="0" borderId="63" xfId="0" applyFill="1" applyBorder="1" applyAlignment="1" applyProtection="1">
      <alignment vertical="top" wrapText="1"/>
      <protection locked="0"/>
    </xf>
    <xf numFmtId="0" fontId="0" fillId="0" borderId="6" xfId="0" applyFill="1" applyBorder="1" applyAlignment="1" applyProtection="1">
      <alignment vertical="top" wrapText="1"/>
      <protection locked="0"/>
    </xf>
    <xf numFmtId="0" fontId="0" fillId="0" borderId="0" xfId="0" applyFill="1" applyBorder="1" applyAlignment="1" applyProtection="1">
      <alignment vertical="top" wrapText="1"/>
      <protection locked="0"/>
    </xf>
    <xf numFmtId="0" fontId="0" fillId="0" borderId="22" xfId="0" applyFill="1" applyBorder="1" applyAlignment="1" applyProtection="1">
      <alignment vertical="top" wrapText="1"/>
      <protection locked="0"/>
    </xf>
    <xf numFmtId="0" fontId="0" fillId="0" borderId="24" xfId="0" applyFill="1" applyBorder="1" applyAlignment="1" applyProtection="1">
      <alignment vertical="top" wrapText="1"/>
      <protection locked="0"/>
    </xf>
    <xf numFmtId="0" fontId="0" fillId="0" borderId="25" xfId="0" applyFill="1" applyBorder="1" applyAlignment="1" applyProtection="1">
      <alignment vertical="top" wrapText="1"/>
      <protection locked="0"/>
    </xf>
    <xf numFmtId="0" fontId="0" fillId="0" borderId="32" xfId="0" applyFill="1" applyBorder="1" applyAlignment="1" applyProtection="1">
      <alignment vertical="top" wrapText="1"/>
      <protection locked="0"/>
    </xf>
    <xf numFmtId="0" fontId="0" fillId="11" borderId="0" xfId="0" applyFill="1" applyBorder="1" applyAlignment="1" applyProtection="1">
      <alignment horizontal="center"/>
    </xf>
    <xf numFmtId="0" fontId="13" fillId="11" borderId="0" xfId="0" applyNumberFormat="1" applyFont="1" applyFill="1" applyBorder="1" applyAlignment="1" applyProtection="1">
      <alignment wrapText="1"/>
    </xf>
    <xf numFmtId="0" fontId="0" fillId="11" borderId="0" xfId="0" applyNumberFormat="1" applyFill="1" applyBorder="1" applyAlignment="1" applyProtection="1">
      <alignment wrapText="1"/>
    </xf>
    <xf numFmtId="0" fontId="4" fillId="0" borderId="0" xfId="0" applyFont="1" applyBorder="1" applyAlignment="1" applyProtection="1">
      <protection locked="0"/>
    </xf>
    <xf numFmtId="0" fontId="0" fillId="0" borderId="0" xfId="0" applyBorder="1" applyAlignment="1" applyProtection="1">
      <protection locked="0"/>
    </xf>
    <xf numFmtId="0" fontId="13" fillId="0" borderId="0" xfId="0" applyFont="1" applyFill="1" applyBorder="1" applyAlignment="1" applyProtection="1">
      <protection locked="0"/>
    </xf>
    <xf numFmtId="0" fontId="0" fillId="0" borderId="0" xfId="0" applyFill="1" applyAlignment="1" applyProtection="1">
      <protection locked="0"/>
    </xf>
    <xf numFmtId="0" fontId="0" fillId="0" borderId="23" xfId="0" applyBorder="1" applyAlignment="1" applyProtection="1">
      <alignment horizontal="left"/>
      <protection locked="0"/>
    </xf>
    <xf numFmtId="0" fontId="13" fillId="3" borderId="27" xfId="0" applyFont="1" applyFill="1" applyBorder="1" applyAlignment="1" applyProtection="1"/>
    <xf numFmtId="1" fontId="1" fillId="0" borderId="24" xfId="0" applyNumberFormat="1" applyFont="1" applyFill="1" applyBorder="1" applyAlignment="1" applyProtection="1">
      <alignment horizontal="left"/>
      <protection locked="0"/>
    </xf>
    <xf numFmtId="1" fontId="0" fillId="0" borderId="25" xfId="0" applyNumberFormat="1" applyBorder="1" applyAlignment="1" applyProtection="1">
      <alignment horizontal="left"/>
      <protection locked="0"/>
    </xf>
    <xf numFmtId="1" fontId="4" fillId="0" borderId="24" xfId="0" applyNumberFormat="1" applyFont="1" applyFill="1" applyBorder="1" applyAlignment="1" applyProtection="1">
      <alignment horizontal="left"/>
      <protection locked="0"/>
    </xf>
    <xf numFmtId="0" fontId="0" fillId="0" borderId="25" xfId="0" applyBorder="1" applyAlignment="1" applyProtection="1">
      <alignment horizontal="left"/>
      <protection locked="0"/>
    </xf>
    <xf numFmtId="1" fontId="4" fillId="13" borderId="24" xfId="0" applyNumberFormat="1" applyFont="1" applyFill="1" applyBorder="1" applyAlignment="1" applyProtection="1">
      <protection locked="0"/>
    </xf>
    <xf numFmtId="49" fontId="4" fillId="0" borderId="24" xfId="0" applyNumberFormat="1" applyFont="1" applyFill="1" applyBorder="1" applyAlignment="1" applyProtection="1">
      <protection locked="0"/>
    </xf>
    <xf numFmtId="3" fontId="4" fillId="0" borderId="25" xfId="0" applyNumberFormat="1" applyFont="1" applyFill="1" applyBorder="1" applyAlignment="1" applyProtection="1">
      <protection locked="0"/>
    </xf>
    <xf numFmtId="3" fontId="0" fillId="0" borderId="25" xfId="0" applyNumberFormat="1" applyBorder="1" applyAlignment="1" applyProtection="1">
      <protection locked="0"/>
    </xf>
    <xf numFmtId="0" fontId="8" fillId="0" borderId="25" xfId="0" applyNumberFormat="1" applyFont="1" applyFill="1" applyBorder="1" applyAlignment="1" applyProtection="1">
      <alignment horizontal="left"/>
      <protection locked="0"/>
    </xf>
    <xf numFmtId="0" fontId="0" fillId="0" borderId="25" xfId="0" applyNumberFormat="1" applyFill="1" applyBorder="1" applyAlignment="1" applyProtection="1">
      <alignment horizontal="left"/>
      <protection locked="0"/>
    </xf>
    <xf numFmtId="0" fontId="0" fillId="0" borderId="25" xfId="0" applyNumberFormat="1" applyBorder="1" applyAlignment="1" applyProtection="1">
      <protection locked="0"/>
    </xf>
    <xf numFmtId="0" fontId="18" fillId="11" borderId="1" xfId="0" applyFont="1" applyFill="1" applyBorder="1" applyAlignment="1" applyProtection="1">
      <alignment shrinkToFit="1"/>
    </xf>
    <xf numFmtId="0" fontId="19" fillId="11" borderId="1" xfId="0" applyFont="1" applyFill="1" applyBorder="1" applyAlignment="1" applyProtection="1">
      <alignment shrinkToFit="1"/>
    </xf>
    <xf numFmtId="0" fontId="20" fillId="11" borderId="1" xfId="0" applyFont="1" applyFill="1" applyBorder="1" applyAlignment="1" applyProtection="1">
      <alignment shrinkToFit="1"/>
    </xf>
    <xf numFmtId="0" fontId="0" fillId="11" borderId="1" xfId="0" applyFill="1" applyBorder="1" applyAlignment="1" applyProtection="1">
      <alignment shrinkToFit="1"/>
    </xf>
    <xf numFmtId="168" fontId="5" fillId="10" borderId="41" xfId="3" applyNumberFormat="1" applyFont="1" applyFill="1" applyBorder="1" applyAlignment="1" applyProtection="1">
      <protection hidden="1"/>
    </xf>
    <xf numFmtId="168" fontId="1" fillId="0" borderId="10" xfId="3" applyNumberFormat="1" applyBorder="1" applyAlignment="1" applyProtection="1">
      <protection hidden="1"/>
    </xf>
    <xf numFmtId="168" fontId="1" fillId="0" borderId="11" xfId="3" applyNumberFormat="1" applyBorder="1" applyAlignment="1" applyProtection="1">
      <protection hidden="1"/>
    </xf>
    <xf numFmtId="3" fontId="5" fillId="15" borderId="5" xfId="3" applyNumberFormat="1" applyFont="1" applyFill="1" applyBorder="1" applyAlignment="1" applyProtection="1">
      <alignment horizontal="left"/>
      <protection locked="0"/>
    </xf>
    <xf numFmtId="3" fontId="0" fillId="15" borderId="5" xfId="0" applyNumberFormat="1" applyFill="1" applyBorder="1" applyAlignment="1" applyProtection="1">
      <protection locked="0"/>
    </xf>
    <xf numFmtId="0" fontId="45" fillId="19" borderId="0" xfId="0" applyFont="1" applyFill="1" applyAlignment="1" applyProtection="1">
      <alignment wrapText="1"/>
      <protection locked="0"/>
    </xf>
    <xf numFmtId="0" fontId="45" fillId="19" borderId="0" xfId="0" applyFont="1" applyFill="1" applyProtection="1">
      <protection locked="0"/>
    </xf>
    <xf numFmtId="0" fontId="46" fillId="0" borderId="62" xfId="0" applyFont="1" applyBorder="1" applyAlignment="1" applyProtection="1">
      <alignment wrapText="1"/>
    </xf>
    <xf numFmtId="0" fontId="46" fillId="0" borderId="25" xfId="0" applyFont="1" applyBorder="1" applyAlignment="1" applyProtection="1">
      <alignment wrapText="1"/>
    </xf>
    <xf numFmtId="0" fontId="45" fillId="0" borderId="0" xfId="0" applyFont="1" applyAlignment="1" applyProtection="1">
      <alignment wrapText="1"/>
    </xf>
    <xf numFmtId="0" fontId="46" fillId="0" borderId="25" xfId="0" applyFont="1" applyBorder="1" applyAlignment="1" applyProtection="1">
      <alignment horizontal="left" wrapText="1"/>
    </xf>
    <xf numFmtId="0" fontId="71" fillId="11" borderId="100" xfId="1" applyFont="1" applyFill="1" applyBorder="1" applyProtection="1"/>
    <xf numFmtId="0" fontId="70" fillId="11" borderId="0" xfId="1" applyFont="1" applyFill="1" applyBorder="1" applyAlignment="1" applyProtection="1">
      <alignment shrinkToFit="1"/>
    </xf>
    <xf numFmtId="0" fontId="51" fillId="11" borderId="0" xfId="1" applyFont="1" applyFill="1" applyBorder="1" applyAlignment="1">
      <alignment shrinkToFit="1"/>
    </xf>
    <xf numFmtId="0" fontId="14" fillId="11" borderId="0" xfId="1" applyFont="1" applyFill="1" applyBorder="1" applyAlignment="1" applyProtection="1"/>
    <xf numFmtId="0" fontId="8" fillId="0" borderId="66" xfId="1" applyFont="1" applyFill="1" applyBorder="1" applyAlignment="1" applyProtection="1">
      <alignment horizontal="left"/>
      <protection locked="0"/>
    </xf>
    <xf numFmtId="0" fontId="8" fillId="0" borderId="95" xfId="1" applyFont="1" applyFill="1" applyBorder="1" applyAlignment="1" applyProtection="1">
      <alignment horizontal="left"/>
      <protection locked="0"/>
    </xf>
    <xf numFmtId="0" fontId="8" fillId="0" borderId="58" xfId="1" applyFont="1" applyFill="1" applyBorder="1" applyAlignment="1" applyProtection="1">
      <alignment horizontal="left"/>
      <protection locked="0"/>
    </xf>
    <xf numFmtId="0" fontId="33" fillId="11" borderId="0" xfId="1" applyFill="1" applyBorder="1" applyAlignment="1" applyProtection="1"/>
    <xf numFmtId="0" fontId="33" fillId="0" borderId="95" xfId="1" applyFill="1" applyBorder="1" applyAlignment="1" applyProtection="1">
      <alignment horizontal="left"/>
      <protection locked="0"/>
    </xf>
    <xf numFmtId="0" fontId="33" fillId="0" borderId="58" xfId="1" applyFill="1" applyBorder="1" applyAlignment="1" applyProtection="1">
      <protection locked="0"/>
    </xf>
    <xf numFmtId="0" fontId="0" fillId="11" borderId="0" xfId="0" applyFill="1" applyAlignment="1"/>
    <xf numFmtId="0" fontId="8" fillId="0" borderId="102" xfId="1" applyFont="1" applyFill="1" applyBorder="1" applyAlignment="1" applyProtection="1">
      <alignment horizontal="left"/>
      <protection locked="0"/>
    </xf>
    <xf numFmtId="0" fontId="33" fillId="0" borderId="103" xfId="1" applyFill="1" applyBorder="1" applyAlignment="1" applyProtection="1">
      <alignment horizontal="left"/>
      <protection locked="0"/>
    </xf>
    <xf numFmtId="0" fontId="33" fillId="0" borderId="104" xfId="1" applyFill="1" applyBorder="1" applyAlignment="1" applyProtection="1">
      <alignment horizontal="left"/>
      <protection locked="0"/>
    </xf>
    <xf numFmtId="0" fontId="33" fillId="0" borderId="66" xfId="1" applyFill="1" applyBorder="1" applyAlignment="1" applyProtection="1">
      <protection locked="0"/>
    </xf>
    <xf numFmtId="0" fontId="0" fillId="0" borderId="95" xfId="0" applyFill="1" applyBorder="1" applyAlignment="1" applyProtection="1">
      <protection locked="0"/>
    </xf>
    <xf numFmtId="0" fontId="0" fillId="0" borderId="58" xfId="0" applyFill="1" applyBorder="1" applyAlignment="1" applyProtection="1">
      <protection locked="0"/>
    </xf>
    <xf numFmtId="0" fontId="33" fillId="0" borderId="58" xfId="1" applyFill="1" applyBorder="1" applyAlignment="1" applyProtection="1">
      <alignment horizontal="left"/>
      <protection locked="0"/>
    </xf>
    <xf numFmtId="0" fontId="13" fillId="11" borderId="0" xfId="1" applyFont="1" applyFill="1" applyBorder="1" applyAlignment="1" applyProtection="1"/>
    <xf numFmtId="0" fontId="4" fillId="11" borderId="0" xfId="1" applyFont="1" applyFill="1" applyBorder="1" applyAlignment="1" applyProtection="1"/>
    <xf numFmtId="1" fontId="0" fillId="0" borderId="66" xfId="0" applyNumberFormat="1" applyFill="1" applyBorder="1" applyAlignment="1" applyProtection="1">
      <alignment horizontal="center"/>
      <protection locked="0"/>
    </xf>
    <xf numFmtId="1" fontId="0" fillId="0" borderId="95" xfId="0" applyNumberFormat="1" applyFill="1" applyBorder="1" applyAlignment="1" applyProtection="1">
      <alignment horizontal="center"/>
      <protection locked="0"/>
    </xf>
    <xf numFmtId="1" fontId="0" fillId="0" borderId="58" xfId="0" applyNumberFormat="1" applyFill="1" applyBorder="1" applyAlignment="1" applyProtection="1">
      <alignment horizontal="center"/>
      <protection locked="0"/>
    </xf>
    <xf numFmtId="49" fontId="33" fillId="0" borderId="66" xfId="1" applyNumberFormat="1" applyFill="1" applyBorder="1" applyAlignment="1" applyProtection="1">
      <protection locked="0"/>
    </xf>
    <xf numFmtId="49" fontId="0" fillId="0" borderId="95" xfId="0" applyNumberFormat="1" applyFill="1" applyBorder="1" applyAlignment="1" applyProtection="1">
      <protection locked="0"/>
    </xf>
    <xf numFmtId="49" fontId="0" fillId="0" borderId="58" xfId="0" applyNumberFormat="1" applyFill="1" applyBorder="1" applyAlignment="1" applyProtection="1">
      <protection locked="0"/>
    </xf>
    <xf numFmtId="0" fontId="33" fillId="0" borderId="66" xfId="1" applyFill="1" applyBorder="1" applyAlignment="1" applyProtection="1">
      <alignment horizontal="center"/>
      <protection locked="0"/>
    </xf>
    <xf numFmtId="0" fontId="33" fillId="0" borderId="95" xfId="1" applyFill="1" applyBorder="1" applyAlignment="1" applyProtection="1">
      <alignment horizontal="center"/>
      <protection locked="0"/>
    </xf>
    <xf numFmtId="0" fontId="33" fillId="0" borderId="58" xfId="1" applyFill="1" applyBorder="1" applyAlignment="1" applyProtection="1">
      <alignment horizontal="center"/>
      <protection locked="0"/>
    </xf>
    <xf numFmtId="0" fontId="8" fillId="11" borderId="0" xfId="1" applyFont="1" applyFill="1" applyBorder="1" applyAlignment="1" applyProtection="1"/>
    <xf numFmtId="0" fontId="8" fillId="0" borderId="103" xfId="1" applyFont="1" applyFill="1" applyBorder="1" applyAlignment="1" applyProtection="1">
      <alignment horizontal="left"/>
      <protection locked="0"/>
    </xf>
    <xf numFmtId="0" fontId="0" fillId="0" borderId="103" xfId="0" applyFill="1" applyBorder="1" applyAlignment="1" applyProtection="1">
      <alignment horizontal="left"/>
      <protection locked="0"/>
    </xf>
    <xf numFmtId="0" fontId="0" fillId="0" borderId="104" xfId="0" applyFill="1" applyBorder="1" applyAlignment="1" applyProtection="1">
      <alignment horizontal="left"/>
      <protection locked="0"/>
    </xf>
    <xf numFmtId="0" fontId="14" fillId="11" borderId="0" xfId="1" applyFont="1" applyFill="1" applyBorder="1" applyAlignment="1" applyProtection="1">
      <alignment horizontal="right"/>
    </xf>
    <xf numFmtId="0" fontId="33" fillId="11" borderId="0" xfId="1" applyFill="1" applyBorder="1" applyAlignment="1" applyProtection="1">
      <alignment horizontal="right"/>
    </xf>
    <xf numFmtId="0" fontId="33" fillId="11" borderId="0" xfId="1" applyFill="1" applyBorder="1" applyAlignment="1" applyProtection="1">
      <alignment horizontal="center"/>
    </xf>
    <xf numFmtId="1" fontId="13" fillId="0" borderId="66" xfId="1" applyNumberFormat="1" applyFont="1" applyFill="1" applyBorder="1" applyAlignment="1" applyProtection="1">
      <alignment horizontal="center"/>
      <protection locked="0"/>
    </xf>
    <xf numFmtId="1" fontId="13" fillId="0" borderId="95" xfId="1" applyNumberFormat="1" applyFont="1" applyFill="1" applyBorder="1" applyAlignment="1" applyProtection="1">
      <alignment horizontal="center"/>
      <protection locked="0"/>
    </xf>
    <xf numFmtId="1" fontId="13" fillId="0" borderId="58" xfId="1" applyNumberFormat="1" applyFont="1" applyFill="1" applyBorder="1" applyAlignment="1" applyProtection="1">
      <alignment horizontal="center"/>
      <protection locked="0"/>
    </xf>
    <xf numFmtId="0" fontId="29" fillId="11" borderId="0" xfId="1" applyFont="1" applyFill="1" applyBorder="1" applyAlignment="1" applyProtection="1"/>
    <xf numFmtId="0" fontId="14" fillId="11" borderId="0" xfId="1" applyFont="1" applyFill="1" applyBorder="1" applyAlignment="1" applyProtection="1">
      <alignment shrinkToFit="1"/>
    </xf>
    <xf numFmtId="0" fontId="8" fillId="11" borderId="0" xfId="1" applyFont="1" applyFill="1" applyBorder="1" applyAlignment="1" applyProtection="1">
      <alignment shrinkToFit="1"/>
    </xf>
    <xf numFmtId="0" fontId="17" fillId="11" borderId="0" xfId="1" applyFont="1" applyFill="1" applyBorder="1" applyAlignment="1" applyProtection="1"/>
    <xf numFmtId="0" fontId="33" fillId="11" borderId="0" xfId="1" applyFill="1" applyBorder="1" applyAlignment="1"/>
    <xf numFmtId="0" fontId="13" fillId="0" borderId="66" xfId="1" applyFont="1" applyFill="1" applyBorder="1" applyAlignment="1" applyProtection="1">
      <alignment horizontal="center"/>
    </xf>
    <xf numFmtId="0" fontId="13" fillId="0" borderId="95" xfId="1" applyFont="1" applyFill="1" applyBorder="1" applyAlignment="1" applyProtection="1">
      <alignment horizontal="center"/>
    </xf>
    <xf numFmtId="0" fontId="13" fillId="0" borderId="58" xfId="1" applyFont="1" applyFill="1" applyBorder="1" applyAlignment="1" applyProtection="1">
      <alignment horizontal="center"/>
    </xf>
    <xf numFmtId="0" fontId="4" fillId="0" borderId="66" xfId="1" applyFont="1" applyFill="1" applyBorder="1" applyAlignment="1" applyProtection="1">
      <alignment horizontal="center"/>
    </xf>
    <xf numFmtId="0" fontId="4" fillId="0" borderId="95" xfId="1" applyFont="1" applyFill="1" applyBorder="1" applyAlignment="1" applyProtection="1">
      <alignment horizontal="center"/>
    </xf>
    <xf numFmtId="0" fontId="4" fillId="0" borderId="58" xfId="1" applyFont="1" applyFill="1" applyBorder="1" applyAlignment="1" applyProtection="1">
      <alignment horizontal="center"/>
    </xf>
    <xf numFmtId="49" fontId="5" fillId="10" borderId="59" xfId="3" applyNumberFormat="1" applyFont="1" applyFill="1" applyBorder="1" applyAlignment="1" applyProtection="1"/>
    <xf numFmtId="0" fontId="5" fillId="10" borderId="10" xfId="3" applyNumberFormat="1" applyFont="1" applyFill="1" applyBorder="1" applyAlignment="1" applyProtection="1"/>
    <xf numFmtId="0" fontId="5" fillId="10" borderId="59" xfId="3" applyNumberFormat="1" applyFont="1" applyFill="1" applyBorder="1" applyAlignment="1" applyProtection="1"/>
    <xf numFmtId="0" fontId="5" fillId="10" borderId="10" xfId="3" applyNumberFormat="1" applyFont="1" applyFill="1" applyBorder="1" applyAlignment="1" applyProtection="1">
      <alignment horizontal="center"/>
    </xf>
    <xf numFmtId="0" fontId="5" fillId="10" borderId="59" xfId="3" applyNumberFormat="1" applyFont="1" applyFill="1" applyBorder="1" applyAlignment="1" applyProtection="1">
      <alignment horizontal="center"/>
    </xf>
    <xf numFmtId="0" fontId="5" fillId="10" borderId="11" xfId="3" applyNumberFormat="1" applyFont="1" applyFill="1" applyBorder="1" applyAlignment="1" applyProtection="1">
      <alignment horizontal="center"/>
    </xf>
    <xf numFmtId="168" fontId="5" fillId="0" borderId="41" xfId="3" applyNumberFormat="1" applyFont="1" applyFill="1" applyBorder="1" applyAlignment="1" applyProtection="1">
      <protection locked="0" hidden="1"/>
    </xf>
    <xf numFmtId="168" fontId="5" fillId="0" borderId="10" xfId="3" applyNumberFormat="1" applyFont="1" applyFill="1" applyBorder="1" applyAlignment="1" applyProtection="1">
      <protection locked="0" hidden="1"/>
    </xf>
    <xf numFmtId="168" fontId="5" fillId="0" borderId="11" xfId="3" applyNumberFormat="1" applyFont="1" applyFill="1" applyBorder="1" applyAlignment="1" applyProtection="1">
      <protection locked="0" hidden="1"/>
    </xf>
    <xf numFmtId="3" fontId="4" fillId="7" borderId="5" xfId="2" applyNumberFormat="1" applyFont="1" applyFill="1" applyBorder="1" applyAlignment="1" applyProtection="1">
      <protection locked="0"/>
    </xf>
    <xf numFmtId="1" fontId="4" fillId="7" borderId="5" xfId="2" applyNumberFormat="1" applyFont="1" applyFill="1" applyBorder="1" applyAlignment="1" applyProtection="1">
      <alignment horizontal="left"/>
      <protection locked="0"/>
    </xf>
    <xf numFmtId="0" fontId="0" fillId="7" borderId="5" xfId="0" applyNumberFormat="1" applyFill="1" applyBorder="1" applyAlignment="1" applyProtection="1">
      <alignment horizontal="left"/>
      <protection locked="0"/>
    </xf>
    <xf numFmtId="3" fontId="5" fillId="7" borderId="5" xfId="3" applyNumberFormat="1" applyFont="1" applyFill="1" applyBorder="1" applyAlignment="1" applyProtection="1">
      <alignment horizontal="left"/>
      <protection locked="0"/>
    </xf>
    <xf numFmtId="3" fontId="0" fillId="7" borderId="5" xfId="0" applyNumberFormat="1" applyFill="1" applyBorder="1" applyAlignment="1" applyProtection="1">
      <protection locked="0"/>
    </xf>
    <xf numFmtId="1" fontId="4" fillId="7" borderId="5" xfId="2" applyNumberFormat="1" applyFont="1" applyFill="1" applyBorder="1" applyAlignment="1" applyProtection="1">
      <protection locked="0"/>
    </xf>
    <xf numFmtId="1" fontId="0" fillId="7" borderId="5" xfId="0" applyNumberFormat="1" applyFill="1" applyBorder="1" applyAlignment="1" applyProtection="1">
      <protection locked="0"/>
    </xf>
    <xf numFmtId="0" fontId="8" fillId="5" borderId="0" xfId="0" applyFont="1" applyFill="1" applyAlignment="1" applyProtection="1">
      <alignment horizontal="center"/>
      <protection hidden="1"/>
    </xf>
    <xf numFmtId="0" fontId="4" fillId="8" borderId="55" xfId="0" applyFont="1" applyFill="1" applyBorder="1" applyAlignment="1">
      <alignment vertical="center" wrapText="1"/>
    </xf>
    <xf numFmtId="0" fontId="4" fillId="0" borderId="0" xfId="0" applyFont="1" applyBorder="1" applyAlignment="1">
      <alignment vertical="center" wrapText="1"/>
    </xf>
    <xf numFmtId="0" fontId="4" fillId="12" borderId="0" xfId="0" applyFont="1" applyFill="1" applyBorder="1" applyAlignment="1">
      <alignment vertical="top" wrapText="1"/>
    </xf>
    <xf numFmtId="0" fontId="8" fillId="4" borderId="98" xfId="0" applyFont="1" applyFill="1" applyBorder="1" applyAlignment="1">
      <alignment horizontal="center" wrapText="1"/>
    </xf>
    <xf numFmtId="0" fontId="4" fillId="0" borderId="98" xfId="0" applyFont="1" applyBorder="1" applyAlignment="1">
      <alignment horizontal="center" wrapText="1"/>
    </xf>
    <xf numFmtId="0" fontId="4" fillId="0" borderId="0" xfId="0" applyFont="1" applyBorder="1" applyAlignment="1">
      <alignment horizontal="center" wrapText="1"/>
    </xf>
    <xf numFmtId="0" fontId="8" fillId="8" borderId="105" xfId="0" applyFont="1" applyFill="1" applyBorder="1" applyAlignment="1">
      <alignment wrapText="1"/>
    </xf>
    <xf numFmtId="0" fontId="4" fillId="0" borderId="98" xfId="0" applyFont="1" applyBorder="1" applyAlignment="1">
      <alignment wrapText="1"/>
    </xf>
    <xf numFmtId="0" fontId="4" fillId="0" borderId="99" xfId="0" applyFont="1" applyBorder="1" applyAlignment="1">
      <alignment wrapText="1"/>
    </xf>
    <xf numFmtId="0" fontId="4" fillId="0" borderId="53" xfId="0" applyFont="1" applyBorder="1" applyAlignment="1">
      <alignment wrapText="1"/>
    </xf>
    <xf numFmtId="0" fontId="4" fillId="0" borderId="100" xfId="0" applyFont="1" applyBorder="1" applyAlignment="1">
      <alignment vertical="center" wrapText="1"/>
    </xf>
    <xf numFmtId="0" fontId="4" fillId="11" borderId="108" xfId="0" applyFont="1" applyFill="1" applyBorder="1" applyAlignment="1">
      <alignment vertical="center" wrapText="1"/>
    </xf>
    <xf numFmtId="0" fontId="4" fillId="11" borderId="109" xfId="0" applyFont="1" applyFill="1" applyBorder="1" applyAlignment="1"/>
    <xf numFmtId="0" fontId="4" fillId="11" borderId="110" xfId="0" applyFont="1" applyFill="1" applyBorder="1" applyAlignment="1"/>
    <xf numFmtId="0" fontId="4" fillId="11" borderId="113" xfId="0" applyFont="1" applyFill="1" applyBorder="1" applyAlignment="1">
      <alignment vertical="center" wrapText="1"/>
    </xf>
    <xf numFmtId="0" fontId="4" fillId="11" borderId="114" xfId="0" applyFont="1" applyFill="1" applyBorder="1" applyAlignment="1"/>
    <xf numFmtId="0" fontId="4" fillId="11" borderId="115" xfId="0" applyFont="1" applyFill="1" applyBorder="1" applyAlignment="1"/>
    <xf numFmtId="0" fontId="4" fillId="4" borderId="98" xfId="0" applyFont="1" applyFill="1" applyBorder="1" applyAlignment="1">
      <alignment vertical="center" wrapText="1"/>
    </xf>
    <xf numFmtId="0" fontId="4" fillId="0" borderId="98" xfId="0" applyFont="1" applyBorder="1" applyAlignment="1">
      <alignment vertical="center" wrapText="1"/>
    </xf>
    <xf numFmtId="0" fontId="8" fillId="11" borderId="111" xfId="0" applyFont="1" applyFill="1" applyBorder="1" applyAlignment="1"/>
    <xf numFmtId="0" fontId="4" fillId="11" borderId="106" xfId="0" applyFont="1" applyFill="1" applyBorder="1" applyAlignment="1"/>
    <xf numFmtId="0" fontId="4" fillId="11" borderId="55" xfId="0" applyFont="1" applyFill="1" applyBorder="1" applyAlignment="1">
      <alignment wrapText="1"/>
    </xf>
    <xf numFmtId="0" fontId="4" fillId="11" borderId="0" xfId="0" applyFont="1" applyFill="1" applyBorder="1" applyAlignment="1">
      <alignment wrapText="1"/>
    </xf>
    <xf numFmtId="0" fontId="4" fillId="12" borderId="0" xfId="0" applyFont="1" applyFill="1" applyBorder="1" applyAlignment="1">
      <alignment wrapText="1"/>
    </xf>
    <xf numFmtId="0" fontId="4" fillId="12" borderId="53" xfId="0" applyFont="1" applyFill="1" applyBorder="1" applyAlignment="1">
      <alignment wrapText="1"/>
    </xf>
    <xf numFmtId="0" fontId="62" fillId="20" borderId="105" xfId="0" applyFont="1" applyFill="1" applyBorder="1" applyAlignment="1">
      <alignment vertical="center"/>
    </xf>
    <xf numFmtId="0" fontId="62" fillId="20" borderId="55" xfId="0" applyFont="1" applyFill="1" applyBorder="1" applyAlignment="1">
      <alignment vertical="center"/>
    </xf>
    <xf numFmtId="0" fontId="62" fillId="20" borderId="98" xfId="0" applyFont="1" applyFill="1" applyBorder="1" applyAlignment="1">
      <alignment vertical="center"/>
    </xf>
    <xf numFmtId="0" fontId="62" fillId="20" borderId="0" xfId="0" applyFont="1" applyFill="1" applyBorder="1" applyAlignment="1">
      <alignment vertical="center"/>
    </xf>
    <xf numFmtId="0" fontId="8" fillId="11" borderId="116" xfId="0" applyFont="1" applyFill="1" applyBorder="1" applyAlignment="1">
      <alignment vertical="center" wrapText="1"/>
    </xf>
    <xf numFmtId="0" fontId="8" fillId="0" borderId="118" xfId="0" applyFont="1" applyBorder="1" applyAlignment="1">
      <alignment vertical="center" wrapText="1"/>
    </xf>
    <xf numFmtId="0" fontId="4" fillId="11" borderId="71" xfId="0" applyFont="1" applyFill="1" applyBorder="1" applyAlignment="1">
      <alignment wrapText="1"/>
    </xf>
    <xf numFmtId="0" fontId="0" fillId="0" borderId="24" xfId="0" applyBorder="1" applyAlignment="1">
      <alignment wrapText="1"/>
    </xf>
    <xf numFmtId="0" fontId="4" fillId="21" borderId="0" xfId="0" applyFont="1" applyFill="1" applyBorder="1" applyAlignment="1">
      <alignment wrapText="1"/>
    </xf>
    <xf numFmtId="0" fontId="4" fillId="0" borderId="100" xfId="0" applyFont="1" applyBorder="1" applyAlignment="1">
      <alignment wrapText="1"/>
    </xf>
    <xf numFmtId="0" fontId="4" fillId="0" borderId="101" xfId="0" applyFont="1" applyBorder="1" applyAlignment="1">
      <alignment wrapText="1"/>
    </xf>
    <xf numFmtId="0" fontId="4" fillId="11" borderId="119" xfId="0" applyFont="1" applyFill="1" applyBorder="1" applyAlignment="1">
      <alignment vertical="center" wrapText="1"/>
    </xf>
    <xf numFmtId="0" fontId="0" fillId="0" borderId="118" xfId="0" applyBorder="1" applyAlignment="1">
      <alignment vertical="center" wrapText="1"/>
    </xf>
    <xf numFmtId="0" fontId="4" fillId="11" borderId="71" xfId="0" applyFont="1" applyFill="1" applyBorder="1" applyAlignment="1">
      <alignment vertical="center" wrapText="1"/>
    </xf>
    <xf numFmtId="0" fontId="0" fillId="0" borderId="24" xfId="0" applyBorder="1" applyAlignment="1">
      <alignment vertical="center" wrapText="1"/>
    </xf>
    <xf numFmtId="0" fontId="4" fillId="0" borderId="117" xfId="0" applyFont="1" applyBorder="1" applyAlignment="1">
      <alignment vertical="center" wrapText="1"/>
    </xf>
    <xf numFmtId="0" fontId="4" fillId="0" borderId="118" xfId="0" applyFont="1" applyBorder="1" applyAlignment="1">
      <alignment vertical="center" wrapText="1"/>
    </xf>
    <xf numFmtId="0" fontId="0" fillId="0" borderId="6" xfId="0" applyBorder="1" applyAlignment="1">
      <alignment vertical="center" wrapText="1"/>
    </xf>
    <xf numFmtId="0" fontId="4" fillId="11" borderId="119" xfId="0" applyFont="1" applyFill="1" applyBorder="1" applyAlignment="1">
      <alignment horizontal="left" vertical="center" wrapText="1"/>
    </xf>
    <xf numFmtId="0" fontId="0" fillId="0" borderId="120" xfId="0" applyBorder="1" applyAlignment="1">
      <alignment horizontal="left" wrapText="1"/>
    </xf>
    <xf numFmtId="0" fontId="4" fillId="11" borderId="71" xfId="0" applyFont="1" applyFill="1" applyBorder="1" applyAlignment="1">
      <alignment horizontal="left" vertical="center" wrapText="1"/>
    </xf>
    <xf numFmtId="0" fontId="0" fillId="0" borderId="33" xfId="0" applyBorder="1" applyAlignment="1">
      <alignment horizontal="left" vertical="center" wrapText="1"/>
    </xf>
  </cellXfs>
  <cellStyles count="5">
    <cellStyle name="Hyperlänk" xfId="4" builtinId="8"/>
    <cellStyle name="Normal" xfId="0" builtinId="0"/>
    <cellStyle name="Normal 2" xfId="1"/>
    <cellStyle name="Normal_Fakturaunderlag" xfId="2"/>
    <cellStyle name="Normal_Utbetalning-intrångsersättn CFS" xfId="3"/>
  </cellStyles>
  <dxfs count="21">
    <dxf>
      <font>
        <b/>
        <i val="0"/>
        <condense val="0"/>
        <extend val="0"/>
        <color indexed="8"/>
      </font>
      <fill>
        <patternFill>
          <bgColor indexed="50"/>
        </patternFill>
      </fill>
      <border>
        <left style="thin">
          <color indexed="64"/>
        </left>
        <right style="thin">
          <color indexed="64"/>
        </right>
        <top style="thin">
          <color indexed="64"/>
        </top>
        <bottom style="thin">
          <color indexed="64"/>
        </bottom>
      </border>
    </dxf>
    <dxf>
      <font>
        <b/>
        <i val="0"/>
        <condense val="0"/>
        <extend val="0"/>
        <color indexed="8"/>
      </font>
      <fill>
        <patternFill>
          <bgColor indexed="50"/>
        </patternFill>
      </fill>
      <border>
        <left style="thin">
          <color indexed="8"/>
        </left>
        <right style="thin">
          <color indexed="8"/>
        </right>
        <top style="thin">
          <color indexed="8"/>
        </top>
        <bottom style="thin">
          <color indexed="8"/>
        </bottom>
      </border>
    </dxf>
    <dxf>
      <font>
        <b/>
        <i val="0"/>
        <strike val="0"/>
        <condense val="0"/>
        <extend val="0"/>
        <outline val="0"/>
        <shadow val="0"/>
        <u val="none"/>
        <vertAlign val="baseline"/>
        <sz val="10"/>
        <color auto="1"/>
        <name val="Arial"/>
        <scheme val="none"/>
      </font>
    </dxf>
    <dxf>
      <font>
        <b/>
        <i val="0"/>
        <strike val="0"/>
        <condense val="0"/>
        <extend val="0"/>
        <outline val="0"/>
        <shadow val="0"/>
        <u val="none"/>
        <vertAlign val="baseline"/>
        <sz val="10"/>
        <color auto="1"/>
        <name val="Arial"/>
        <scheme val="none"/>
      </font>
    </dxf>
    <dxf>
      <fill>
        <patternFill patternType="solid">
          <fgColor indexed="64"/>
          <bgColor indexed="42"/>
        </patternFill>
      </fill>
      <protection locked="1"/>
    </dxf>
    <dxf>
      <border outline="0">
        <bottom style="thin">
          <color indexed="64"/>
        </bottom>
      </border>
    </dxf>
    <dxf>
      <fill>
        <patternFill patternType="solid">
          <fgColor indexed="64"/>
          <bgColor indexed="42"/>
        </patternFill>
      </fill>
      <protection locked="1"/>
    </dxf>
    <dxf>
      <font>
        <b/>
        <i val="0"/>
        <strike val="0"/>
        <condense val="0"/>
        <extend val="0"/>
        <outline val="0"/>
        <shadow val="0"/>
        <u val="none"/>
        <vertAlign val="baseline"/>
        <sz val="10"/>
        <color auto="1"/>
        <name val="Arial"/>
        <scheme val="none"/>
      </font>
      <fill>
        <patternFill patternType="solid">
          <fgColor indexed="64"/>
          <bgColor indexed="42"/>
        </patternFill>
      </fill>
      <protection locked="1"/>
    </dxf>
    <dxf>
      <font>
        <b val="0"/>
        <i val="0"/>
        <strike val="0"/>
        <outline val="0"/>
        <shadow val="0"/>
        <u val="none"/>
        <vertAlign val="baseline"/>
        <sz val="10"/>
        <color auto="1"/>
        <name val="Arial"/>
        <scheme val="none"/>
      </font>
      <fill>
        <patternFill patternType="solid">
          <fgColor indexed="64"/>
          <bgColor indexed="42"/>
        </patternFill>
      </fill>
      <protection locked="1"/>
    </dxf>
    <dxf>
      <border outline="0">
        <bottom style="thin">
          <color indexed="64"/>
        </bottom>
      </border>
    </dxf>
    <dxf>
      <font>
        <b val="0"/>
        <i val="0"/>
        <strike val="0"/>
        <outline val="0"/>
        <shadow val="0"/>
        <u val="none"/>
        <vertAlign val="baseline"/>
        <sz val="10"/>
        <color auto="1"/>
        <name val="Arial"/>
        <scheme val="none"/>
      </font>
      <fill>
        <patternFill patternType="solid">
          <fgColor indexed="64"/>
          <bgColor indexed="42"/>
        </patternFill>
      </fill>
      <protection locked="1"/>
    </dxf>
    <dxf>
      <font>
        <b val="0"/>
        <i val="0"/>
        <strike val="0"/>
        <condense val="0"/>
        <extend val="0"/>
        <outline val="0"/>
        <shadow val="0"/>
        <u val="none"/>
        <vertAlign val="baseline"/>
        <sz val="10"/>
        <color auto="1"/>
        <name val="Arial"/>
        <scheme val="none"/>
      </font>
      <fill>
        <patternFill patternType="solid">
          <fgColor indexed="64"/>
          <bgColor indexed="42"/>
        </patternFill>
      </fill>
      <protection locked="1"/>
    </dxf>
    <dxf>
      <font>
        <b/>
        <i val="0"/>
        <strike val="0"/>
        <condense val="0"/>
        <extend val="0"/>
        <outline val="0"/>
        <shadow val="0"/>
        <u val="none"/>
        <vertAlign val="baseline"/>
        <sz val="10"/>
        <color auto="1"/>
        <name val="Arial"/>
        <scheme val="none"/>
      </font>
    </dxf>
    <dxf>
      <fill>
        <patternFill patternType="solid">
          <fgColor indexed="64"/>
          <bgColor indexed="42"/>
        </patternFill>
      </fill>
      <protection locked="1"/>
    </dxf>
    <dxf>
      <border outline="0">
        <bottom style="thin">
          <color indexed="64"/>
        </bottom>
      </border>
    </dxf>
    <dxf>
      <fill>
        <patternFill patternType="solid">
          <fgColor indexed="64"/>
          <bgColor indexed="42"/>
        </patternFill>
      </fill>
      <protection locked="1"/>
    </dxf>
    <dxf>
      <font>
        <b/>
        <i val="0"/>
        <strike val="0"/>
        <condense val="0"/>
        <extend val="0"/>
        <outline val="0"/>
        <shadow val="0"/>
        <u val="none"/>
        <vertAlign val="baseline"/>
        <sz val="10"/>
        <color auto="1"/>
        <name val="Arial"/>
        <scheme val="none"/>
      </font>
      <fill>
        <patternFill patternType="solid">
          <fgColor indexed="64"/>
          <bgColor indexed="42"/>
        </patternFill>
      </fill>
      <protection locked="1"/>
    </dxf>
    <dxf>
      <font>
        <b val="0"/>
        <i val="0"/>
        <strike val="0"/>
        <outline val="0"/>
        <shadow val="0"/>
        <u val="none"/>
        <vertAlign val="baseline"/>
        <sz val="10"/>
        <color auto="1"/>
        <name val="Arial"/>
        <scheme val="none"/>
      </font>
      <fill>
        <patternFill patternType="solid">
          <fgColor indexed="64"/>
          <bgColor indexed="42"/>
        </patternFill>
      </fill>
      <protection locked="1"/>
    </dxf>
    <dxf>
      <border outline="0">
        <bottom style="thin">
          <color indexed="64"/>
        </bottom>
      </border>
    </dxf>
    <dxf>
      <font>
        <b val="0"/>
        <i val="0"/>
        <strike val="0"/>
        <outline val="0"/>
        <shadow val="0"/>
        <u val="none"/>
        <vertAlign val="baseline"/>
        <sz val="10"/>
        <color auto="1"/>
        <name val="Arial"/>
        <scheme val="none"/>
      </font>
      <fill>
        <patternFill patternType="solid">
          <fgColor indexed="64"/>
          <bgColor indexed="42"/>
        </patternFill>
      </fill>
      <protection locked="1"/>
    </dxf>
    <dxf>
      <font>
        <b val="0"/>
        <i val="0"/>
        <strike val="0"/>
        <condense val="0"/>
        <extend val="0"/>
        <outline val="0"/>
        <shadow val="0"/>
        <u val="none"/>
        <vertAlign val="baseline"/>
        <sz val="10"/>
        <color auto="1"/>
        <name val="Arial"/>
        <scheme val="none"/>
      </font>
      <fill>
        <patternFill patternType="solid">
          <fgColor indexed="64"/>
          <bgColor indexed="42"/>
        </patternFill>
      </fill>
      <protection locked="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FFFF"/>
      <color rgb="FFCCFFCC"/>
      <color rgb="FF99FFCC"/>
      <color rgb="FFFFFFCC"/>
      <color rgb="FF66FF99"/>
      <color rgb="FFFFFF99"/>
      <color rgb="FF99FF99"/>
      <color rgb="FF66FF66"/>
      <color rgb="FFFFFFFF"/>
      <color rgb="FF5DDF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drawings/_rels/drawing5.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20</xdr:col>
      <xdr:colOff>116205</xdr:colOff>
      <xdr:row>5</xdr:row>
      <xdr:rowOff>0</xdr:rowOff>
    </xdr:from>
    <xdr:ext cx="1692771" cy="179601"/>
    <xdr:sp macro="" textlink="">
      <xdr:nvSpPr>
        <xdr:cNvPr id="3076" name="Text Box 4"/>
        <xdr:cNvSpPr txBox="1">
          <a:spLocks noChangeArrowheads="1"/>
        </xdr:cNvSpPr>
      </xdr:nvSpPr>
      <xdr:spPr bwMode="auto">
        <a:xfrm>
          <a:off x="2625229" y="975732"/>
          <a:ext cx="1692771" cy="1796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alpha val="0"/>
                </a:srgbClr>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Ange konto för utbetalning </a:t>
          </a:r>
          <a:endParaRPr lang="en-US"/>
        </a:p>
      </xdr:txBody>
    </xdr:sp>
    <xdr:clientData fPrintsWithSheet="0"/>
  </xdr:oneCellAnchor>
  <xdr:oneCellAnchor>
    <xdr:from>
      <xdr:col>42</xdr:col>
      <xdr:colOff>20955</xdr:colOff>
      <xdr:row>21</xdr:row>
      <xdr:rowOff>85725</xdr:rowOff>
    </xdr:from>
    <xdr:ext cx="3418115" cy="179601"/>
    <xdr:sp macro="" textlink="">
      <xdr:nvSpPr>
        <xdr:cNvPr id="3077" name="Text Box 5"/>
        <xdr:cNvSpPr txBox="1">
          <a:spLocks noChangeArrowheads="1"/>
        </xdr:cNvSpPr>
      </xdr:nvSpPr>
      <xdr:spPr bwMode="auto">
        <a:xfrm>
          <a:off x="5503638" y="3161603"/>
          <a:ext cx="3418115" cy="1796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alpha val="0"/>
                </a:srgbClr>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Intrångsersättning förtida avverkning (ifylls från övriga blad) </a:t>
          </a:r>
          <a:endParaRPr lang="en-US"/>
        </a:p>
      </xdr:txBody>
    </xdr:sp>
    <xdr:clientData fPrintsWithSheet="0"/>
  </xdr:oneCellAnchor>
  <xdr:twoCellAnchor editAs="oneCell">
    <xdr:from>
      <xdr:col>42</xdr:col>
      <xdr:colOff>36195</xdr:colOff>
      <xdr:row>23</xdr:row>
      <xdr:rowOff>152400</xdr:rowOff>
    </xdr:from>
    <xdr:to>
      <xdr:col>71</xdr:col>
      <xdr:colOff>120065</xdr:colOff>
      <xdr:row>24</xdr:row>
      <xdr:rowOff>152400</xdr:rowOff>
    </xdr:to>
    <xdr:sp macro="" textlink="">
      <xdr:nvSpPr>
        <xdr:cNvPr id="3078" name="Text Box 6"/>
        <xdr:cNvSpPr txBox="1">
          <a:spLocks noChangeArrowheads="1"/>
        </xdr:cNvSpPr>
      </xdr:nvSpPr>
      <xdr:spPr bwMode="auto">
        <a:xfrm>
          <a:off x="5314950" y="3533775"/>
          <a:ext cx="3267075"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alpha val="0"/>
                </a:srgbClr>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Fördyrad avverkning (ifylls från sammandrag)</a:t>
          </a:r>
          <a:endParaRPr lang="en-US"/>
        </a:p>
      </xdr:txBody>
    </xdr:sp>
    <xdr:clientData fPrintsWithSheet="0"/>
  </xdr:twoCellAnchor>
  <xdr:oneCellAnchor>
    <xdr:from>
      <xdr:col>42</xdr:col>
      <xdr:colOff>38100</xdr:colOff>
      <xdr:row>26</xdr:row>
      <xdr:rowOff>9525</xdr:rowOff>
    </xdr:from>
    <xdr:ext cx="873316" cy="179601"/>
    <xdr:sp macro="" textlink="">
      <xdr:nvSpPr>
        <xdr:cNvPr id="3079" name="Text Box 7"/>
        <xdr:cNvSpPr txBox="1">
          <a:spLocks noChangeArrowheads="1"/>
        </xdr:cNvSpPr>
      </xdr:nvSpPr>
      <xdr:spPr bwMode="auto">
        <a:xfrm>
          <a:off x="5520783" y="3819525"/>
          <a:ext cx="873316" cy="1796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alpha val="0"/>
                </a:srgbClr>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Moms (ifylls ej)</a:t>
          </a:r>
          <a:endParaRPr lang="en-US"/>
        </a:p>
      </xdr:txBody>
    </xdr:sp>
    <xdr:clientData fPrintsWithSheet="0"/>
  </xdr:oneCellAnchor>
  <xdr:oneCellAnchor>
    <xdr:from>
      <xdr:col>42</xdr:col>
      <xdr:colOff>20955</xdr:colOff>
      <xdr:row>22</xdr:row>
      <xdr:rowOff>150495</xdr:rowOff>
    </xdr:from>
    <xdr:ext cx="1279581" cy="179601"/>
    <xdr:sp macro="" textlink="">
      <xdr:nvSpPr>
        <xdr:cNvPr id="3080" name="Text Box 8"/>
        <xdr:cNvSpPr txBox="1">
          <a:spLocks noChangeArrowheads="1"/>
        </xdr:cNvSpPr>
      </xdr:nvSpPr>
      <xdr:spPr bwMode="auto">
        <a:xfrm>
          <a:off x="5503638" y="3328593"/>
          <a:ext cx="1279581" cy="1796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alpha val="0"/>
                </a:srgbClr>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Markskador (ifylls här)</a:t>
          </a:r>
          <a:endParaRPr lang="en-US"/>
        </a:p>
      </xdr:txBody>
    </xdr:sp>
    <xdr:clientData fPrintsWithSheet="0"/>
  </xdr:oneCellAnchor>
  <xdr:oneCellAnchor>
    <xdr:from>
      <xdr:col>42</xdr:col>
      <xdr:colOff>38100</xdr:colOff>
      <xdr:row>25</xdr:row>
      <xdr:rowOff>0</xdr:rowOff>
    </xdr:from>
    <xdr:ext cx="1436675" cy="179601"/>
    <xdr:sp macro="" textlink="">
      <xdr:nvSpPr>
        <xdr:cNvPr id="3081" name="Text Box 9"/>
        <xdr:cNvSpPr txBox="1">
          <a:spLocks noChangeArrowheads="1"/>
        </xdr:cNvSpPr>
      </xdr:nvSpPr>
      <xdr:spPr bwMode="auto">
        <a:xfrm>
          <a:off x="5520783" y="3652024"/>
          <a:ext cx="1436675" cy="1796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alpha val="0"/>
                </a:srgbClr>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Köp av rotpost (ifylls här)</a:t>
          </a:r>
          <a:endParaRPr lang="en-US"/>
        </a:p>
      </xdr:txBody>
    </xdr:sp>
    <xdr:clientData fPrintsWithSheet="0"/>
  </xdr:oneCellAnchor>
  <xdr:oneCellAnchor>
    <xdr:from>
      <xdr:col>38</xdr:col>
      <xdr:colOff>59055</xdr:colOff>
      <xdr:row>7</xdr:row>
      <xdr:rowOff>66675</xdr:rowOff>
    </xdr:from>
    <xdr:ext cx="2595198" cy="148310"/>
    <xdr:sp macro="" textlink="">
      <xdr:nvSpPr>
        <xdr:cNvPr id="3090" name="Text Box 18"/>
        <xdr:cNvSpPr txBox="1">
          <a:spLocks noChangeArrowheads="1"/>
        </xdr:cNvSpPr>
      </xdr:nvSpPr>
      <xdr:spPr bwMode="auto">
        <a:xfrm>
          <a:off x="5132860" y="1302602"/>
          <a:ext cx="2595198" cy="14831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alpha val="0"/>
                </a:srgbClr>
              </a:solidFill>
            </a14:hiddenFill>
          </a:ext>
          <a:ext uri="{91240B29-F687-4F45-9708-019B960494DF}">
            <a14:hiddenLine xmlns:a14="http://schemas.microsoft.com/office/drawing/2010/main" w="0"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22860" rIns="0" bIns="0" anchor="t" upright="1">
          <a:spAutoFit/>
        </a:bodyPr>
        <a:lstStyle/>
        <a:p>
          <a:pPr algn="l" rtl="0">
            <a:defRPr sz="1000"/>
          </a:pPr>
          <a:r>
            <a:rPr lang="en-US" sz="800" b="1" i="0" u="none" strike="noStrike" baseline="0">
              <a:solidFill>
                <a:srgbClr val="000000"/>
              </a:solidFill>
              <a:latin typeface="Arial"/>
              <a:cs typeface="Arial"/>
            </a:rPr>
            <a:t>Vid utlalndsbetalning, fyll även i IBAN- och Swiftkod!</a:t>
          </a:r>
          <a:endParaRPr lang="en-US"/>
        </a:p>
      </xdr:txBody>
    </xdr:sp>
    <xdr:clientData fPrintsWithSheet="0"/>
  </xdr:oneCellAnchor>
</xdr:wsDr>
</file>

<file path=xl/drawings/drawing2.xml><?xml version="1.0" encoding="utf-8"?>
<xdr:wsDr xmlns:xdr="http://schemas.openxmlformats.org/drawingml/2006/spreadsheetDrawing" xmlns:a="http://schemas.openxmlformats.org/drawingml/2006/main">
  <xdr:twoCellAnchor>
    <xdr:from>
      <xdr:col>0</xdr:col>
      <xdr:colOff>419100</xdr:colOff>
      <xdr:row>8</xdr:row>
      <xdr:rowOff>161925</xdr:rowOff>
    </xdr:from>
    <xdr:to>
      <xdr:col>9</xdr:col>
      <xdr:colOff>228600</xdr:colOff>
      <xdr:row>38</xdr:row>
      <xdr:rowOff>95250</xdr:rowOff>
    </xdr:to>
    <xdr:sp macro="" textlink="">
      <xdr:nvSpPr>
        <xdr:cNvPr id="2" name="TextBox 1"/>
        <xdr:cNvSpPr txBox="1"/>
      </xdr:nvSpPr>
      <xdr:spPr>
        <a:xfrm>
          <a:off x="419100" y="1876425"/>
          <a:ext cx="4762500" cy="507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2800" b="1"/>
            <a:t>Används</a:t>
          </a:r>
          <a:r>
            <a:rPr lang="sv-SE" sz="2800" b="1" baseline="0"/>
            <a:t> </a:t>
          </a:r>
          <a:r>
            <a:rPr lang="sv-SE" sz="2800" b="1"/>
            <a:t>inte tillsvidare. Värdering görs med 2018-års skogsnorm.</a:t>
          </a:r>
          <a:r>
            <a:rPr lang="sv-SE" sz="2800" b="1" baseline="0"/>
            <a:t> </a:t>
          </a:r>
          <a:r>
            <a:rPr lang="sv-SE" sz="2800" b="1"/>
            <a:t>Värderingsprogram eller -protokoll för normen tillhandahålls inte av Ellevio AB.</a:t>
          </a:r>
        </a:p>
        <a:p>
          <a:r>
            <a:rPr lang="sv-SE" sz="2800" b="1" baseline="0"/>
            <a:t>Intrångsersättningen ska fyllas i på raden för Nätstation &amp; kabelskåp. Ange att det avser intrång i skog.</a:t>
          </a:r>
          <a:endParaRPr lang="sv-SE" sz="2800" b="1"/>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20</xdr:col>
      <xdr:colOff>116205</xdr:colOff>
      <xdr:row>5</xdr:row>
      <xdr:rowOff>0</xdr:rowOff>
    </xdr:from>
    <xdr:ext cx="1692771" cy="179601"/>
    <xdr:sp macro="" textlink="">
      <xdr:nvSpPr>
        <xdr:cNvPr id="2" name="Text Box 4"/>
        <xdr:cNvSpPr txBox="1">
          <a:spLocks noChangeArrowheads="1"/>
        </xdr:cNvSpPr>
      </xdr:nvSpPr>
      <xdr:spPr bwMode="auto">
        <a:xfrm>
          <a:off x="6402705" y="990600"/>
          <a:ext cx="1692771" cy="1796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alpha val="0"/>
                </a:srgbClr>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Ange konto för utbetalning </a:t>
          </a:r>
          <a:endParaRPr lang="en-US"/>
        </a:p>
      </xdr:txBody>
    </xdr:sp>
    <xdr:clientData fPrintsWithSheet="0"/>
  </xdr:oneCellAnchor>
  <xdr:oneCellAnchor>
    <xdr:from>
      <xdr:col>42</xdr:col>
      <xdr:colOff>20955</xdr:colOff>
      <xdr:row>21</xdr:row>
      <xdr:rowOff>85725</xdr:rowOff>
    </xdr:from>
    <xdr:ext cx="3418115" cy="179601"/>
    <xdr:sp macro="" textlink="">
      <xdr:nvSpPr>
        <xdr:cNvPr id="3" name="Text Box 5"/>
        <xdr:cNvSpPr txBox="1">
          <a:spLocks noChangeArrowheads="1"/>
        </xdr:cNvSpPr>
      </xdr:nvSpPr>
      <xdr:spPr bwMode="auto">
        <a:xfrm>
          <a:off x="9298305" y="3219450"/>
          <a:ext cx="3418115" cy="1796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alpha val="0"/>
                </a:srgbClr>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Intrångsersättning förtida avverkning (ifylls från övriga blad) </a:t>
          </a:r>
          <a:endParaRPr lang="en-US"/>
        </a:p>
      </xdr:txBody>
    </xdr:sp>
    <xdr:clientData fPrintsWithSheet="0"/>
  </xdr:oneCellAnchor>
  <xdr:twoCellAnchor editAs="oneCell">
    <xdr:from>
      <xdr:col>42</xdr:col>
      <xdr:colOff>36195</xdr:colOff>
      <xdr:row>23</xdr:row>
      <xdr:rowOff>152400</xdr:rowOff>
    </xdr:from>
    <xdr:to>
      <xdr:col>71</xdr:col>
      <xdr:colOff>120065</xdr:colOff>
      <xdr:row>24</xdr:row>
      <xdr:rowOff>152400</xdr:rowOff>
    </xdr:to>
    <xdr:sp macro="" textlink="">
      <xdr:nvSpPr>
        <xdr:cNvPr id="4" name="Text Box 6"/>
        <xdr:cNvSpPr txBox="1">
          <a:spLocks noChangeArrowheads="1"/>
        </xdr:cNvSpPr>
      </xdr:nvSpPr>
      <xdr:spPr bwMode="auto">
        <a:xfrm>
          <a:off x="9313545" y="3552825"/>
          <a:ext cx="3255695"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alpha val="0"/>
                </a:srgbClr>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Fördyrad avverkning (ifylls från sammandrag)</a:t>
          </a:r>
          <a:endParaRPr lang="en-US"/>
        </a:p>
      </xdr:txBody>
    </xdr:sp>
    <xdr:clientData fPrintsWithSheet="0"/>
  </xdr:twoCellAnchor>
  <xdr:oneCellAnchor>
    <xdr:from>
      <xdr:col>42</xdr:col>
      <xdr:colOff>38100</xdr:colOff>
      <xdr:row>26</xdr:row>
      <xdr:rowOff>9525</xdr:rowOff>
    </xdr:from>
    <xdr:ext cx="873316" cy="179601"/>
    <xdr:sp macro="" textlink="">
      <xdr:nvSpPr>
        <xdr:cNvPr id="5" name="Text Box 7"/>
        <xdr:cNvSpPr txBox="1">
          <a:spLocks noChangeArrowheads="1"/>
        </xdr:cNvSpPr>
      </xdr:nvSpPr>
      <xdr:spPr bwMode="auto">
        <a:xfrm>
          <a:off x="9315450" y="3895725"/>
          <a:ext cx="873316" cy="1796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alpha val="0"/>
                </a:srgbClr>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Moms (ifylls ej)</a:t>
          </a:r>
          <a:endParaRPr lang="en-US"/>
        </a:p>
      </xdr:txBody>
    </xdr:sp>
    <xdr:clientData fPrintsWithSheet="0"/>
  </xdr:oneCellAnchor>
  <xdr:oneCellAnchor>
    <xdr:from>
      <xdr:col>42</xdr:col>
      <xdr:colOff>20955</xdr:colOff>
      <xdr:row>22</xdr:row>
      <xdr:rowOff>150495</xdr:rowOff>
    </xdr:from>
    <xdr:ext cx="1279581" cy="179601"/>
    <xdr:sp macro="" textlink="">
      <xdr:nvSpPr>
        <xdr:cNvPr id="6" name="Text Box 8"/>
        <xdr:cNvSpPr txBox="1">
          <a:spLocks noChangeArrowheads="1"/>
        </xdr:cNvSpPr>
      </xdr:nvSpPr>
      <xdr:spPr bwMode="auto">
        <a:xfrm>
          <a:off x="9298305" y="3388995"/>
          <a:ext cx="1279581" cy="1796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alpha val="0"/>
                </a:srgbClr>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Markskador (ifylls här)</a:t>
          </a:r>
          <a:endParaRPr lang="en-US"/>
        </a:p>
      </xdr:txBody>
    </xdr:sp>
    <xdr:clientData fPrintsWithSheet="0"/>
  </xdr:oneCellAnchor>
  <xdr:oneCellAnchor>
    <xdr:from>
      <xdr:col>42</xdr:col>
      <xdr:colOff>38100</xdr:colOff>
      <xdr:row>25</xdr:row>
      <xdr:rowOff>0</xdr:rowOff>
    </xdr:from>
    <xdr:ext cx="1436675" cy="179601"/>
    <xdr:sp macro="" textlink="">
      <xdr:nvSpPr>
        <xdr:cNvPr id="7" name="Text Box 9"/>
        <xdr:cNvSpPr txBox="1">
          <a:spLocks noChangeArrowheads="1"/>
        </xdr:cNvSpPr>
      </xdr:nvSpPr>
      <xdr:spPr bwMode="auto">
        <a:xfrm>
          <a:off x="9315450" y="3724275"/>
          <a:ext cx="1436675" cy="1796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alpha val="0"/>
                </a:srgbClr>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Köp av rotpost (ifylls här)</a:t>
          </a:r>
          <a:endParaRPr lang="en-US"/>
        </a:p>
      </xdr:txBody>
    </xdr:sp>
    <xdr:clientData fPrintsWithSheet="0"/>
  </xdr:oneCellAnchor>
  <xdr:oneCellAnchor>
    <xdr:from>
      <xdr:col>38</xdr:col>
      <xdr:colOff>59055</xdr:colOff>
      <xdr:row>7</xdr:row>
      <xdr:rowOff>66675</xdr:rowOff>
    </xdr:from>
    <xdr:ext cx="2595198" cy="148310"/>
    <xdr:sp macro="" textlink="">
      <xdr:nvSpPr>
        <xdr:cNvPr id="8" name="Text Box 18"/>
        <xdr:cNvSpPr txBox="1">
          <a:spLocks noChangeArrowheads="1"/>
        </xdr:cNvSpPr>
      </xdr:nvSpPr>
      <xdr:spPr bwMode="auto">
        <a:xfrm>
          <a:off x="8955405" y="1323975"/>
          <a:ext cx="2595198" cy="14831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alpha val="0"/>
                </a:srgbClr>
              </a:solidFill>
            </a14:hiddenFill>
          </a:ext>
          <a:ext uri="{91240B29-F687-4F45-9708-019B960494DF}">
            <a14:hiddenLine xmlns:a14="http://schemas.microsoft.com/office/drawing/2010/main" w="0"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22860" rIns="0" bIns="0" anchor="t" upright="1">
          <a:spAutoFit/>
        </a:bodyPr>
        <a:lstStyle/>
        <a:p>
          <a:pPr algn="l" rtl="0">
            <a:defRPr sz="1000"/>
          </a:pPr>
          <a:r>
            <a:rPr lang="en-US" sz="800" b="1" i="0" u="none" strike="noStrike" baseline="0">
              <a:solidFill>
                <a:srgbClr val="000000"/>
              </a:solidFill>
              <a:latin typeface="Arial"/>
              <a:cs typeface="Arial"/>
            </a:rPr>
            <a:t>Vid utlalndsbetalning, fyll även i IBAN- och Swiftkod!</a:t>
          </a:r>
          <a:endParaRPr lang="en-US"/>
        </a:p>
      </xdr:txBody>
    </xdr:sp>
    <xdr:clientData fPrintsWithSheet="0"/>
  </xdr:oneCellAnchor>
</xdr:wsDr>
</file>

<file path=xl/drawings/drawing4.xml><?xml version="1.0" encoding="utf-8"?>
<xdr:wsDr xmlns:xdr="http://schemas.openxmlformats.org/drawingml/2006/spreadsheetDrawing" xmlns:a="http://schemas.openxmlformats.org/drawingml/2006/main">
  <xdr:oneCellAnchor>
    <xdr:from>
      <xdr:col>20</xdr:col>
      <xdr:colOff>116205</xdr:colOff>
      <xdr:row>5</xdr:row>
      <xdr:rowOff>0</xdr:rowOff>
    </xdr:from>
    <xdr:ext cx="1692771" cy="179601"/>
    <xdr:sp macro="" textlink="">
      <xdr:nvSpPr>
        <xdr:cNvPr id="4" name="Text Box 4"/>
        <xdr:cNvSpPr txBox="1">
          <a:spLocks noChangeArrowheads="1"/>
        </xdr:cNvSpPr>
      </xdr:nvSpPr>
      <xdr:spPr bwMode="auto">
        <a:xfrm>
          <a:off x="6402705" y="990600"/>
          <a:ext cx="1692771" cy="1796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alpha val="0"/>
                </a:srgbClr>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Ange konto för utbetalning </a:t>
          </a:r>
          <a:endParaRPr lang="en-US"/>
        </a:p>
      </xdr:txBody>
    </xdr:sp>
    <xdr:clientData fPrintsWithSheet="0"/>
  </xdr:oneCellAnchor>
  <xdr:twoCellAnchor editAs="oneCell">
    <xdr:from>
      <xdr:col>42</xdr:col>
      <xdr:colOff>36195</xdr:colOff>
      <xdr:row>22</xdr:row>
      <xdr:rowOff>152400</xdr:rowOff>
    </xdr:from>
    <xdr:to>
      <xdr:col>71</xdr:col>
      <xdr:colOff>120065</xdr:colOff>
      <xdr:row>23</xdr:row>
      <xdr:rowOff>152401</xdr:rowOff>
    </xdr:to>
    <xdr:sp macro="" textlink="">
      <xdr:nvSpPr>
        <xdr:cNvPr id="6" name="Text Box 6"/>
        <xdr:cNvSpPr txBox="1">
          <a:spLocks noChangeArrowheads="1"/>
        </xdr:cNvSpPr>
      </xdr:nvSpPr>
      <xdr:spPr bwMode="auto">
        <a:xfrm>
          <a:off x="9313545" y="3552825"/>
          <a:ext cx="3255695"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alpha val="0"/>
                </a:srgbClr>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Fördyrad avverkning (ifylls här)</a:t>
          </a:r>
          <a:endParaRPr lang="en-US"/>
        </a:p>
      </xdr:txBody>
    </xdr:sp>
    <xdr:clientData fPrintsWithSheet="0"/>
  </xdr:twoCellAnchor>
  <xdr:oneCellAnchor>
    <xdr:from>
      <xdr:col>42</xdr:col>
      <xdr:colOff>38100</xdr:colOff>
      <xdr:row>25</xdr:row>
      <xdr:rowOff>9525</xdr:rowOff>
    </xdr:from>
    <xdr:ext cx="873316" cy="179601"/>
    <xdr:sp macro="" textlink="">
      <xdr:nvSpPr>
        <xdr:cNvPr id="7" name="Text Box 7"/>
        <xdr:cNvSpPr txBox="1">
          <a:spLocks noChangeArrowheads="1"/>
        </xdr:cNvSpPr>
      </xdr:nvSpPr>
      <xdr:spPr bwMode="auto">
        <a:xfrm>
          <a:off x="9315450" y="3895725"/>
          <a:ext cx="873316" cy="1796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alpha val="0"/>
                </a:srgbClr>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Moms (ifylls ej)</a:t>
          </a:r>
          <a:endParaRPr lang="en-US"/>
        </a:p>
      </xdr:txBody>
    </xdr:sp>
    <xdr:clientData fPrintsWithSheet="0"/>
  </xdr:oneCellAnchor>
  <xdr:oneCellAnchor>
    <xdr:from>
      <xdr:col>42</xdr:col>
      <xdr:colOff>20955</xdr:colOff>
      <xdr:row>22</xdr:row>
      <xdr:rowOff>0</xdr:rowOff>
    </xdr:from>
    <xdr:ext cx="1279581" cy="179601"/>
    <xdr:sp macro="" textlink="">
      <xdr:nvSpPr>
        <xdr:cNvPr id="8" name="Text Box 8"/>
        <xdr:cNvSpPr txBox="1">
          <a:spLocks noChangeArrowheads="1"/>
        </xdr:cNvSpPr>
      </xdr:nvSpPr>
      <xdr:spPr bwMode="auto">
        <a:xfrm>
          <a:off x="9298305" y="3388995"/>
          <a:ext cx="1279581" cy="1796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alpha val="0"/>
                </a:srgbClr>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Markskador (ifylls här)</a:t>
          </a:r>
          <a:endParaRPr lang="en-US"/>
        </a:p>
      </xdr:txBody>
    </xdr:sp>
    <xdr:clientData fPrintsWithSheet="0"/>
  </xdr:oneCellAnchor>
  <xdr:oneCellAnchor>
    <xdr:from>
      <xdr:col>42</xdr:col>
      <xdr:colOff>38100</xdr:colOff>
      <xdr:row>24</xdr:row>
      <xdr:rowOff>0</xdr:rowOff>
    </xdr:from>
    <xdr:ext cx="1436675" cy="179601"/>
    <xdr:sp macro="" textlink="">
      <xdr:nvSpPr>
        <xdr:cNvPr id="9" name="Text Box 9"/>
        <xdr:cNvSpPr txBox="1">
          <a:spLocks noChangeArrowheads="1"/>
        </xdr:cNvSpPr>
      </xdr:nvSpPr>
      <xdr:spPr bwMode="auto">
        <a:xfrm>
          <a:off x="9315450" y="3724275"/>
          <a:ext cx="1436675" cy="1796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alpha val="0"/>
                </a:srgbClr>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Köp av rotpost (ifylls här)</a:t>
          </a:r>
          <a:endParaRPr lang="en-US"/>
        </a:p>
      </xdr:txBody>
    </xdr:sp>
    <xdr:clientData fPrintsWithSheet="0"/>
  </xdr:oneCellAnchor>
  <xdr:oneCellAnchor>
    <xdr:from>
      <xdr:col>38</xdr:col>
      <xdr:colOff>59055</xdr:colOff>
      <xdr:row>7</xdr:row>
      <xdr:rowOff>66675</xdr:rowOff>
    </xdr:from>
    <xdr:ext cx="2595198" cy="148310"/>
    <xdr:sp macro="" textlink="">
      <xdr:nvSpPr>
        <xdr:cNvPr id="10" name="Text Box 18"/>
        <xdr:cNvSpPr txBox="1">
          <a:spLocks noChangeArrowheads="1"/>
        </xdr:cNvSpPr>
      </xdr:nvSpPr>
      <xdr:spPr bwMode="auto">
        <a:xfrm>
          <a:off x="8955405" y="1323975"/>
          <a:ext cx="2595198" cy="14831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alpha val="0"/>
                </a:srgbClr>
              </a:solidFill>
            </a14:hiddenFill>
          </a:ext>
          <a:ext uri="{91240B29-F687-4F45-9708-019B960494DF}">
            <a14:hiddenLine xmlns:a14="http://schemas.microsoft.com/office/drawing/2010/main" w="0"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22860" rIns="0" bIns="0" anchor="t" upright="1">
          <a:spAutoFit/>
        </a:bodyPr>
        <a:lstStyle/>
        <a:p>
          <a:pPr algn="l" rtl="0">
            <a:defRPr sz="1000"/>
          </a:pPr>
          <a:r>
            <a:rPr lang="en-US" sz="800" b="1" i="0" u="none" strike="noStrike" baseline="0">
              <a:solidFill>
                <a:srgbClr val="000000"/>
              </a:solidFill>
              <a:latin typeface="Arial"/>
              <a:cs typeface="Arial"/>
            </a:rPr>
            <a:t>Vid utlalndsbetalning, fyll även i IBAN- och Swiftkod!</a:t>
          </a:r>
          <a:endParaRPr lang="en-US"/>
        </a:p>
      </xdr:txBody>
    </xdr:sp>
    <xdr:clientData fPrintsWithSheet="0"/>
  </xdr:one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5</xdr:col>
      <xdr:colOff>289560</xdr:colOff>
      <xdr:row>41</xdr:row>
      <xdr:rowOff>137160</xdr:rowOff>
    </xdr:to>
    <xdr:pic>
      <xdr:nvPicPr>
        <xdr:cNvPr id="11327" name="Picture 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08760"/>
          <a:ext cx="2727960" cy="5501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411480</xdr:colOff>
      <xdr:row>10</xdr:row>
      <xdr:rowOff>144780</xdr:rowOff>
    </xdr:from>
    <xdr:to>
      <xdr:col>7</xdr:col>
      <xdr:colOff>457200</xdr:colOff>
      <xdr:row>39</xdr:row>
      <xdr:rowOff>121920</xdr:rowOff>
    </xdr:to>
    <xdr:pic>
      <xdr:nvPicPr>
        <xdr:cNvPr id="11328" name="Picture 1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59480" y="1821180"/>
          <a:ext cx="1264920" cy="483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orkspaces.fortum.com/Users/B/AppData/Local/Temp/V&#228;rderingsprotokoll%20-%20intr&#229;ng%20Bergvik%20Skogs%20mark%201505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orkspaces.fortum.com/Users/sjoluken/Desktop/Varderingsprotokoll_2011_ver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ärderingsprotokoll"/>
      <sheetName val="Instruktion"/>
      <sheetName val="Bergvikbolag"/>
    </sheetNames>
    <sheetDataSet>
      <sheetData sheetId="0">
        <row r="7">
          <cell r="E7" t="str">
            <v>Norrlands inland</v>
          </cell>
        </row>
        <row r="8">
          <cell r="E8" t="str">
            <v>Norrlands kustland</v>
          </cell>
        </row>
        <row r="9">
          <cell r="E9" t="str">
            <v>Tillväxtområde 3</v>
          </cell>
        </row>
        <row r="10">
          <cell r="E10" t="str">
            <v>Tillväxtområde 4 A</v>
          </cell>
        </row>
        <row r="11">
          <cell r="E11" t="str">
            <v>Tillväxtområde 4 B</v>
          </cell>
        </row>
      </sheetData>
      <sheetData sheetId="1" refreshError="1"/>
      <sheetData sheetId="2">
        <row r="3">
          <cell r="B3" t="str">
            <v>Bergvik Skog Väst AB</v>
          </cell>
        </row>
        <row r="4">
          <cell r="B4" t="str">
            <v>Bergvik Skog Öst AB</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mandrag"/>
      <sheetName val="Fakturaunderlag"/>
      <sheetName val="Skog övriga"/>
      <sheetName val="Skog SCA mfl"/>
      <sheetName val="Åker"/>
      <sheetName val="REV_Sammandrag"/>
      <sheetName val="Indata"/>
      <sheetName val="Beskrivning"/>
      <sheetName val="Överenskommelse"/>
      <sheetName val="Tabelldata skog"/>
      <sheetName val="Tabelldata åker"/>
      <sheetName val="Avståndstabell"/>
    </sheetNames>
    <sheetDataSet>
      <sheetData sheetId="0"/>
      <sheetData sheetId="1"/>
      <sheetData sheetId="2"/>
      <sheetData sheetId="3"/>
      <sheetData sheetId="4"/>
      <sheetData sheetId="5"/>
      <sheetData sheetId="6"/>
      <sheetData sheetId="7"/>
      <sheetData sheetId="8"/>
      <sheetData sheetId="9">
        <row r="1">
          <cell r="A1" t="str">
            <v>Söknr</v>
          </cell>
          <cell r="B1" t="str">
            <v>Pris</v>
          </cell>
        </row>
        <row r="2">
          <cell r="A2" t="str">
            <v>N</v>
          </cell>
        </row>
        <row r="3">
          <cell r="A3" t="str">
            <v>S</v>
          </cell>
        </row>
        <row r="4">
          <cell r="A4" t="str">
            <v>G</v>
          </cell>
        </row>
        <row r="5">
          <cell r="A5" t="str">
            <v>SIP1100</v>
          </cell>
          <cell r="B5">
            <v>810</v>
          </cell>
        </row>
        <row r="6">
          <cell r="A6" t="str">
            <v>SIP191</v>
          </cell>
          <cell r="B6">
            <v>798</v>
          </cell>
        </row>
        <row r="7">
          <cell r="A7" t="str">
            <v>SIP182</v>
          </cell>
          <cell r="B7">
            <v>785</v>
          </cell>
        </row>
        <row r="8">
          <cell r="A8" t="str">
            <v>SIP173</v>
          </cell>
          <cell r="B8">
            <v>773</v>
          </cell>
        </row>
        <row r="9">
          <cell r="A9" t="str">
            <v>SIP164</v>
          </cell>
          <cell r="B9">
            <v>760</v>
          </cell>
        </row>
        <row r="10">
          <cell r="A10" t="str">
            <v>SIP155</v>
          </cell>
          <cell r="B10">
            <v>748</v>
          </cell>
        </row>
        <row r="11">
          <cell r="A11" t="str">
            <v>SIP146</v>
          </cell>
          <cell r="B11">
            <v>735</v>
          </cell>
        </row>
        <row r="12">
          <cell r="A12" t="str">
            <v>SIP137</v>
          </cell>
          <cell r="B12">
            <v>723</v>
          </cell>
        </row>
        <row r="13">
          <cell r="A13" t="str">
            <v>SIP128</v>
          </cell>
          <cell r="B13">
            <v>710</v>
          </cell>
        </row>
        <row r="14">
          <cell r="A14" t="str">
            <v>SIP119</v>
          </cell>
          <cell r="B14">
            <v>698</v>
          </cell>
        </row>
        <row r="15">
          <cell r="A15" t="str">
            <v>SIP110</v>
          </cell>
          <cell r="B15">
            <v>685</v>
          </cell>
        </row>
        <row r="16">
          <cell r="A16" t="str">
            <v>SIP0,9100</v>
          </cell>
          <cell r="B16">
            <v>785</v>
          </cell>
        </row>
        <row r="17">
          <cell r="A17" t="str">
            <v>SIP0,991</v>
          </cell>
          <cell r="B17">
            <v>773</v>
          </cell>
        </row>
        <row r="18">
          <cell r="A18" t="str">
            <v>SIP0,982</v>
          </cell>
          <cell r="B18">
            <v>760</v>
          </cell>
        </row>
        <row r="19">
          <cell r="A19" t="str">
            <v>SIP0,973</v>
          </cell>
          <cell r="B19">
            <v>748</v>
          </cell>
        </row>
        <row r="20">
          <cell r="A20" t="str">
            <v>SIP0,964</v>
          </cell>
          <cell r="B20">
            <v>735</v>
          </cell>
        </row>
        <row r="21">
          <cell r="A21" t="str">
            <v>SIP0,955</v>
          </cell>
          <cell r="B21">
            <v>723</v>
          </cell>
        </row>
        <row r="22">
          <cell r="A22" t="str">
            <v>SIP0,946</v>
          </cell>
          <cell r="B22">
            <v>710</v>
          </cell>
        </row>
        <row r="23">
          <cell r="A23" t="str">
            <v>SIP0,937</v>
          </cell>
          <cell r="B23">
            <v>698</v>
          </cell>
        </row>
        <row r="24">
          <cell r="A24" t="str">
            <v>SIP0,928</v>
          </cell>
          <cell r="B24">
            <v>685</v>
          </cell>
        </row>
        <row r="25">
          <cell r="A25" t="str">
            <v>SIP0,919</v>
          </cell>
          <cell r="B25">
            <v>673</v>
          </cell>
        </row>
        <row r="26">
          <cell r="A26" t="str">
            <v>SIP0,910</v>
          </cell>
          <cell r="B26">
            <v>660</v>
          </cell>
        </row>
        <row r="27">
          <cell r="A27" t="str">
            <v>SIP0,8100</v>
          </cell>
          <cell r="B27">
            <v>760</v>
          </cell>
        </row>
        <row r="28">
          <cell r="A28" t="str">
            <v>SIP0,891</v>
          </cell>
          <cell r="B28">
            <v>748</v>
          </cell>
        </row>
        <row r="29">
          <cell r="A29" t="str">
            <v>SIP0,882</v>
          </cell>
          <cell r="B29">
            <v>735</v>
          </cell>
        </row>
        <row r="30">
          <cell r="A30" t="str">
            <v>SIP0,873</v>
          </cell>
          <cell r="B30">
            <v>723</v>
          </cell>
        </row>
        <row r="31">
          <cell r="A31" t="str">
            <v>SIP0,864</v>
          </cell>
          <cell r="B31">
            <v>710</v>
          </cell>
        </row>
        <row r="32">
          <cell r="A32" t="str">
            <v>SIP0,855</v>
          </cell>
          <cell r="B32">
            <v>698</v>
          </cell>
        </row>
        <row r="33">
          <cell r="A33" t="str">
            <v>SIP0,846</v>
          </cell>
          <cell r="B33">
            <v>685</v>
          </cell>
        </row>
        <row r="34">
          <cell r="A34" t="str">
            <v>SIP0,837</v>
          </cell>
          <cell r="B34">
            <v>673</v>
          </cell>
        </row>
        <row r="35">
          <cell r="A35" t="str">
            <v>SIP0,828</v>
          </cell>
          <cell r="B35">
            <v>660</v>
          </cell>
        </row>
        <row r="36">
          <cell r="A36" t="str">
            <v>SIP0,819</v>
          </cell>
          <cell r="B36">
            <v>648</v>
          </cell>
        </row>
        <row r="37">
          <cell r="A37" t="str">
            <v>SIP0,810</v>
          </cell>
          <cell r="B37">
            <v>635</v>
          </cell>
        </row>
        <row r="38">
          <cell r="A38" t="str">
            <v>SIP0,7100</v>
          </cell>
          <cell r="B38">
            <v>735</v>
          </cell>
        </row>
        <row r="39">
          <cell r="A39" t="str">
            <v>SIP0,791</v>
          </cell>
          <cell r="B39">
            <v>723</v>
          </cell>
        </row>
        <row r="40">
          <cell r="A40" t="str">
            <v>SIP0,782</v>
          </cell>
          <cell r="B40">
            <v>710</v>
          </cell>
        </row>
        <row r="41">
          <cell r="A41" t="str">
            <v>SIP0,773</v>
          </cell>
          <cell r="B41">
            <v>698</v>
          </cell>
        </row>
        <row r="42">
          <cell r="A42" t="str">
            <v>SIP0,764</v>
          </cell>
          <cell r="B42">
            <v>685</v>
          </cell>
        </row>
        <row r="43">
          <cell r="A43" t="str">
            <v>SIP0,755</v>
          </cell>
          <cell r="B43">
            <v>673</v>
          </cell>
        </row>
        <row r="44">
          <cell r="A44" t="str">
            <v>SIP0,746</v>
          </cell>
          <cell r="B44">
            <v>660</v>
          </cell>
        </row>
        <row r="45">
          <cell r="A45" t="str">
            <v>SIP0,737</v>
          </cell>
          <cell r="B45">
            <v>648</v>
          </cell>
        </row>
        <row r="46">
          <cell r="A46" t="str">
            <v>SIP0,728</v>
          </cell>
          <cell r="B46">
            <v>635</v>
          </cell>
        </row>
        <row r="47">
          <cell r="A47" t="str">
            <v>SIP0,719</v>
          </cell>
          <cell r="B47">
            <v>623</v>
          </cell>
        </row>
        <row r="48">
          <cell r="A48" t="str">
            <v>SIP0,710</v>
          </cell>
          <cell r="B48">
            <v>610</v>
          </cell>
        </row>
        <row r="49">
          <cell r="A49" t="str">
            <v>SIP0,6100</v>
          </cell>
          <cell r="B49">
            <v>710</v>
          </cell>
        </row>
        <row r="50">
          <cell r="A50" t="str">
            <v>SIP0,691</v>
          </cell>
          <cell r="B50">
            <v>698</v>
          </cell>
        </row>
        <row r="51">
          <cell r="A51" t="str">
            <v>SIP0,682</v>
          </cell>
          <cell r="B51">
            <v>685</v>
          </cell>
        </row>
        <row r="52">
          <cell r="A52" t="str">
            <v>SIP0,673</v>
          </cell>
          <cell r="B52">
            <v>673</v>
          </cell>
        </row>
        <row r="53">
          <cell r="A53" t="str">
            <v>SIP0,664</v>
          </cell>
          <cell r="B53">
            <v>660</v>
          </cell>
        </row>
        <row r="54">
          <cell r="A54" t="str">
            <v>SIP0,655</v>
          </cell>
          <cell r="B54">
            <v>648</v>
          </cell>
        </row>
        <row r="55">
          <cell r="A55" t="str">
            <v>SIP0,646</v>
          </cell>
          <cell r="B55">
            <v>635</v>
          </cell>
        </row>
        <row r="56">
          <cell r="A56" t="str">
            <v>SIP0,637</v>
          </cell>
          <cell r="B56">
            <v>623</v>
          </cell>
        </row>
        <row r="57">
          <cell r="A57" t="str">
            <v>SIP0,628</v>
          </cell>
          <cell r="B57">
            <v>610</v>
          </cell>
        </row>
        <row r="58">
          <cell r="A58" t="str">
            <v>SIP0,619</v>
          </cell>
          <cell r="B58">
            <v>598</v>
          </cell>
        </row>
        <row r="59">
          <cell r="A59" t="str">
            <v>SIP0,610</v>
          </cell>
          <cell r="B59">
            <v>585</v>
          </cell>
        </row>
        <row r="60">
          <cell r="A60" t="str">
            <v>SIP0,5100</v>
          </cell>
          <cell r="B60">
            <v>685</v>
          </cell>
        </row>
        <row r="61">
          <cell r="A61" t="str">
            <v>SIP0,591</v>
          </cell>
          <cell r="B61">
            <v>673</v>
          </cell>
        </row>
        <row r="62">
          <cell r="A62" t="str">
            <v>SIP0,582</v>
          </cell>
          <cell r="B62">
            <v>660</v>
          </cell>
        </row>
        <row r="63">
          <cell r="A63" t="str">
            <v>SIP0,573</v>
          </cell>
          <cell r="B63">
            <v>648</v>
          </cell>
        </row>
        <row r="64">
          <cell r="A64" t="str">
            <v>SIP0,564</v>
          </cell>
          <cell r="B64">
            <v>635</v>
          </cell>
        </row>
        <row r="65">
          <cell r="A65" t="str">
            <v>SIP0,555</v>
          </cell>
          <cell r="B65">
            <v>623</v>
          </cell>
        </row>
        <row r="66">
          <cell r="A66" t="str">
            <v>SIP0,546</v>
          </cell>
          <cell r="B66">
            <v>610</v>
          </cell>
        </row>
        <row r="67">
          <cell r="A67" t="str">
            <v>SIP0,537</v>
          </cell>
          <cell r="B67">
            <v>598</v>
          </cell>
        </row>
        <row r="68">
          <cell r="A68" t="str">
            <v>SIP0,528</v>
          </cell>
          <cell r="B68">
            <v>585</v>
          </cell>
        </row>
        <row r="69">
          <cell r="A69" t="str">
            <v>SIP0,519</v>
          </cell>
          <cell r="B69">
            <v>573</v>
          </cell>
        </row>
        <row r="70">
          <cell r="A70" t="str">
            <v>SIP0,510</v>
          </cell>
          <cell r="B70">
            <v>560</v>
          </cell>
        </row>
        <row r="71">
          <cell r="A71" t="str">
            <v>SIR1100</v>
          </cell>
          <cell r="B71">
            <v>980</v>
          </cell>
        </row>
        <row r="72">
          <cell r="A72" t="str">
            <v>SIR191</v>
          </cell>
          <cell r="B72">
            <v>963</v>
          </cell>
        </row>
        <row r="73">
          <cell r="A73" t="str">
            <v>SIR182</v>
          </cell>
          <cell r="B73">
            <v>945</v>
          </cell>
        </row>
        <row r="74">
          <cell r="A74" t="str">
            <v>SIR173</v>
          </cell>
          <cell r="B74">
            <v>928</v>
          </cell>
        </row>
        <row r="75">
          <cell r="A75" t="str">
            <v>SIR164</v>
          </cell>
          <cell r="B75">
            <v>910</v>
          </cell>
        </row>
        <row r="76">
          <cell r="A76" t="str">
            <v>SIR155</v>
          </cell>
          <cell r="B76">
            <v>893</v>
          </cell>
        </row>
        <row r="77">
          <cell r="A77" t="str">
            <v>SIR146</v>
          </cell>
          <cell r="B77">
            <v>875</v>
          </cell>
        </row>
        <row r="78">
          <cell r="A78" t="str">
            <v>SIR137</v>
          </cell>
          <cell r="B78">
            <v>858</v>
          </cell>
        </row>
        <row r="79">
          <cell r="A79" t="str">
            <v>SIR128</v>
          </cell>
          <cell r="B79">
            <v>840</v>
          </cell>
        </row>
        <row r="80">
          <cell r="A80" t="str">
            <v>SIR119</v>
          </cell>
          <cell r="B80">
            <v>823</v>
          </cell>
        </row>
        <row r="81">
          <cell r="A81" t="str">
            <v>SIR110</v>
          </cell>
          <cell r="B81">
            <v>805</v>
          </cell>
        </row>
        <row r="82">
          <cell r="A82" t="str">
            <v>SIR0,9100</v>
          </cell>
          <cell r="B82">
            <v>945</v>
          </cell>
        </row>
        <row r="83">
          <cell r="A83" t="str">
            <v>SIR0,991</v>
          </cell>
          <cell r="B83">
            <v>928</v>
          </cell>
        </row>
        <row r="84">
          <cell r="A84" t="str">
            <v>SIR0,982</v>
          </cell>
          <cell r="B84">
            <v>910</v>
          </cell>
        </row>
        <row r="85">
          <cell r="A85" t="str">
            <v>SIR0,973</v>
          </cell>
          <cell r="B85">
            <v>893</v>
          </cell>
        </row>
        <row r="86">
          <cell r="A86" t="str">
            <v>SIR0,964</v>
          </cell>
          <cell r="B86">
            <v>875</v>
          </cell>
        </row>
        <row r="87">
          <cell r="A87" t="str">
            <v>SIR0,955</v>
          </cell>
          <cell r="B87">
            <v>858</v>
          </cell>
        </row>
        <row r="88">
          <cell r="A88" t="str">
            <v>SIR0,946</v>
          </cell>
          <cell r="B88">
            <v>840</v>
          </cell>
        </row>
        <row r="89">
          <cell r="A89" t="str">
            <v>SIR0,937</v>
          </cell>
          <cell r="B89">
            <v>823</v>
          </cell>
        </row>
        <row r="90">
          <cell r="A90" t="str">
            <v>SIR0,928</v>
          </cell>
          <cell r="B90">
            <v>805</v>
          </cell>
        </row>
        <row r="91">
          <cell r="A91" t="str">
            <v>SIR0,919</v>
          </cell>
          <cell r="B91">
            <v>788</v>
          </cell>
        </row>
        <row r="92">
          <cell r="A92" t="str">
            <v>SIR0,910</v>
          </cell>
          <cell r="B92">
            <v>770</v>
          </cell>
        </row>
        <row r="93">
          <cell r="A93" t="str">
            <v>SIR0,8100</v>
          </cell>
          <cell r="B93">
            <v>910</v>
          </cell>
        </row>
        <row r="94">
          <cell r="A94" t="str">
            <v>SIR0,891</v>
          </cell>
          <cell r="B94">
            <v>893</v>
          </cell>
        </row>
        <row r="95">
          <cell r="A95" t="str">
            <v>SIR0,882</v>
          </cell>
          <cell r="B95">
            <v>875</v>
          </cell>
        </row>
        <row r="96">
          <cell r="A96" t="str">
            <v>SIR0,873</v>
          </cell>
          <cell r="B96">
            <v>858</v>
          </cell>
        </row>
        <row r="97">
          <cell r="A97" t="str">
            <v>SIR0,864</v>
          </cell>
          <cell r="B97">
            <v>840</v>
          </cell>
        </row>
        <row r="98">
          <cell r="A98" t="str">
            <v>SIR0,855</v>
          </cell>
          <cell r="B98">
            <v>823</v>
          </cell>
        </row>
        <row r="99">
          <cell r="A99" t="str">
            <v>SIR0,846</v>
          </cell>
          <cell r="B99">
            <v>805</v>
          </cell>
        </row>
        <row r="100">
          <cell r="A100" t="str">
            <v>SIR0,837</v>
          </cell>
          <cell r="B100">
            <v>788</v>
          </cell>
        </row>
        <row r="101">
          <cell r="A101" t="str">
            <v>SIR0,828</v>
          </cell>
          <cell r="B101">
            <v>770</v>
          </cell>
        </row>
        <row r="102">
          <cell r="A102" t="str">
            <v>SIR0,819</v>
          </cell>
          <cell r="B102">
            <v>753</v>
          </cell>
        </row>
        <row r="103">
          <cell r="A103" t="str">
            <v>SIR0,810</v>
          </cell>
          <cell r="B103">
            <v>735</v>
          </cell>
        </row>
        <row r="104">
          <cell r="A104" t="str">
            <v>SIR0,7100</v>
          </cell>
          <cell r="B104">
            <v>875</v>
          </cell>
        </row>
        <row r="105">
          <cell r="A105" t="str">
            <v>SIR0,791</v>
          </cell>
          <cell r="B105">
            <v>858</v>
          </cell>
        </row>
        <row r="106">
          <cell r="A106" t="str">
            <v>SIR0,782</v>
          </cell>
          <cell r="B106">
            <v>840</v>
          </cell>
        </row>
        <row r="107">
          <cell r="A107" t="str">
            <v>SIR0,773</v>
          </cell>
          <cell r="B107">
            <v>823</v>
          </cell>
        </row>
        <row r="108">
          <cell r="A108" t="str">
            <v>SIR0,764</v>
          </cell>
          <cell r="B108">
            <v>805</v>
          </cell>
        </row>
        <row r="109">
          <cell r="A109" t="str">
            <v>SIR0,755</v>
          </cell>
          <cell r="B109">
            <v>788</v>
          </cell>
        </row>
        <row r="110">
          <cell r="A110" t="str">
            <v>SIR0,746</v>
          </cell>
          <cell r="B110">
            <v>770</v>
          </cell>
        </row>
        <row r="111">
          <cell r="A111" t="str">
            <v>SIR0,737</v>
          </cell>
          <cell r="B111">
            <v>753</v>
          </cell>
        </row>
        <row r="112">
          <cell r="A112" t="str">
            <v>SIR0,728</v>
          </cell>
          <cell r="B112">
            <v>735</v>
          </cell>
        </row>
        <row r="113">
          <cell r="A113" t="str">
            <v>SIR0,719</v>
          </cell>
          <cell r="B113">
            <v>718</v>
          </cell>
        </row>
        <row r="114">
          <cell r="A114" t="str">
            <v>SIR0,710</v>
          </cell>
          <cell r="B114">
            <v>700</v>
          </cell>
        </row>
        <row r="115">
          <cell r="A115" t="str">
            <v>SIR0,6100</v>
          </cell>
          <cell r="B115">
            <v>840</v>
          </cell>
        </row>
        <row r="116">
          <cell r="A116" t="str">
            <v>SIR0,691</v>
          </cell>
          <cell r="B116">
            <v>823</v>
          </cell>
        </row>
        <row r="117">
          <cell r="A117" t="str">
            <v>SIR0,682</v>
          </cell>
          <cell r="B117">
            <v>805</v>
          </cell>
        </row>
        <row r="118">
          <cell r="A118" t="str">
            <v>SIR0,673</v>
          </cell>
          <cell r="B118">
            <v>788</v>
          </cell>
        </row>
        <row r="119">
          <cell r="A119" t="str">
            <v>SIR0,664</v>
          </cell>
          <cell r="B119">
            <v>770</v>
          </cell>
        </row>
        <row r="120">
          <cell r="A120" t="str">
            <v>SIR0,655</v>
          </cell>
          <cell r="B120">
            <v>753</v>
          </cell>
        </row>
        <row r="121">
          <cell r="A121" t="str">
            <v>SIR0,646</v>
          </cell>
          <cell r="B121">
            <v>735</v>
          </cell>
        </row>
        <row r="122">
          <cell r="A122" t="str">
            <v>SIR0,637</v>
          </cell>
          <cell r="B122">
            <v>718</v>
          </cell>
        </row>
        <row r="123">
          <cell r="A123" t="str">
            <v>SIR0,628</v>
          </cell>
          <cell r="B123">
            <v>700</v>
          </cell>
        </row>
        <row r="124">
          <cell r="A124" t="str">
            <v>SIR0,619</v>
          </cell>
          <cell r="B124">
            <v>683</v>
          </cell>
        </row>
        <row r="125">
          <cell r="A125" t="str">
            <v>SIR0,610</v>
          </cell>
          <cell r="B125">
            <v>665</v>
          </cell>
        </row>
        <row r="126">
          <cell r="A126" t="str">
            <v>SIR0,5100</v>
          </cell>
          <cell r="B126">
            <v>805</v>
          </cell>
        </row>
        <row r="127">
          <cell r="A127" t="str">
            <v>SIR0,591</v>
          </cell>
          <cell r="B127">
            <v>788</v>
          </cell>
        </row>
        <row r="128">
          <cell r="A128" t="str">
            <v>SIR0,582</v>
          </cell>
          <cell r="B128">
            <v>770</v>
          </cell>
        </row>
        <row r="129">
          <cell r="A129" t="str">
            <v>SIR0,573</v>
          </cell>
          <cell r="B129">
            <v>753</v>
          </cell>
        </row>
        <row r="130">
          <cell r="A130" t="str">
            <v>SIR0,564</v>
          </cell>
          <cell r="B130">
            <v>735</v>
          </cell>
        </row>
        <row r="131">
          <cell r="A131" t="str">
            <v>SIR0,555</v>
          </cell>
          <cell r="B131">
            <v>718</v>
          </cell>
        </row>
        <row r="132">
          <cell r="A132" t="str">
            <v>SIR0,546</v>
          </cell>
          <cell r="B132">
            <v>700</v>
          </cell>
        </row>
        <row r="133">
          <cell r="A133" t="str">
            <v>SIR0,537</v>
          </cell>
          <cell r="B133">
            <v>683</v>
          </cell>
        </row>
        <row r="134">
          <cell r="A134" t="str">
            <v>SIR0,528</v>
          </cell>
          <cell r="B134">
            <v>665</v>
          </cell>
        </row>
        <row r="135">
          <cell r="A135" t="str">
            <v>SIR0,519</v>
          </cell>
          <cell r="B135">
            <v>648</v>
          </cell>
        </row>
        <row r="136">
          <cell r="A136" t="str">
            <v>SIR0,510</v>
          </cell>
          <cell r="B136">
            <v>630</v>
          </cell>
        </row>
        <row r="137">
          <cell r="A137" t="str">
            <v>SIM1100</v>
          </cell>
          <cell r="B137">
            <v>770</v>
          </cell>
        </row>
        <row r="138">
          <cell r="A138" t="str">
            <v>SIM191</v>
          </cell>
          <cell r="B138">
            <v>759</v>
          </cell>
        </row>
        <row r="139">
          <cell r="A139" t="str">
            <v>SIM182</v>
          </cell>
          <cell r="B139">
            <v>748</v>
          </cell>
        </row>
        <row r="140">
          <cell r="A140" t="str">
            <v>SIM173</v>
          </cell>
          <cell r="B140">
            <v>737</v>
          </cell>
        </row>
        <row r="141">
          <cell r="A141" t="str">
            <v>SIM164</v>
          </cell>
          <cell r="B141">
            <v>726</v>
          </cell>
        </row>
        <row r="142">
          <cell r="A142" t="str">
            <v>SIM155</v>
          </cell>
          <cell r="B142">
            <v>715</v>
          </cell>
        </row>
        <row r="143">
          <cell r="A143" t="str">
            <v>SIM146</v>
          </cell>
          <cell r="B143">
            <v>704</v>
          </cell>
        </row>
        <row r="144">
          <cell r="A144" t="str">
            <v>SIM137</v>
          </cell>
          <cell r="B144">
            <v>693</v>
          </cell>
        </row>
        <row r="145">
          <cell r="A145" t="str">
            <v>SIM128</v>
          </cell>
          <cell r="B145">
            <v>682</v>
          </cell>
        </row>
        <row r="146">
          <cell r="A146" t="str">
            <v>SIM119</v>
          </cell>
          <cell r="B146">
            <v>671</v>
          </cell>
        </row>
        <row r="147">
          <cell r="A147" t="str">
            <v>SIM110</v>
          </cell>
          <cell r="B147">
            <v>660</v>
          </cell>
        </row>
        <row r="148">
          <cell r="A148" t="str">
            <v>SIM0,9100</v>
          </cell>
          <cell r="B148">
            <v>748</v>
          </cell>
        </row>
        <row r="149">
          <cell r="A149" t="str">
            <v>SIM0,991</v>
          </cell>
          <cell r="B149">
            <v>737</v>
          </cell>
        </row>
        <row r="150">
          <cell r="A150" t="str">
            <v>SIM0,982</v>
          </cell>
          <cell r="B150">
            <v>726</v>
          </cell>
        </row>
        <row r="151">
          <cell r="A151" t="str">
            <v>SIM0,973</v>
          </cell>
          <cell r="B151">
            <v>715</v>
          </cell>
        </row>
        <row r="152">
          <cell r="A152" t="str">
            <v>SIM0,964</v>
          </cell>
          <cell r="B152">
            <v>704</v>
          </cell>
        </row>
        <row r="153">
          <cell r="A153" t="str">
            <v>SIM0,955</v>
          </cell>
          <cell r="B153">
            <v>693</v>
          </cell>
        </row>
        <row r="154">
          <cell r="A154" t="str">
            <v>SIM0,946</v>
          </cell>
          <cell r="B154">
            <v>682</v>
          </cell>
        </row>
        <row r="155">
          <cell r="A155" t="str">
            <v>SIM0,937</v>
          </cell>
          <cell r="B155">
            <v>671</v>
          </cell>
        </row>
        <row r="156">
          <cell r="A156" t="str">
            <v>SIM0,928</v>
          </cell>
          <cell r="B156">
            <v>660</v>
          </cell>
        </row>
        <row r="157">
          <cell r="A157" t="str">
            <v>SIM0,919</v>
          </cell>
          <cell r="B157">
            <v>649</v>
          </cell>
        </row>
        <row r="158">
          <cell r="A158" t="str">
            <v>SIM0,910</v>
          </cell>
          <cell r="B158">
            <v>638</v>
          </cell>
        </row>
        <row r="159">
          <cell r="A159" t="str">
            <v>SIM0,8100</v>
          </cell>
          <cell r="B159">
            <v>726</v>
          </cell>
        </row>
        <row r="160">
          <cell r="A160" t="str">
            <v>SIM0,891</v>
          </cell>
          <cell r="B160">
            <v>715</v>
          </cell>
        </row>
        <row r="161">
          <cell r="A161" t="str">
            <v>SIM0,882</v>
          </cell>
          <cell r="B161">
            <v>704</v>
          </cell>
        </row>
        <row r="162">
          <cell r="A162" t="str">
            <v>SIM0,873</v>
          </cell>
          <cell r="B162">
            <v>693</v>
          </cell>
        </row>
        <row r="163">
          <cell r="A163" t="str">
            <v>SIM0,864</v>
          </cell>
          <cell r="B163">
            <v>682</v>
          </cell>
        </row>
        <row r="164">
          <cell r="A164" t="str">
            <v>SIM0,855</v>
          </cell>
          <cell r="B164">
            <v>671</v>
          </cell>
        </row>
        <row r="165">
          <cell r="A165" t="str">
            <v>SIM0,846</v>
          </cell>
          <cell r="B165">
            <v>660</v>
          </cell>
        </row>
        <row r="166">
          <cell r="A166" t="str">
            <v>SIM0,837</v>
          </cell>
          <cell r="B166">
            <v>649</v>
          </cell>
        </row>
        <row r="167">
          <cell r="A167" t="str">
            <v>SIM0,828</v>
          </cell>
          <cell r="B167">
            <v>638</v>
          </cell>
        </row>
        <row r="168">
          <cell r="A168" t="str">
            <v>SIM0,819</v>
          </cell>
          <cell r="B168">
            <v>627</v>
          </cell>
        </row>
        <row r="169">
          <cell r="A169" t="str">
            <v>SIM0,810</v>
          </cell>
          <cell r="B169">
            <v>616</v>
          </cell>
        </row>
        <row r="170">
          <cell r="A170" t="str">
            <v>SIM0,7100</v>
          </cell>
          <cell r="B170">
            <v>704</v>
          </cell>
        </row>
        <row r="171">
          <cell r="A171" t="str">
            <v>SIM0,791</v>
          </cell>
          <cell r="B171">
            <v>693</v>
          </cell>
        </row>
        <row r="172">
          <cell r="A172" t="str">
            <v>SIM0,782</v>
          </cell>
          <cell r="B172">
            <v>682</v>
          </cell>
        </row>
        <row r="173">
          <cell r="A173" t="str">
            <v>SIM0,773</v>
          </cell>
          <cell r="B173">
            <v>671</v>
          </cell>
        </row>
        <row r="174">
          <cell r="A174" t="str">
            <v>SIM0,764</v>
          </cell>
          <cell r="B174">
            <v>660</v>
          </cell>
        </row>
        <row r="175">
          <cell r="A175" t="str">
            <v>SIM0,755</v>
          </cell>
          <cell r="B175">
            <v>649</v>
          </cell>
        </row>
        <row r="176">
          <cell r="A176" t="str">
            <v>SIM0,746</v>
          </cell>
          <cell r="B176">
            <v>638</v>
          </cell>
        </row>
        <row r="177">
          <cell r="A177" t="str">
            <v>SIM0,737</v>
          </cell>
          <cell r="B177">
            <v>627</v>
          </cell>
        </row>
        <row r="178">
          <cell r="A178" t="str">
            <v>SIM0,728</v>
          </cell>
          <cell r="B178">
            <v>616</v>
          </cell>
        </row>
        <row r="179">
          <cell r="A179" t="str">
            <v>SIM0,719</v>
          </cell>
          <cell r="B179">
            <v>605</v>
          </cell>
        </row>
        <row r="180">
          <cell r="A180" t="str">
            <v>SIM0,710</v>
          </cell>
          <cell r="B180">
            <v>594</v>
          </cell>
        </row>
        <row r="181">
          <cell r="A181" t="str">
            <v>SIM0,6100</v>
          </cell>
          <cell r="B181">
            <v>682</v>
          </cell>
        </row>
        <row r="182">
          <cell r="A182" t="str">
            <v>SIM0,691</v>
          </cell>
          <cell r="B182">
            <v>671</v>
          </cell>
        </row>
        <row r="183">
          <cell r="A183" t="str">
            <v>SIM0,682</v>
          </cell>
          <cell r="B183">
            <v>660</v>
          </cell>
        </row>
        <row r="184">
          <cell r="A184" t="str">
            <v>SIM0,673</v>
          </cell>
          <cell r="B184">
            <v>649</v>
          </cell>
        </row>
        <row r="185">
          <cell r="A185" t="str">
            <v>SIM0,664</v>
          </cell>
          <cell r="B185">
            <v>638</v>
          </cell>
        </row>
        <row r="186">
          <cell r="A186" t="str">
            <v>SIM0,655</v>
          </cell>
          <cell r="B186">
            <v>627</v>
          </cell>
        </row>
        <row r="187">
          <cell r="A187" t="str">
            <v>SIM0,646</v>
          </cell>
          <cell r="B187">
            <v>616</v>
          </cell>
        </row>
        <row r="188">
          <cell r="A188" t="str">
            <v>SIM0,637</v>
          </cell>
          <cell r="B188">
            <v>605</v>
          </cell>
        </row>
        <row r="189">
          <cell r="A189" t="str">
            <v>SIM0,628</v>
          </cell>
          <cell r="B189">
            <v>594</v>
          </cell>
        </row>
        <row r="190">
          <cell r="A190" t="str">
            <v>SIM0,619</v>
          </cell>
          <cell r="B190">
            <v>583</v>
          </cell>
        </row>
        <row r="191">
          <cell r="A191" t="str">
            <v>SIM0,610</v>
          </cell>
          <cell r="B191">
            <v>572</v>
          </cell>
        </row>
        <row r="192">
          <cell r="A192" t="str">
            <v>SIM0,5100</v>
          </cell>
          <cell r="B192">
            <v>660</v>
          </cell>
        </row>
        <row r="193">
          <cell r="A193" t="str">
            <v>SIM0,591</v>
          </cell>
          <cell r="B193">
            <v>649</v>
          </cell>
        </row>
        <row r="194">
          <cell r="A194" t="str">
            <v>SIM0,582</v>
          </cell>
          <cell r="B194">
            <v>638</v>
          </cell>
        </row>
        <row r="195">
          <cell r="A195" t="str">
            <v>SIM0,573</v>
          </cell>
          <cell r="B195">
            <v>627</v>
          </cell>
        </row>
        <row r="196">
          <cell r="A196" t="str">
            <v>SIM0,564</v>
          </cell>
          <cell r="B196">
            <v>616</v>
          </cell>
        </row>
        <row r="197">
          <cell r="A197" t="str">
            <v>SIM0,555</v>
          </cell>
          <cell r="B197">
            <v>605</v>
          </cell>
        </row>
        <row r="198">
          <cell r="A198" t="str">
            <v>SIM0,546</v>
          </cell>
          <cell r="B198">
            <v>594</v>
          </cell>
        </row>
        <row r="199">
          <cell r="A199" t="str">
            <v>SIM0,537</v>
          </cell>
          <cell r="B199">
            <v>583</v>
          </cell>
        </row>
        <row r="200">
          <cell r="A200" t="str">
            <v>SIM0,528</v>
          </cell>
          <cell r="B200">
            <v>572</v>
          </cell>
        </row>
        <row r="201">
          <cell r="A201" t="str">
            <v>SIM0,519</v>
          </cell>
          <cell r="B201">
            <v>561</v>
          </cell>
        </row>
        <row r="202">
          <cell r="A202" t="str">
            <v>SIM0,510</v>
          </cell>
          <cell r="B202">
            <v>550</v>
          </cell>
        </row>
        <row r="203">
          <cell r="A203" t="str">
            <v>SIY1100</v>
          </cell>
          <cell r="B203">
            <v>700</v>
          </cell>
        </row>
        <row r="204">
          <cell r="A204" t="str">
            <v>SIY191</v>
          </cell>
          <cell r="B204">
            <v>693</v>
          </cell>
        </row>
        <row r="205">
          <cell r="A205" t="str">
            <v>SIY182</v>
          </cell>
          <cell r="B205">
            <v>685</v>
          </cell>
        </row>
        <row r="206">
          <cell r="A206" t="str">
            <v>SIY173</v>
          </cell>
          <cell r="B206">
            <v>678</v>
          </cell>
        </row>
        <row r="207">
          <cell r="A207" t="str">
            <v>SIY164</v>
          </cell>
          <cell r="B207">
            <v>670</v>
          </cell>
        </row>
        <row r="208">
          <cell r="A208" t="str">
            <v>SIY155</v>
          </cell>
          <cell r="B208">
            <v>663</v>
          </cell>
        </row>
        <row r="209">
          <cell r="A209" t="str">
            <v>SIY146</v>
          </cell>
          <cell r="B209">
            <v>655</v>
          </cell>
        </row>
        <row r="210">
          <cell r="A210" t="str">
            <v>SIY137</v>
          </cell>
          <cell r="B210">
            <v>648</v>
          </cell>
        </row>
        <row r="211">
          <cell r="A211" t="str">
            <v>SIY128</v>
          </cell>
          <cell r="B211">
            <v>640</v>
          </cell>
        </row>
        <row r="212">
          <cell r="A212" t="str">
            <v>SIY119</v>
          </cell>
          <cell r="B212">
            <v>663</v>
          </cell>
        </row>
        <row r="213">
          <cell r="A213" t="str">
            <v>SIY110</v>
          </cell>
          <cell r="B213">
            <v>625</v>
          </cell>
        </row>
        <row r="214">
          <cell r="A214" t="str">
            <v>SIY0,9100</v>
          </cell>
          <cell r="B214">
            <v>685</v>
          </cell>
        </row>
        <row r="215">
          <cell r="A215" t="str">
            <v>SIY0,991</v>
          </cell>
          <cell r="B215">
            <v>678</v>
          </cell>
        </row>
        <row r="216">
          <cell r="A216" t="str">
            <v>SIY0,982</v>
          </cell>
          <cell r="B216">
            <v>670</v>
          </cell>
        </row>
        <row r="217">
          <cell r="A217" t="str">
            <v>SIY0,973</v>
          </cell>
          <cell r="B217">
            <v>663</v>
          </cell>
        </row>
        <row r="218">
          <cell r="A218" t="str">
            <v>SIY0,964</v>
          </cell>
          <cell r="B218">
            <v>655</v>
          </cell>
        </row>
        <row r="219">
          <cell r="A219" t="str">
            <v>SIY0,955</v>
          </cell>
          <cell r="B219">
            <v>648</v>
          </cell>
        </row>
        <row r="220">
          <cell r="A220" t="str">
            <v>SIY0,946</v>
          </cell>
          <cell r="B220">
            <v>640</v>
          </cell>
        </row>
        <row r="221">
          <cell r="A221" t="str">
            <v>SIY0,937</v>
          </cell>
          <cell r="B221">
            <v>663</v>
          </cell>
        </row>
        <row r="222">
          <cell r="A222" t="str">
            <v>SIY0,928</v>
          </cell>
          <cell r="B222">
            <v>625</v>
          </cell>
        </row>
        <row r="223">
          <cell r="A223" t="str">
            <v>SIY0,919</v>
          </cell>
          <cell r="B223">
            <v>618</v>
          </cell>
        </row>
        <row r="224">
          <cell r="A224" t="str">
            <v>SIY0,910</v>
          </cell>
          <cell r="B224">
            <v>610</v>
          </cell>
        </row>
        <row r="225">
          <cell r="A225" t="str">
            <v>SIY0,8100</v>
          </cell>
          <cell r="B225">
            <v>670</v>
          </cell>
        </row>
        <row r="226">
          <cell r="A226" t="str">
            <v>SIY0,891</v>
          </cell>
          <cell r="B226">
            <v>663</v>
          </cell>
        </row>
        <row r="227">
          <cell r="A227" t="str">
            <v>SIY0,882</v>
          </cell>
          <cell r="B227">
            <v>655</v>
          </cell>
        </row>
        <row r="228">
          <cell r="A228" t="str">
            <v>SIY0,873</v>
          </cell>
          <cell r="B228">
            <v>648</v>
          </cell>
        </row>
        <row r="229">
          <cell r="A229" t="str">
            <v>SIY0,864</v>
          </cell>
          <cell r="B229">
            <v>640</v>
          </cell>
        </row>
        <row r="230">
          <cell r="A230" t="str">
            <v>SIY0,855</v>
          </cell>
          <cell r="B230">
            <v>663</v>
          </cell>
        </row>
        <row r="231">
          <cell r="A231" t="str">
            <v>SIY0,846</v>
          </cell>
          <cell r="B231">
            <v>625</v>
          </cell>
        </row>
        <row r="232">
          <cell r="A232" t="str">
            <v>SIY0,837</v>
          </cell>
          <cell r="B232">
            <v>618</v>
          </cell>
        </row>
        <row r="233">
          <cell r="A233" t="str">
            <v>SIY0,828</v>
          </cell>
          <cell r="B233">
            <v>610</v>
          </cell>
        </row>
        <row r="234">
          <cell r="A234" t="str">
            <v>SIY0,819</v>
          </cell>
          <cell r="B234">
            <v>603</v>
          </cell>
        </row>
        <row r="235">
          <cell r="A235" t="str">
            <v>SIY0,810</v>
          </cell>
          <cell r="B235">
            <v>595</v>
          </cell>
        </row>
        <row r="236">
          <cell r="A236" t="str">
            <v>SIY0,7100</v>
          </cell>
          <cell r="B236">
            <v>655</v>
          </cell>
        </row>
        <row r="237">
          <cell r="A237" t="str">
            <v>SIY0,791</v>
          </cell>
          <cell r="B237">
            <v>648</v>
          </cell>
        </row>
        <row r="238">
          <cell r="A238" t="str">
            <v>SIY0,782</v>
          </cell>
          <cell r="B238">
            <v>640</v>
          </cell>
        </row>
        <row r="239">
          <cell r="A239" t="str">
            <v>SIY0,773</v>
          </cell>
          <cell r="B239">
            <v>663</v>
          </cell>
        </row>
        <row r="240">
          <cell r="A240" t="str">
            <v>SIY0,764</v>
          </cell>
          <cell r="B240">
            <v>625</v>
          </cell>
        </row>
        <row r="241">
          <cell r="A241" t="str">
            <v>SIY0,755</v>
          </cell>
          <cell r="B241">
            <v>618</v>
          </cell>
        </row>
        <row r="242">
          <cell r="A242" t="str">
            <v>SIY0,746</v>
          </cell>
          <cell r="B242">
            <v>610</v>
          </cell>
        </row>
        <row r="243">
          <cell r="A243" t="str">
            <v>SIY0,737</v>
          </cell>
          <cell r="B243">
            <v>603</v>
          </cell>
        </row>
        <row r="244">
          <cell r="A244" t="str">
            <v>SIY0,728</v>
          </cell>
          <cell r="B244">
            <v>595</v>
          </cell>
        </row>
        <row r="245">
          <cell r="A245" t="str">
            <v>SIY0,719</v>
          </cell>
          <cell r="B245">
            <v>588</v>
          </cell>
        </row>
        <row r="246">
          <cell r="A246" t="str">
            <v>SIY0,710</v>
          </cell>
          <cell r="B246">
            <v>580</v>
          </cell>
        </row>
        <row r="247">
          <cell r="A247" t="str">
            <v>SIY0,6100</v>
          </cell>
          <cell r="B247">
            <v>640</v>
          </cell>
        </row>
        <row r="248">
          <cell r="A248" t="str">
            <v>SIY0,691</v>
          </cell>
          <cell r="B248">
            <v>663</v>
          </cell>
        </row>
        <row r="249">
          <cell r="A249" t="str">
            <v>SIY0,682</v>
          </cell>
          <cell r="B249">
            <v>625</v>
          </cell>
        </row>
        <row r="250">
          <cell r="A250" t="str">
            <v>SIY0,673</v>
          </cell>
          <cell r="B250">
            <v>618</v>
          </cell>
        </row>
        <row r="251">
          <cell r="A251" t="str">
            <v>SIY0,664</v>
          </cell>
          <cell r="B251">
            <v>610</v>
          </cell>
        </row>
        <row r="252">
          <cell r="A252" t="str">
            <v>SIY0,655</v>
          </cell>
          <cell r="B252">
            <v>603</v>
          </cell>
        </row>
        <row r="253">
          <cell r="A253" t="str">
            <v>SIY0,646</v>
          </cell>
          <cell r="B253">
            <v>595</v>
          </cell>
        </row>
        <row r="254">
          <cell r="A254" t="str">
            <v>SIY0,637</v>
          </cell>
          <cell r="B254">
            <v>588</v>
          </cell>
        </row>
        <row r="255">
          <cell r="A255" t="str">
            <v>SIY0,628</v>
          </cell>
          <cell r="B255">
            <v>580</v>
          </cell>
        </row>
        <row r="256">
          <cell r="A256" t="str">
            <v>SIY0,619</v>
          </cell>
          <cell r="B256">
            <v>573</v>
          </cell>
        </row>
        <row r="257">
          <cell r="A257" t="str">
            <v>SIY0,610</v>
          </cell>
          <cell r="B257">
            <v>565</v>
          </cell>
        </row>
        <row r="258">
          <cell r="A258" t="str">
            <v>SIY0,5100</v>
          </cell>
          <cell r="B258">
            <v>625</v>
          </cell>
        </row>
        <row r="259">
          <cell r="A259" t="str">
            <v>SIY0,591</v>
          </cell>
          <cell r="B259">
            <v>618</v>
          </cell>
        </row>
        <row r="260">
          <cell r="A260" t="str">
            <v>SIY0,582</v>
          </cell>
          <cell r="B260">
            <v>610</v>
          </cell>
        </row>
        <row r="261">
          <cell r="A261" t="str">
            <v>SIY0,573</v>
          </cell>
          <cell r="B261">
            <v>603</v>
          </cell>
        </row>
        <row r="262">
          <cell r="A262" t="str">
            <v>SIY0,564</v>
          </cell>
          <cell r="B262">
            <v>595</v>
          </cell>
        </row>
        <row r="263">
          <cell r="A263" t="str">
            <v>SIY0,555</v>
          </cell>
          <cell r="B263">
            <v>588</v>
          </cell>
        </row>
        <row r="264">
          <cell r="A264" t="str">
            <v>SIY0,546</v>
          </cell>
          <cell r="B264">
            <v>580</v>
          </cell>
        </row>
        <row r="265">
          <cell r="A265" t="str">
            <v>SIY0,537</v>
          </cell>
          <cell r="B265">
            <v>573</v>
          </cell>
        </row>
        <row r="266">
          <cell r="A266" t="str">
            <v>SIY0,528</v>
          </cell>
          <cell r="B266">
            <v>565</v>
          </cell>
        </row>
        <row r="267">
          <cell r="A267" t="str">
            <v>SIY0,519</v>
          </cell>
          <cell r="B267">
            <v>558</v>
          </cell>
        </row>
        <row r="268">
          <cell r="A268" t="str">
            <v>SIY0,510</v>
          </cell>
          <cell r="B268">
            <v>550</v>
          </cell>
        </row>
        <row r="269">
          <cell r="A269" t="str">
            <v>SIÄ</v>
          </cell>
          <cell r="B269">
            <v>460</v>
          </cell>
        </row>
        <row r="270">
          <cell r="A270" t="str">
            <v>SIIP1100</v>
          </cell>
          <cell r="B270">
            <v>430</v>
          </cell>
        </row>
        <row r="271">
          <cell r="A271" t="str">
            <v>SIIP191</v>
          </cell>
          <cell r="B271">
            <v>423</v>
          </cell>
        </row>
        <row r="272">
          <cell r="A272" t="str">
            <v>SIIP182</v>
          </cell>
          <cell r="B272">
            <v>416</v>
          </cell>
        </row>
        <row r="273">
          <cell r="A273" t="str">
            <v>SIIP173</v>
          </cell>
          <cell r="B273">
            <v>409</v>
          </cell>
        </row>
        <row r="274">
          <cell r="A274" t="str">
            <v>SIIP164</v>
          </cell>
          <cell r="B274">
            <v>402</v>
          </cell>
        </row>
        <row r="275">
          <cell r="A275" t="str">
            <v>SIIP155</v>
          </cell>
          <cell r="B275">
            <v>395</v>
          </cell>
        </row>
        <row r="276">
          <cell r="A276" t="str">
            <v>SIIP146</v>
          </cell>
          <cell r="B276">
            <v>388</v>
          </cell>
        </row>
        <row r="277">
          <cell r="A277" t="str">
            <v>SIIP137</v>
          </cell>
          <cell r="B277">
            <v>381</v>
          </cell>
        </row>
        <row r="278">
          <cell r="A278" t="str">
            <v>SIIP128</v>
          </cell>
          <cell r="B278">
            <v>374</v>
          </cell>
        </row>
        <row r="279">
          <cell r="A279" t="str">
            <v>SIIP119</v>
          </cell>
          <cell r="B279">
            <v>367</v>
          </cell>
        </row>
        <row r="280">
          <cell r="A280" t="str">
            <v>SIIP110</v>
          </cell>
          <cell r="B280">
            <v>360</v>
          </cell>
        </row>
        <row r="281">
          <cell r="A281" t="str">
            <v>SIIP0,9100</v>
          </cell>
          <cell r="B281">
            <v>416</v>
          </cell>
        </row>
        <row r="282">
          <cell r="A282" t="str">
            <v>SIIP0,991</v>
          </cell>
          <cell r="B282">
            <v>409</v>
          </cell>
        </row>
        <row r="283">
          <cell r="A283" t="str">
            <v>SIIP0,982</v>
          </cell>
          <cell r="B283">
            <v>402</v>
          </cell>
        </row>
        <row r="284">
          <cell r="A284" t="str">
            <v>SIIP0,973</v>
          </cell>
          <cell r="B284">
            <v>395</v>
          </cell>
        </row>
        <row r="285">
          <cell r="A285" t="str">
            <v>SIIP0,964</v>
          </cell>
          <cell r="B285">
            <v>388</v>
          </cell>
        </row>
        <row r="286">
          <cell r="A286" t="str">
            <v>SIIP0,955</v>
          </cell>
          <cell r="B286">
            <v>381</v>
          </cell>
        </row>
        <row r="287">
          <cell r="A287" t="str">
            <v>SIIP0,946</v>
          </cell>
          <cell r="B287">
            <v>374</v>
          </cell>
        </row>
        <row r="288">
          <cell r="A288" t="str">
            <v>SIIP0,937</v>
          </cell>
          <cell r="B288">
            <v>367</v>
          </cell>
        </row>
        <row r="289">
          <cell r="A289" t="str">
            <v>SIIP0,928</v>
          </cell>
          <cell r="B289">
            <v>360</v>
          </cell>
        </row>
        <row r="290">
          <cell r="A290" t="str">
            <v>SIIP0,919</v>
          </cell>
          <cell r="B290">
            <v>353</v>
          </cell>
        </row>
        <row r="291">
          <cell r="A291" t="str">
            <v>SIIP0,910</v>
          </cell>
          <cell r="B291">
            <v>346</v>
          </cell>
        </row>
        <row r="292">
          <cell r="A292" t="str">
            <v>SIIP0,8100</v>
          </cell>
          <cell r="B292">
            <v>402</v>
          </cell>
        </row>
        <row r="293">
          <cell r="A293" t="str">
            <v>SIIP0,891</v>
          </cell>
          <cell r="B293">
            <v>395</v>
          </cell>
        </row>
        <row r="294">
          <cell r="A294" t="str">
            <v>SIIP0,882</v>
          </cell>
          <cell r="B294">
            <v>388</v>
          </cell>
        </row>
        <row r="295">
          <cell r="A295" t="str">
            <v>SIIP0,873</v>
          </cell>
          <cell r="B295">
            <v>381</v>
          </cell>
        </row>
        <row r="296">
          <cell r="A296" t="str">
            <v>SIIP0,864</v>
          </cell>
          <cell r="B296">
            <v>374</v>
          </cell>
        </row>
        <row r="297">
          <cell r="A297" t="str">
            <v>SIIP0,855</v>
          </cell>
          <cell r="B297">
            <v>367</v>
          </cell>
        </row>
        <row r="298">
          <cell r="A298" t="str">
            <v>SIIP0,846</v>
          </cell>
          <cell r="B298">
            <v>360</v>
          </cell>
        </row>
        <row r="299">
          <cell r="A299" t="str">
            <v>SIIP0,837</v>
          </cell>
          <cell r="B299">
            <v>353</v>
          </cell>
        </row>
        <row r="300">
          <cell r="A300" t="str">
            <v>SIIP0,828</v>
          </cell>
          <cell r="B300">
            <v>346</v>
          </cell>
        </row>
        <row r="301">
          <cell r="A301" t="str">
            <v>SIIP0,819</v>
          </cell>
          <cell r="B301">
            <v>339</v>
          </cell>
        </row>
        <row r="302">
          <cell r="A302" t="str">
            <v>SIIP0,810</v>
          </cell>
          <cell r="B302">
            <v>332</v>
          </cell>
        </row>
        <row r="303">
          <cell r="A303" t="str">
            <v>SIIP0,7100</v>
          </cell>
          <cell r="B303">
            <v>388</v>
          </cell>
        </row>
        <row r="304">
          <cell r="A304" t="str">
            <v>SIIP0,791</v>
          </cell>
          <cell r="B304">
            <v>381</v>
          </cell>
        </row>
        <row r="305">
          <cell r="A305" t="str">
            <v>SIIP0,782</v>
          </cell>
          <cell r="B305">
            <v>374</v>
          </cell>
        </row>
        <row r="306">
          <cell r="A306" t="str">
            <v>SIIP0,773</v>
          </cell>
          <cell r="B306">
            <v>367</v>
          </cell>
        </row>
        <row r="307">
          <cell r="A307" t="str">
            <v>SIIP0,764</v>
          </cell>
          <cell r="B307">
            <v>360</v>
          </cell>
        </row>
        <row r="308">
          <cell r="A308" t="str">
            <v>SIIP0,755</v>
          </cell>
          <cell r="B308">
            <v>353</v>
          </cell>
        </row>
        <row r="309">
          <cell r="A309" t="str">
            <v>SIIP0,746</v>
          </cell>
          <cell r="B309">
            <v>346</v>
          </cell>
        </row>
        <row r="310">
          <cell r="A310" t="str">
            <v>SIIP0,737</v>
          </cell>
          <cell r="B310">
            <v>339</v>
          </cell>
        </row>
        <row r="311">
          <cell r="A311" t="str">
            <v>SIIP0,728</v>
          </cell>
          <cell r="B311">
            <v>332</v>
          </cell>
        </row>
        <row r="312">
          <cell r="A312" t="str">
            <v>SIIP0,719</v>
          </cell>
          <cell r="B312">
            <v>325</v>
          </cell>
        </row>
        <row r="313">
          <cell r="A313" t="str">
            <v>SIIP0,710</v>
          </cell>
          <cell r="B313">
            <v>318</v>
          </cell>
        </row>
        <row r="314">
          <cell r="A314" t="str">
            <v>SIIP0,6100</v>
          </cell>
          <cell r="B314">
            <v>374</v>
          </cell>
        </row>
        <row r="315">
          <cell r="A315" t="str">
            <v>SIIP0,691</v>
          </cell>
          <cell r="B315">
            <v>367</v>
          </cell>
        </row>
        <row r="316">
          <cell r="A316" t="str">
            <v>SIIP0,682</v>
          </cell>
          <cell r="B316">
            <v>360</v>
          </cell>
        </row>
        <row r="317">
          <cell r="A317" t="str">
            <v>SIIP0,673</v>
          </cell>
          <cell r="B317">
            <v>353</v>
          </cell>
        </row>
        <row r="318">
          <cell r="A318" t="str">
            <v>SIIP0,664</v>
          </cell>
          <cell r="B318">
            <v>346</v>
          </cell>
        </row>
        <row r="319">
          <cell r="A319" t="str">
            <v>SIIP0,655</v>
          </cell>
          <cell r="B319">
            <v>339</v>
          </cell>
        </row>
        <row r="320">
          <cell r="A320" t="str">
            <v>SIIP0,646</v>
          </cell>
          <cell r="B320">
            <v>332</v>
          </cell>
        </row>
        <row r="321">
          <cell r="A321" t="str">
            <v>SIIP0,637</v>
          </cell>
          <cell r="B321">
            <v>325</v>
          </cell>
        </row>
        <row r="322">
          <cell r="A322" t="str">
            <v>SIIP0,628</v>
          </cell>
          <cell r="B322">
            <v>318</v>
          </cell>
        </row>
        <row r="323">
          <cell r="A323" t="str">
            <v>SIIP0,619</v>
          </cell>
          <cell r="B323">
            <v>311</v>
          </cell>
        </row>
        <row r="324">
          <cell r="A324" t="str">
            <v>SIIP0,610</v>
          </cell>
          <cell r="B324">
            <v>304</v>
          </cell>
        </row>
        <row r="325">
          <cell r="A325" t="str">
            <v>SIIP0,5100</v>
          </cell>
          <cell r="B325">
            <v>360</v>
          </cell>
        </row>
        <row r="326">
          <cell r="A326" t="str">
            <v>SIIP0,591</v>
          </cell>
          <cell r="B326">
            <v>353</v>
          </cell>
        </row>
        <row r="327">
          <cell r="A327" t="str">
            <v>SIIP0,582</v>
          </cell>
          <cell r="B327">
            <v>346</v>
          </cell>
        </row>
        <row r="328">
          <cell r="A328" t="str">
            <v>SIIP0,573</v>
          </cell>
          <cell r="B328">
            <v>339</v>
          </cell>
        </row>
        <row r="329">
          <cell r="A329" t="str">
            <v>SIIP0,564</v>
          </cell>
          <cell r="B329">
            <v>332</v>
          </cell>
        </row>
        <row r="330">
          <cell r="A330" t="str">
            <v>SIIP0,555</v>
          </cell>
          <cell r="B330">
            <v>325</v>
          </cell>
        </row>
        <row r="331">
          <cell r="A331" t="str">
            <v>SIIP0,546</v>
          </cell>
          <cell r="B331">
            <v>318</v>
          </cell>
        </row>
        <row r="332">
          <cell r="A332" t="str">
            <v>SIIP0,537</v>
          </cell>
          <cell r="B332">
            <v>311</v>
          </cell>
        </row>
        <row r="333">
          <cell r="A333" t="str">
            <v>SIIP0,528</v>
          </cell>
          <cell r="B333">
            <v>304</v>
          </cell>
        </row>
        <row r="334">
          <cell r="A334" t="str">
            <v>SIIP0,519</v>
          </cell>
          <cell r="B334">
            <v>297</v>
          </cell>
        </row>
        <row r="335">
          <cell r="A335" t="str">
            <v>SIIP0,510</v>
          </cell>
          <cell r="B335">
            <v>290</v>
          </cell>
        </row>
        <row r="336">
          <cell r="A336" t="str">
            <v>SIIR1100</v>
          </cell>
          <cell r="B336">
            <v>600</v>
          </cell>
        </row>
        <row r="337">
          <cell r="A337" t="str">
            <v>SIIR191</v>
          </cell>
          <cell r="B337">
            <v>588</v>
          </cell>
        </row>
        <row r="338">
          <cell r="A338" t="str">
            <v>SIIR182</v>
          </cell>
          <cell r="B338">
            <v>576</v>
          </cell>
        </row>
        <row r="339">
          <cell r="A339" t="str">
            <v>SIIR173</v>
          </cell>
          <cell r="B339">
            <v>564</v>
          </cell>
        </row>
        <row r="340">
          <cell r="A340" t="str">
            <v>SIIR164</v>
          </cell>
          <cell r="B340">
            <v>552</v>
          </cell>
        </row>
        <row r="341">
          <cell r="A341" t="str">
            <v>SIIR155</v>
          </cell>
          <cell r="B341">
            <v>540</v>
          </cell>
        </row>
        <row r="342">
          <cell r="A342" t="str">
            <v>SIIR146</v>
          </cell>
          <cell r="B342">
            <v>528</v>
          </cell>
        </row>
        <row r="343">
          <cell r="A343" t="str">
            <v>SIIR137</v>
          </cell>
          <cell r="B343">
            <v>516</v>
          </cell>
        </row>
        <row r="344">
          <cell r="A344" t="str">
            <v>SIIR128</v>
          </cell>
          <cell r="B344">
            <v>504</v>
          </cell>
        </row>
        <row r="345">
          <cell r="A345" t="str">
            <v>SIIR119</v>
          </cell>
          <cell r="B345">
            <v>492</v>
          </cell>
        </row>
        <row r="346">
          <cell r="A346" t="str">
            <v>SIIR110</v>
          </cell>
          <cell r="B346">
            <v>480</v>
          </cell>
        </row>
        <row r="347">
          <cell r="A347" t="str">
            <v>SIIR0,9100</v>
          </cell>
          <cell r="B347">
            <v>576</v>
          </cell>
        </row>
        <row r="348">
          <cell r="A348" t="str">
            <v>SIIR0,991</v>
          </cell>
          <cell r="B348">
            <v>564</v>
          </cell>
        </row>
        <row r="349">
          <cell r="A349" t="str">
            <v>SIIR0,982</v>
          </cell>
          <cell r="B349">
            <v>552</v>
          </cell>
        </row>
        <row r="350">
          <cell r="A350" t="str">
            <v>SIIR0,973</v>
          </cell>
          <cell r="B350">
            <v>540</v>
          </cell>
        </row>
        <row r="351">
          <cell r="A351" t="str">
            <v>SIIR0,964</v>
          </cell>
          <cell r="B351">
            <v>528</v>
          </cell>
        </row>
        <row r="352">
          <cell r="A352" t="str">
            <v>SIIR0,955</v>
          </cell>
          <cell r="B352">
            <v>516</v>
          </cell>
        </row>
        <row r="353">
          <cell r="A353" t="str">
            <v>SIIR0,946</v>
          </cell>
          <cell r="B353">
            <v>504</v>
          </cell>
        </row>
        <row r="354">
          <cell r="A354" t="str">
            <v>SIIR0,937</v>
          </cell>
          <cell r="B354">
            <v>492</v>
          </cell>
        </row>
        <row r="355">
          <cell r="A355" t="str">
            <v>SIIR0,928</v>
          </cell>
          <cell r="B355">
            <v>480</v>
          </cell>
        </row>
        <row r="356">
          <cell r="A356" t="str">
            <v>SIIR0,919</v>
          </cell>
          <cell r="B356">
            <v>468</v>
          </cell>
        </row>
        <row r="357">
          <cell r="A357" t="str">
            <v>SIIR0,910</v>
          </cell>
          <cell r="B357">
            <v>456</v>
          </cell>
        </row>
        <row r="358">
          <cell r="A358" t="str">
            <v>SIIR0,8100</v>
          </cell>
          <cell r="B358">
            <v>552</v>
          </cell>
        </row>
        <row r="359">
          <cell r="A359" t="str">
            <v>SIIR0,891</v>
          </cell>
          <cell r="B359">
            <v>540</v>
          </cell>
        </row>
        <row r="360">
          <cell r="A360" t="str">
            <v>SIIR0,882</v>
          </cell>
          <cell r="B360">
            <v>528</v>
          </cell>
        </row>
        <row r="361">
          <cell r="A361" t="str">
            <v>SIIR0,873</v>
          </cell>
          <cell r="B361">
            <v>516</v>
          </cell>
        </row>
        <row r="362">
          <cell r="A362" t="str">
            <v>SIIR0,864</v>
          </cell>
          <cell r="B362">
            <v>504</v>
          </cell>
        </row>
        <row r="363">
          <cell r="A363" t="str">
            <v>SIIR0,855</v>
          </cell>
          <cell r="B363">
            <v>492</v>
          </cell>
        </row>
        <row r="364">
          <cell r="A364" t="str">
            <v>SIIR0,846</v>
          </cell>
          <cell r="B364">
            <v>480</v>
          </cell>
        </row>
        <row r="365">
          <cell r="A365" t="str">
            <v>SIIR0,837</v>
          </cell>
          <cell r="B365">
            <v>468</v>
          </cell>
        </row>
        <row r="366">
          <cell r="A366" t="str">
            <v>SIIR0,828</v>
          </cell>
          <cell r="B366">
            <v>456</v>
          </cell>
        </row>
        <row r="367">
          <cell r="A367" t="str">
            <v>SIIR0,819</v>
          </cell>
          <cell r="B367">
            <v>444</v>
          </cell>
        </row>
        <row r="368">
          <cell r="A368" t="str">
            <v>SIIR0,810</v>
          </cell>
          <cell r="B368">
            <v>432</v>
          </cell>
        </row>
        <row r="369">
          <cell r="A369" t="str">
            <v>SIIR0,7100</v>
          </cell>
          <cell r="B369">
            <v>528</v>
          </cell>
        </row>
        <row r="370">
          <cell r="A370" t="str">
            <v>SIIR0,791</v>
          </cell>
          <cell r="B370">
            <v>516</v>
          </cell>
        </row>
        <row r="371">
          <cell r="A371" t="str">
            <v>SIIR0,782</v>
          </cell>
          <cell r="B371">
            <v>504</v>
          </cell>
        </row>
        <row r="372">
          <cell r="A372" t="str">
            <v>SIIR0,773</v>
          </cell>
          <cell r="B372">
            <v>492</v>
          </cell>
        </row>
        <row r="373">
          <cell r="A373" t="str">
            <v>SIIR0,764</v>
          </cell>
          <cell r="B373">
            <v>480</v>
          </cell>
        </row>
        <row r="374">
          <cell r="A374" t="str">
            <v>SIIR0,755</v>
          </cell>
          <cell r="B374">
            <v>468</v>
          </cell>
        </row>
        <row r="375">
          <cell r="A375" t="str">
            <v>SIIR0,746</v>
          </cell>
          <cell r="B375">
            <v>456</v>
          </cell>
        </row>
        <row r="376">
          <cell r="A376" t="str">
            <v>SIIR0,737</v>
          </cell>
          <cell r="B376">
            <v>444</v>
          </cell>
        </row>
        <row r="377">
          <cell r="A377" t="str">
            <v>SIIR0,728</v>
          </cell>
          <cell r="B377">
            <v>432</v>
          </cell>
        </row>
        <row r="378">
          <cell r="A378" t="str">
            <v>SIIR0,719</v>
          </cell>
          <cell r="B378">
            <v>420</v>
          </cell>
        </row>
        <row r="379">
          <cell r="A379" t="str">
            <v>SIIR0,710</v>
          </cell>
          <cell r="B379">
            <v>408</v>
          </cell>
        </row>
        <row r="380">
          <cell r="A380" t="str">
            <v>SIIR0,6100</v>
          </cell>
          <cell r="B380">
            <v>504</v>
          </cell>
        </row>
        <row r="381">
          <cell r="A381" t="str">
            <v>SIIR0,691</v>
          </cell>
          <cell r="B381">
            <v>492</v>
          </cell>
        </row>
        <row r="382">
          <cell r="A382" t="str">
            <v>SIIR0,682</v>
          </cell>
          <cell r="B382">
            <v>480</v>
          </cell>
        </row>
        <row r="383">
          <cell r="A383" t="str">
            <v>SIIR0,673</v>
          </cell>
          <cell r="B383">
            <v>468</v>
          </cell>
        </row>
        <row r="384">
          <cell r="A384" t="str">
            <v>SIIR0,664</v>
          </cell>
          <cell r="B384">
            <v>456</v>
          </cell>
        </row>
        <row r="385">
          <cell r="A385" t="str">
            <v>SIIR0,655</v>
          </cell>
          <cell r="B385">
            <v>444</v>
          </cell>
        </row>
        <row r="386">
          <cell r="A386" t="str">
            <v>SIIR0,646</v>
          </cell>
          <cell r="B386">
            <v>432</v>
          </cell>
        </row>
        <row r="387">
          <cell r="A387" t="str">
            <v>SIIR0,637</v>
          </cell>
          <cell r="B387">
            <v>420</v>
          </cell>
        </row>
        <row r="388">
          <cell r="A388" t="str">
            <v>SIIR0,628</v>
          </cell>
          <cell r="B388">
            <v>408</v>
          </cell>
        </row>
        <row r="389">
          <cell r="A389" t="str">
            <v>SIIR0,619</v>
          </cell>
          <cell r="B389">
            <v>396</v>
          </cell>
        </row>
        <row r="390">
          <cell r="A390" t="str">
            <v>SIIR0,610</v>
          </cell>
          <cell r="B390">
            <v>384</v>
          </cell>
        </row>
        <row r="391">
          <cell r="A391" t="str">
            <v>SIIR0,5100</v>
          </cell>
          <cell r="B391">
            <v>480</v>
          </cell>
        </row>
        <row r="392">
          <cell r="A392" t="str">
            <v>SIIR0,591</v>
          </cell>
          <cell r="B392">
            <v>468</v>
          </cell>
        </row>
        <row r="393">
          <cell r="A393" t="str">
            <v>SIIR0,582</v>
          </cell>
          <cell r="B393">
            <v>456</v>
          </cell>
        </row>
        <row r="394">
          <cell r="A394" t="str">
            <v>SIIR0,573</v>
          </cell>
          <cell r="B394">
            <v>444</v>
          </cell>
        </row>
        <row r="395">
          <cell r="A395" t="str">
            <v>SIIR0,564</v>
          </cell>
          <cell r="B395">
            <v>432</v>
          </cell>
        </row>
        <row r="396">
          <cell r="A396" t="str">
            <v>SIIR0,555</v>
          </cell>
          <cell r="B396">
            <v>420</v>
          </cell>
        </row>
        <row r="397">
          <cell r="A397" t="str">
            <v>SIIR0,546</v>
          </cell>
          <cell r="B397">
            <v>408</v>
          </cell>
        </row>
        <row r="398">
          <cell r="A398" t="str">
            <v>SIIR0,537</v>
          </cell>
          <cell r="B398">
            <v>396</v>
          </cell>
        </row>
        <row r="399">
          <cell r="A399" t="str">
            <v>SIIR0,528</v>
          </cell>
          <cell r="B399">
            <v>384</v>
          </cell>
        </row>
        <row r="400">
          <cell r="A400" t="str">
            <v>SIIR0,519</v>
          </cell>
          <cell r="B400">
            <v>372</v>
          </cell>
        </row>
        <row r="401">
          <cell r="A401" t="str">
            <v>SIIR0,510</v>
          </cell>
          <cell r="B401">
            <v>360</v>
          </cell>
        </row>
        <row r="402">
          <cell r="A402" t="str">
            <v>SIIM1100</v>
          </cell>
          <cell r="B402">
            <v>460</v>
          </cell>
        </row>
        <row r="403">
          <cell r="A403" t="str">
            <v>SIIM191</v>
          </cell>
          <cell r="B403">
            <v>453</v>
          </cell>
        </row>
        <row r="404">
          <cell r="A404" t="str">
            <v>SIIM182</v>
          </cell>
          <cell r="B404">
            <v>445</v>
          </cell>
        </row>
        <row r="405">
          <cell r="A405" t="str">
            <v>SIIM173</v>
          </cell>
          <cell r="B405">
            <v>438</v>
          </cell>
        </row>
        <row r="406">
          <cell r="A406" t="str">
            <v>SIIM164</v>
          </cell>
          <cell r="B406">
            <v>430</v>
          </cell>
        </row>
        <row r="407">
          <cell r="A407" t="str">
            <v>SIIM155</v>
          </cell>
          <cell r="B407">
            <v>423</v>
          </cell>
        </row>
        <row r="408">
          <cell r="A408" t="str">
            <v>SIIM146</v>
          </cell>
          <cell r="B408">
            <v>415</v>
          </cell>
        </row>
        <row r="409">
          <cell r="A409" t="str">
            <v>SIIM137</v>
          </cell>
          <cell r="B409">
            <v>408</v>
          </cell>
        </row>
        <row r="410">
          <cell r="A410" t="str">
            <v>SIIM128</v>
          </cell>
          <cell r="B410">
            <v>400</v>
          </cell>
        </row>
        <row r="411">
          <cell r="A411" t="str">
            <v>SIIM119</v>
          </cell>
          <cell r="B411">
            <v>393</v>
          </cell>
        </row>
        <row r="412">
          <cell r="A412" t="str">
            <v>SIIM110</v>
          </cell>
          <cell r="B412">
            <v>385</v>
          </cell>
        </row>
        <row r="413">
          <cell r="A413" t="str">
            <v>SIIM0,9100</v>
          </cell>
          <cell r="B413">
            <v>445</v>
          </cell>
        </row>
        <row r="414">
          <cell r="A414" t="str">
            <v>SIIM0,991</v>
          </cell>
          <cell r="B414">
            <v>438</v>
          </cell>
        </row>
        <row r="415">
          <cell r="A415" t="str">
            <v>SIIM0,982</v>
          </cell>
          <cell r="B415">
            <v>430</v>
          </cell>
        </row>
        <row r="416">
          <cell r="A416" t="str">
            <v>SIIM0,973</v>
          </cell>
          <cell r="B416">
            <v>423</v>
          </cell>
        </row>
        <row r="417">
          <cell r="A417" t="str">
            <v>SIIM0,964</v>
          </cell>
          <cell r="B417">
            <v>415</v>
          </cell>
        </row>
        <row r="418">
          <cell r="A418" t="str">
            <v>SIIM0,955</v>
          </cell>
          <cell r="B418">
            <v>408</v>
          </cell>
        </row>
        <row r="419">
          <cell r="A419" t="str">
            <v>SIIM0,946</v>
          </cell>
          <cell r="B419">
            <v>400</v>
          </cell>
        </row>
        <row r="420">
          <cell r="A420" t="str">
            <v>SIIM0,937</v>
          </cell>
          <cell r="B420">
            <v>393</v>
          </cell>
        </row>
        <row r="421">
          <cell r="A421" t="str">
            <v>SIIM0,928</v>
          </cell>
          <cell r="B421">
            <v>385</v>
          </cell>
        </row>
        <row r="422">
          <cell r="A422" t="str">
            <v>SIIM0,919</v>
          </cell>
          <cell r="B422">
            <v>378</v>
          </cell>
        </row>
        <row r="423">
          <cell r="A423" t="str">
            <v>SIIM0,910</v>
          </cell>
          <cell r="B423">
            <v>370</v>
          </cell>
        </row>
        <row r="424">
          <cell r="A424" t="str">
            <v>SIIM0,8100</v>
          </cell>
          <cell r="B424">
            <v>430</v>
          </cell>
        </row>
        <row r="425">
          <cell r="A425" t="str">
            <v>SIIM0,891</v>
          </cell>
          <cell r="B425">
            <v>423</v>
          </cell>
        </row>
        <row r="426">
          <cell r="A426" t="str">
            <v>SIIM0,882</v>
          </cell>
          <cell r="B426">
            <v>415</v>
          </cell>
        </row>
        <row r="427">
          <cell r="A427" t="str">
            <v>SIIM0,873</v>
          </cell>
          <cell r="B427">
            <v>408</v>
          </cell>
        </row>
        <row r="428">
          <cell r="A428" t="str">
            <v>SIIM0,864</v>
          </cell>
          <cell r="B428">
            <v>400</v>
          </cell>
        </row>
        <row r="429">
          <cell r="A429" t="str">
            <v>SIIM0,855</v>
          </cell>
          <cell r="B429">
            <v>393</v>
          </cell>
        </row>
        <row r="430">
          <cell r="A430" t="str">
            <v>SIIM0,846</v>
          </cell>
          <cell r="B430">
            <v>385</v>
          </cell>
        </row>
        <row r="431">
          <cell r="A431" t="str">
            <v>SIIM0,837</v>
          </cell>
          <cell r="B431">
            <v>378</v>
          </cell>
        </row>
        <row r="432">
          <cell r="A432" t="str">
            <v>SIIM0,828</v>
          </cell>
          <cell r="B432">
            <v>370</v>
          </cell>
        </row>
        <row r="433">
          <cell r="A433" t="str">
            <v>SIIM0,819</v>
          </cell>
          <cell r="B433">
            <v>363</v>
          </cell>
        </row>
        <row r="434">
          <cell r="A434" t="str">
            <v>SIIM0,810</v>
          </cell>
          <cell r="B434">
            <v>355</v>
          </cell>
        </row>
        <row r="435">
          <cell r="A435" t="str">
            <v>SIIM0,7100</v>
          </cell>
          <cell r="B435">
            <v>415</v>
          </cell>
        </row>
        <row r="436">
          <cell r="A436" t="str">
            <v>SIIM0,791</v>
          </cell>
          <cell r="B436">
            <v>408</v>
          </cell>
        </row>
        <row r="437">
          <cell r="A437" t="str">
            <v>SIIM0,782</v>
          </cell>
          <cell r="B437">
            <v>400</v>
          </cell>
        </row>
        <row r="438">
          <cell r="A438" t="str">
            <v>SIIM0,773</v>
          </cell>
          <cell r="B438">
            <v>393</v>
          </cell>
        </row>
        <row r="439">
          <cell r="A439" t="str">
            <v>SIIM0,764</v>
          </cell>
          <cell r="B439">
            <v>385</v>
          </cell>
        </row>
        <row r="440">
          <cell r="A440" t="str">
            <v>SIIM0,755</v>
          </cell>
          <cell r="B440">
            <v>378</v>
          </cell>
        </row>
        <row r="441">
          <cell r="A441" t="str">
            <v>SIIM0,746</v>
          </cell>
          <cell r="B441">
            <v>370</v>
          </cell>
        </row>
        <row r="442">
          <cell r="A442" t="str">
            <v>SIIM0,737</v>
          </cell>
          <cell r="B442">
            <v>363</v>
          </cell>
        </row>
        <row r="443">
          <cell r="A443" t="str">
            <v>SIIM0,728</v>
          </cell>
          <cell r="B443">
            <v>355</v>
          </cell>
        </row>
        <row r="444">
          <cell r="A444" t="str">
            <v>SIIM0,719</v>
          </cell>
          <cell r="B444">
            <v>348</v>
          </cell>
        </row>
        <row r="445">
          <cell r="A445" t="str">
            <v>SIIM0,710</v>
          </cell>
          <cell r="B445">
            <v>340</v>
          </cell>
        </row>
        <row r="446">
          <cell r="A446" t="str">
            <v>SIIM0,6100</v>
          </cell>
          <cell r="B446">
            <v>400</v>
          </cell>
        </row>
        <row r="447">
          <cell r="A447" t="str">
            <v>SIIM0,691</v>
          </cell>
          <cell r="B447">
            <v>393</v>
          </cell>
        </row>
        <row r="448">
          <cell r="A448" t="str">
            <v>SIIM0,682</v>
          </cell>
          <cell r="B448">
            <v>385</v>
          </cell>
        </row>
        <row r="449">
          <cell r="A449" t="str">
            <v>SIIM0,673</v>
          </cell>
          <cell r="B449">
            <v>378</v>
          </cell>
        </row>
        <row r="450">
          <cell r="A450" t="str">
            <v>SIIM0,664</v>
          </cell>
          <cell r="B450">
            <v>370</v>
          </cell>
        </row>
        <row r="451">
          <cell r="A451" t="str">
            <v>SIIM0,655</v>
          </cell>
          <cell r="B451">
            <v>363</v>
          </cell>
        </row>
        <row r="452">
          <cell r="A452" t="str">
            <v>SIIM0,646</v>
          </cell>
          <cell r="B452">
            <v>355</v>
          </cell>
        </row>
        <row r="453">
          <cell r="A453" t="str">
            <v>SIIM0,637</v>
          </cell>
          <cell r="B453">
            <v>348</v>
          </cell>
        </row>
        <row r="454">
          <cell r="A454" t="str">
            <v>SIIM0,628</v>
          </cell>
          <cell r="B454">
            <v>340</v>
          </cell>
        </row>
        <row r="455">
          <cell r="A455" t="str">
            <v>SIIM0,619</v>
          </cell>
          <cell r="B455">
            <v>333</v>
          </cell>
        </row>
        <row r="456">
          <cell r="A456" t="str">
            <v>SIIM0,610</v>
          </cell>
          <cell r="B456">
            <v>325</v>
          </cell>
        </row>
        <row r="457">
          <cell r="A457" t="str">
            <v>SIIM0,5100</v>
          </cell>
          <cell r="B457">
            <v>385</v>
          </cell>
        </row>
        <row r="458">
          <cell r="A458" t="str">
            <v>SIIM0,591</v>
          </cell>
          <cell r="B458">
            <v>378</v>
          </cell>
        </row>
        <row r="459">
          <cell r="A459" t="str">
            <v>SIIM0,582</v>
          </cell>
          <cell r="B459">
            <v>370</v>
          </cell>
        </row>
        <row r="460">
          <cell r="A460" t="str">
            <v>SIIM0,573</v>
          </cell>
          <cell r="B460">
            <v>363</v>
          </cell>
        </row>
        <row r="461">
          <cell r="A461" t="str">
            <v>SIIM0,564</v>
          </cell>
          <cell r="B461">
            <v>355</v>
          </cell>
        </row>
        <row r="462">
          <cell r="A462" t="str">
            <v>SIIM0,555</v>
          </cell>
          <cell r="B462">
            <v>348</v>
          </cell>
        </row>
        <row r="463">
          <cell r="A463" t="str">
            <v>SIIM0,546</v>
          </cell>
          <cell r="B463">
            <v>340</v>
          </cell>
        </row>
        <row r="464">
          <cell r="A464" t="str">
            <v>SIIM0,537</v>
          </cell>
          <cell r="B464">
            <v>333</v>
          </cell>
        </row>
        <row r="465">
          <cell r="A465" t="str">
            <v>SIIM0,528</v>
          </cell>
          <cell r="B465">
            <v>325</v>
          </cell>
        </row>
        <row r="466">
          <cell r="A466" t="str">
            <v>SIIM0,519</v>
          </cell>
          <cell r="B466">
            <v>318</v>
          </cell>
        </row>
        <row r="467">
          <cell r="A467" t="str">
            <v>SIIM0,510</v>
          </cell>
          <cell r="B467">
            <v>310</v>
          </cell>
        </row>
        <row r="468">
          <cell r="A468" t="str">
            <v>SIIY1100</v>
          </cell>
          <cell r="B468">
            <v>400</v>
          </cell>
        </row>
        <row r="469">
          <cell r="A469" t="str">
            <v>SIIY191</v>
          </cell>
          <cell r="B469">
            <v>395</v>
          </cell>
        </row>
        <row r="470">
          <cell r="A470" t="str">
            <v>SIIY182</v>
          </cell>
          <cell r="B470">
            <v>390</v>
          </cell>
        </row>
        <row r="471">
          <cell r="A471" t="str">
            <v>SIIY173</v>
          </cell>
          <cell r="B471">
            <v>385</v>
          </cell>
        </row>
        <row r="472">
          <cell r="A472" t="str">
            <v>SIIY164</v>
          </cell>
          <cell r="B472">
            <v>380</v>
          </cell>
        </row>
        <row r="473">
          <cell r="A473" t="str">
            <v>SIIY155</v>
          </cell>
          <cell r="B473">
            <v>375</v>
          </cell>
        </row>
        <row r="474">
          <cell r="A474" t="str">
            <v>SIIY146</v>
          </cell>
          <cell r="B474">
            <v>370</v>
          </cell>
        </row>
        <row r="475">
          <cell r="A475" t="str">
            <v>SIIY137</v>
          </cell>
          <cell r="B475">
            <v>365</v>
          </cell>
        </row>
        <row r="476">
          <cell r="A476" t="str">
            <v>SIIY128</v>
          </cell>
          <cell r="B476">
            <v>360</v>
          </cell>
        </row>
        <row r="477">
          <cell r="A477" t="str">
            <v>SIIY119</v>
          </cell>
          <cell r="B477">
            <v>355</v>
          </cell>
        </row>
        <row r="478">
          <cell r="A478" t="str">
            <v>SIIY110</v>
          </cell>
          <cell r="B478">
            <v>350</v>
          </cell>
        </row>
        <row r="479">
          <cell r="A479" t="str">
            <v>SIIY0,9100</v>
          </cell>
          <cell r="B479">
            <v>390</v>
          </cell>
        </row>
        <row r="480">
          <cell r="A480" t="str">
            <v>SIIY0,991</v>
          </cell>
          <cell r="B480">
            <v>385</v>
          </cell>
        </row>
        <row r="481">
          <cell r="A481" t="str">
            <v>SIIY0,982</v>
          </cell>
          <cell r="B481">
            <v>380</v>
          </cell>
        </row>
        <row r="482">
          <cell r="A482" t="str">
            <v>SIIY0,973</v>
          </cell>
          <cell r="B482">
            <v>375</v>
          </cell>
        </row>
        <row r="483">
          <cell r="A483" t="str">
            <v>SIIY0,964</v>
          </cell>
          <cell r="B483">
            <v>370</v>
          </cell>
        </row>
        <row r="484">
          <cell r="A484" t="str">
            <v>SIIY0,955</v>
          </cell>
          <cell r="B484">
            <v>365</v>
          </cell>
        </row>
        <row r="485">
          <cell r="A485" t="str">
            <v>SIIY0,946</v>
          </cell>
          <cell r="B485">
            <v>360</v>
          </cell>
        </row>
        <row r="486">
          <cell r="A486" t="str">
            <v>SIIY0,937</v>
          </cell>
          <cell r="B486">
            <v>355</v>
          </cell>
        </row>
        <row r="487">
          <cell r="A487" t="str">
            <v>SIIY0,928</v>
          </cell>
          <cell r="B487">
            <v>350</v>
          </cell>
        </row>
        <row r="488">
          <cell r="A488" t="str">
            <v>SIIY0,919</v>
          </cell>
          <cell r="B488">
            <v>345</v>
          </cell>
        </row>
        <row r="489">
          <cell r="A489" t="str">
            <v>SIIY0,910</v>
          </cell>
          <cell r="B489">
            <v>340</v>
          </cell>
        </row>
        <row r="490">
          <cell r="A490" t="str">
            <v>SIIY0,8100</v>
          </cell>
          <cell r="B490">
            <v>380</v>
          </cell>
        </row>
        <row r="491">
          <cell r="A491" t="str">
            <v>SIIY0,891</v>
          </cell>
          <cell r="B491">
            <v>375</v>
          </cell>
        </row>
        <row r="492">
          <cell r="A492" t="str">
            <v>SIIY0,882</v>
          </cell>
          <cell r="B492">
            <v>370</v>
          </cell>
        </row>
        <row r="493">
          <cell r="A493" t="str">
            <v>SIIY0,873</v>
          </cell>
          <cell r="B493">
            <v>365</v>
          </cell>
        </row>
        <row r="494">
          <cell r="A494" t="str">
            <v>SIIY0,864</v>
          </cell>
          <cell r="B494">
            <v>360</v>
          </cell>
        </row>
        <row r="495">
          <cell r="A495" t="str">
            <v>SIIY0,855</v>
          </cell>
          <cell r="B495">
            <v>355</v>
          </cell>
        </row>
        <row r="496">
          <cell r="A496" t="str">
            <v>SIIY0,846</v>
          </cell>
          <cell r="B496">
            <v>350</v>
          </cell>
        </row>
        <row r="497">
          <cell r="A497" t="str">
            <v>SIIY0,837</v>
          </cell>
          <cell r="B497">
            <v>345</v>
          </cell>
        </row>
        <row r="498">
          <cell r="A498" t="str">
            <v>SIIY0,828</v>
          </cell>
          <cell r="B498">
            <v>340</v>
          </cell>
        </row>
        <row r="499">
          <cell r="A499" t="str">
            <v>SIIY0,819</v>
          </cell>
          <cell r="B499">
            <v>335</v>
          </cell>
        </row>
        <row r="500">
          <cell r="A500" t="str">
            <v>SIIY0,810</v>
          </cell>
          <cell r="B500">
            <v>330</v>
          </cell>
        </row>
        <row r="501">
          <cell r="A501" t="str">
            <v>SIIY0,7100</v>
          </cell>
          <cell r="B501">
            <v>370</v>
          </cell>
        </row>
        <row r="502">
          <cell r="A502" t="str">
            <v>SIIY0,791</v>
          </cell>
          <cell r="B502">
            <v>365</v>
          </cell>
        </row>
        <row r="503">
          <cell r="A503" t="str">
            <v>SIIY0,782</v>
          </cell>
          <cell r="B503">
            <v>360</v>
          </cell>
        </row>
        <row r="504">
          <cell r="A504" t="str">
            <v>SIIY0,773</v>
          </cell>
          <cell r="B504">
            <v>355</v>
          </cell>
        </row>
        <row r="505">
          <cell r="A505" t="str">
            <v>SIIY0,764</v>
          </cell>
          <cell r="B505">
            <v>350</v>
          </cell>
        </row>
        <row r="506">
          <cell r="A506" t="str">
            <v>SIIY0,755</v>
          </cell>
          <cell r="B506">
            <v>345</v>
          </cell>
        </row>
        <row r="507">
          <cell r="A507" t="str">
            <v>SIIY0,746</v>
          </cell>
          <cell r="B507">
            <v>340</v>
          </cell>
        </row>
        <row r="508">
          <cell r="A508" t="str">
            <v>SIIY0,737</v>
          </cell>
          <cell r="B508">
            <v>335</v>
          </cell>
        </row>
        <row r="509">
          <cell r="A509" t="str">
            <v>SIIY0,728</v>
          </cell>
          <cell r="B509">
            <v>330</v>
          </cell>
        </row>
        <row r="510">
          <cell r="A510" t="str">
            <v>SIIY0,719</v>
          </cell>
          <cell r="B510">
            <v>325</v>
          </cell>
        </row>
        <row r="511">
          <cell r="A511" t="str">
            <v>SIIY0,710</v>
          </cell>
          <cell r="B511">
            <v>320</v>
          </cell>
        </row>
        <row r="512">
          <cell r="A512" t="str">
            <v>SIIY0,6100</v>
          </cell>
          <cell r="B512">
            <v>360</v>
          </cell>
        </row>
        <row r="513">
          <cell r="A513" t="str">
            <v>SIIY0,691</v>
          </cell>
          <cell r="B513">
            <v>355</v>
          </cell>
        </row>
        <row r="514">
          <cell r="A514" t="str">
            <v>SIIY0,682</v>
          </cell>
          <cell r="B514">
            <v>350</v>
          </cell>
        </row>
        <row r="515">
          <cell r="A515" t="str">
            <v>SIIY0,673</v>
          </cell>
          <cell r="B515">
            <v>345</v>
          </cell>
        </row>
        <row r="516">
          <cell r="A516" t="str">
            <v>SIIY0,664</v>
          </cell>
          <cell r="B516">
            <v>340</v>
          </cell>
        </row>
        <row r="517">
          <cell r="A517" t="str">
            <v>SIIY0,655</v>
          </cell>
          <cell r="B517">
            <v>335</v>
          </cell>
        </row>
        <row r="518">
          <cell r="A518" t="str">
            <v>SIIY0,646</v>
          </cell>
          <cell r="B518">
            <v>330</v>
          </cell>
        </row>
        <row r="519">
          <cell r="A519" t="str">
            <v>SIIY0,637</v>
          </cell>
          <cell r="B519">
            <v>325</v>
          </cell>
        </row>
        <row r="520">
          <cell r="A520" t="str">
            <v>SIIY0,628</v>
          </cell>
          <cell r="B520">
            <v>320</v>
          </cell>
        </row>
        <row r="521">
          <cell r="A521" t="str">
            <v>SIIY0,619</v>
          </cell>
          <cell r="B521">
            <v>315</v>
          </cell>
        </row>
        <row r="522">
          <cell r="A522" t="str">
            <v>SIIY0,610</v>
          </cell>
          <cell r="B522">
            <v>310</v>
          </cell>
        </row>
        <row r="523">
          <cell r="A523" t="str">
            <v>SIIY0,5100</v>
          </cell>
          <cell r="B523">
            <v>350</v>
          </cell>
        </row>
        <row r="524">
          <cell r="A524" t="str">
            <v>SIIY0,591</v>
          </cell>
          <cell r="B524">
            <v>345</v>
          </cell>
        </row>
        <row r="525">
          <cell r="A525" t="str">
            <v>SIIY0,582</v>
          </cell>
          <cell r="B525">
            <v>340</v>
          </cell>
        </row>
        <row r="526">
          <cell r="A526" t="str">
            <v>SIIY0,573</v>
          </cell>
          <cell r="B526">
            <v>335</v>
          </cell>
        </row>
        <row r="527">
          <cell r="A527" t="str">
            <v>SIIY0,564</v>
          </cell>
          <cell r="B527">
            <v>330</v>
          </cell>
        </row>
        <row r="528">
          <cell r="A528" t="str">
            <v>SIIY0,555</v>
          </cell>
          <cell r="B528">
            <v>325</v>
          </cell>
        </row>
        <row r="529">
          <cell r="A529" t="str">
            <v>SIIY0,546</v>
          </cell>
          <cell r="B529">
            <v>320</v>
          </cell>
        </row>
        <row r="530">
          <cell r="A530" t="str">
            <v>SIIY0,537</v>
          </cell>
          <cell r="B530">
            <v>315</v>
          </cell>
        </row>
        <row r="531">
          <cell r="A531" t="str">
            <v>SIIY0,528</v>
          </cell>
          <cell r="B531">
            <v>310</v>
          </cell>
        </row>
        <row r="532">
          <cell r="A532" t="str">
            <v>SIIY0,519</v>
          </cell>
          <cell r="B532">
            <v>305</v>
          </cell>
        </row>
        <row r="533">
          <cell r="A533" t="str">
            <v>SIIY0,510</v>
          </cell>
          <cell r="B533">
            <v>300</v>
          </cell>
        </row>
        <row r="534">
          <cell r="A534" t="str">
            <v>SIIÄ</v>
          </cell>
          <cell r="B534">
            <v>260</v>
          </cell>
        </row>
        <row r="535">
          <cell r="A535" t="str">
            <v>SIIIP1100</v>
          </cell>
          <cell r="B535">
            <v>240</v>
          </cell>
        </row>
        <row r="536">
          <cell r="A536" t="str">
            <v>SIIIP191</v>
          </cell>
          <cell r="B536">
            <v>236</v>
          </cell>
        </row>
        <row r="537">
          <cell r="A537" t="str">
            <v>SIIIP182</v>
          </cell>
          <cell r="B537">
            <v>232</v>
          </cell>
        </row>
        <row r="538">
          <cell r="A538" t="str">
            <v>SIIIP173</v>
          </cell>
          <cell r="B538">
            <v>228</v>
          </cell>
        </row>
        <row r="539">
          <cell r="A539" t="str">
            <v>SIIIP164</v>
          </cell>
          <cell r="B539">
            <v>224</v>
          </cell>
        </row>
        <row r="540">
          <cell r="A540" t="str">
            <v>SIIIP155</v>
          </cell>
          <cell r="B540">
            <v>220</v>
          </cell>
        </row>
        <row r="541">
          <cell r="A541" t="str">
            <v>SIIIP146</v>
          </cell>
          <cell r="B541">
            <v>216</v>
          </cell>
        </row>
        <row r="542">
          <cell r="A542" t="str">
            <v>SIIIP137</v>
          </cell>
          <cell r="B542">
            <v>212</v>
          </cell>
        </row>
        <row r="543">
          <cell r="A543" t="str">
            <v>SIIIP128</v>
          </cell>
          <cell r="B543">
            <v>208</v>
          </cell>
        </row>
        <row r="544">
          <cell r="A544" t="str">
            <v>SIIIP119</v>
          </cell>
          <cell r="B544">
            <v>204</v>
          </cell>
        </row>
        <row r="545">
          <cell r="A545" t="str">
            <v>SIIIP110</v>
          </cell>
          <cell r="B545">
            <v>200</v>
          </cell>
        </row>
        <row r="546">
          <cell r="A546" t="str">
            <v>SIIIP0,9100</v>
          </cell>
          <cell r="B546">
            <v>232</v>
          </cell>
        </row>
        <row r="547">
          <cell r="A547" t="str">
            <v>SIIIP0,991</v>
          </cell>
          <cell r="B547">
            <v>228</v>
          </cell>
        </row>
        <row r="548">
          <cell r="A548" t="str">
            <v>SIIIP0,982</v>
          </cell>
          <cell r="B548">
            <v>224</v>
          </cell>
        </row>
        <row r="549">
          <cell r="A549" t="str">
            <v>SIIIP0,973</v>
          </cell>
          <cell r="B549">
            <v>220</v>
          </cell>
        </row>
        <row r="550">
          <cell r="A550" t="str">
            <v>SIIIP0,964</v>
          </cell>
          <cell r="B550">
            <v>216</v>
          </cell>
        </row>
        <row r="551">
          <cell r="A551" t="str">
            <v>SIIIP0,955</v>
          </cell>
          <cell r="B551">
            <v>212</v>
          </cell>
        </row>
        <row r="552">
          <cell r="A552" t="str">
            <v>SIIIP0,946</v>
          </cell>
          <cell r="B552">
            <v>208</v>
          </cell>
        </row>
        <row r="553">
          <cell r="A553" t="str">
            <v>SIIIP0,937</v>
          </cell>
          <cell r="B553">
            <v>204</v>
          </cell>
        </row>
        <row r="554">
          <cell r="A554" t="str">
            <v>SIIIP0,928</v>
          </cell>
          <cell r="B554">
            <v>200</v>
          </cell>
        </row>
        <row r="555">
          <cell r="A555" t="str">
            <v>SIIIP0,919</v>
          </cell>
          <cell r="B555">
            <v>196</v>
          </cell>
        </row>
        <row r="556">
          <cell r="A556" t="str">
            <v>SIIIP0,910</v>
          </cell>
          <cell r="B556">
            <v>192</v>
          </cell>
        </row>
        <row r="557">
          <cell r="A557" t="str">
            <v>SIIIP0,8100</v>
          </cell>
          <cell r="B557">
            <v>224</v>
          </cell>
        </row>
        <row r="558">
          <cell r="A558" t="str">
            <v>SIIIP0,891</v>
          </cell>
          <cell r="B558">
            <v>220</v>
          </cell>
        </row>
        <row r="559">
          <cell r="A559" t="str">
            <v>SIIIP0,882</v>
          </cell>
          <cell r="B559">
            <v>216</v>
          </cell>
        </row>
        <row r="560">
          <cell r="A560" t="str">
            <v>SIIIP0,873</v>
          </cell>
          <cell r="B560">
            <v>212</v>
          </cell>
        </row>
        <row r="561">
          <cell r="A561" t="str">
            <v>SIIIP0,864</v>
          </cell>
          <cell r="B561">
            <v>208</v>
          </cell>
        </row>
        <row r="562">
          <cell r="A562" t="str">
            <v>SIIIP0,855</v>
          </cell>
          <cell r="B562">
            <v>204</v>
          </cell>
        </row>
        <row r="563">
          <cell r="A563" t="str">
            <v>SIIIP0,846</v>
          </cell>
          <cell r="B563">
            <v>200</v>
          </cell>
        </row>
        <row r="564">
          <cell r="A564" t="str">
            <v>SIIIP0,837</v>
          </cell>
          <cell r="B564">
            <v>196</v>
          </cell>
        </row>
        <row r="565">
          <cell r="A565" t="str">
            <v>SIIIP0,828</v>
          </cell>
          <cell r="B565">
            <v>192</v>
          </cell>
        </row>
        <row r="566">
          <cell r="A566" t="str">
            <v>SIIIP0,819</v>
          </cell>
          <cell r="B566">
            <v>188</v>
          </cell>
        </row>
        <row r="567">
          <cell r="A567" t="str">
            <v>SIIIP0,810</v>
          </cell>
          <cell r="B567">
            <v>184</v>
          </cell>
        </row>
        <row r="568">
          <cell r="A568" t="str">
            <v>SIIIP0,7100</v>
          </cell>
          <cell r="B568">
            <v>216</v>
          </cell>
        </row>
        <row r="569">
          <cell r="A569" t="str">
            <v>SIIIP0,791</v>
          </cell>
          <cell r="B569">
            <v>212</v>
          </cell>
        </row>
        <row r="570">
          <cell r="A570" t="str">
            <v>SIIIP0,782</v>
          </cell>
          <cell r="B570">
            <v>208</v>
          </cell>
        </row>
        <row r="571">
          <cell r="A571" t="str">
            <v>SIIIP0,773</v>
          </cell>
          <cell r="B571">
            <v>204</v>
          </cell>
        </row>
        <row r="572">
          <cell r="A572" t="str">
            <v>SIIIP0,764</v>
          </cell>
          <cell r="B572">
            <v>200</v>
          </cell>
        </row>
        <row r="573">
          <cell r="A573" t="str">
            <v>SIIIP0,755</v>
          </cell>
          <cell r="B573">
            <v>196</v>
          </cell>
        </row>
        <row r="574">
          <cell r="A574" t="str">
            <v>SIIIP0,746</v>
          </cell>
          <cell r="B574">
            <v>192</v>
          </cell>
        </row>
        <row r="575">
          <cell r="A575" t="str">
            <v>SIIIP0,737</v>
          </cell>
          <cell r="B575">
            <v>188</v>
          </cell>
        </row>
        <row r="576">
          <cell r="A576" t="str">
            <v>SIIIP0,728</v>
          </cell>
          <cell r="B576">
            <v>184</v>
          </cell>
        </row>
        <row r="577">
          <cell r="A577" t="str">
            <v>SIIIP0,719</v>
          </cell>
          <cell r="B577">
            <v>180</v>
          </cell>
        </row>
        <row r="578">
          <cell r="A578" t="str">
            <v>SIIIP0,710</v>
          </cell>
          <cell r="B578">
            <v>176</v>
          </cell>
        </row>
        <row r="579">
          <cell r="A579" t="str">
            <v>SIIIP0,6100</v>
          </cell>
          <cell r="B579">
            <v>208</v>
          </cell>
        </row>
        <row r="580">
          <cell r="A580" t="str">
            <v>SIIIP0,691</v>
          </cell>
          <cell r="B580">
            <v>204</v>
          </cell>
        </row>
        <row r="581">
          <cell r="A581" t="str">
            <v>SIIIP0,682</v>
          </cell>
          <cell r="B581">
            <v>200</v>
          </cell>
        </row>
        <row r="582">
          <cell r="A582" t="str">
            <v>SIIIP0,673</v>
          </cell>
          <cell r="B582">
            <v>196</v>
          </cell>
        </row>
        <row r="583">
          <cell r="A583" t="str">
            <v>SIIIP0,664</v>
          </cell>
          <cell r="B583">
            <v>192</v>
          </cell>
        </row>
        <row r="584">
          <cell r="A584" t="str">
            <v>SIIIP0,655</v>
          </cell>
          <cell r="B584">
            <v>188</v>
          </cell>
        </row>
        <row r="585">
          <cell r="A585" t="str">
            <v>SIIIP0,646</v>
          </cell>
          <cell r="B585">
            <v>184</v>
          </cell>
        </row>
        <row r="586">
          <cell r="A586" t="str">
            <v>SIIIP0,637</v>
          </cell>
          <cell r="B586">
            <v>180</v>
          </cell>
        </row>
        <row r="587">
          <cell r="A587" t="str">
            <v>SIIIP0,628</v>
          </cell>
          <cell r="B587">
            <v>176</v>
          </cell>
        </row>
        <row r="588">
          <cell r="A588" t="str">
            <v>SIIIP0,619</v>
          </cell>
          <cell r="B588">
            <v>172</v>
          </cell>
        </row>
        <row r="589">
          <cell r="A589" t="str">
            <v>SIIIP0,610</v>
          </cell>
          <cell r="B589">
            <v>168</v>
          </cell>
        </row>
        <row r="590">
          <cell r="A590" t="str">
            <v>SIIIP0,5100</v>
          </cell>
          <cell r="B590">
            <v>200</v>
          </cell>
        </row>
        <row r="591">
          <cell r="A591" t="str">
            <v>SIIIP0,591</v>
          </cell>
          <cell r="B591">
            <v>196</v>
          </cell>
        </row>
        <row r="592">
          <cell r="A592" t="str">
            <v>SIIIP0,582</v>
          </cell>
          <cell r="B592">
            <v>192</v>
          </cell>
        </row>
        <row r="593">
          <cell r="A593" t="str">
            <v>SIIIP0,573</v>
          </cell>
          <cell r="B593">
            <v>188</v>
          </cell>
        </row>
        <row r="594">
          <cell r="A594" t="str">
            <v>SIIIP0,564</v>
          </cell>
          <cell r="B594">
            <v>184</v>
          </cell>
        </row>
        <row r="595">
          <cell r="A595" t="str">
            <v>SIIIP0,555</v>
          </cell>
          <cell r="B595">
            <v>180</v>
          </cell>
        </row>
        <row r="596">
          <cell r="A596" t="str">
            <v>SIIIP0,546</v>
          </cell>
          <cell r="B596">
            <v>176</v>
          </cell>
        </row>
        <row r="597">
          <cell r="A597" t="str">
            <v>SIIIP0,537</v>
          </cell>
          <cell r="B597">
            <v>172</v>
          </cell>
        </row>
        <row r="598">
          <cell r="A598" t="str">
            <v>SIIIP0,528</v>
          </cell>
          <cell r="B598">
            <v>168</v>
          </cell>
        </row>
        <row r="599">
          <cell r="A599" t="str">
            <v>SIIIP0,519</v>
          </cell>
          <cell r="B599">
            <v>164</v>
          </cell>
        </row>
        <row r="600">
          <cell r="A600" t="str">
            <v>SIIIP0,510</v>
          </cell>
          <cell r="B600">
            <v>160</v>
          </cell>
        </row>
        <row r="601">
          <cell r="A601" t="str">
            <v>SIIIR1100</v>
          </cell>
          <cell r="B601">
            <v>350</v>
          </cell>
        </row>
        <row r="602">
          <cell r="A602" t="str">
            <v>SIIIR191</v>
          </cell>
          <cell r="B602">
            <v>343</v>
          </cell>
        </row>
        <row r="603">
          <cell r="A603" t="str">
            <v>SIIIR182</v>
          </cell>
          <cell r="B603">
            <v>335</v>
          </cell>
        </row>
        <row r="604">
          <cell r="A604" t="str">
            <v>SIIIR173</v>
          </cell>
          <cell r="B604">
            <v>328</v>
          </cell>
        </row>
        <row r="605">
          <cell r="A605" t="str">
            <v>SIIIR164</v>
          </cell>
          <cell r="B605">
            <v>320</v>
          </cell>
        </row>
        <row r="606">
          <cell r="A606" t="str">
            <v>SIIIR155</v>
          </cell>
          <cell r="B606">
            <v>313</v>
          </cell>
        </row>
        <row r="607">
          <cell r="A607" t="str">
            <v>SIIIR146</v>
          </cell>
          <cell r="B607">
            <v>305</v>
          </cell>
        </row>
        <row r="608">
          <cell r="A608" t="str">
            <v>SIIIR137</v>
          </cell>
          <cell r="B608">
            <v>298</v>
          </cell>
        </row>
        <row r="609">
          <cell r="A609" t="str">
            <v>SIIIR128</v>
          </cell>
          <cell r="B609">
            <v>290</v>
          </cell>
        </row>
        <row r="610">
          <cell r="A610" t="str">
            <v>SIIIR119</v>
          </cell>
          <cell r="B610">
            <v>283</v>
          </cell>
        </row>
        <row r="611">
          <cell r="A611" t="str">
            <v>SIIIR110</v>
          </cell>
          <cell r="B611">
            <v>275</v>
          </cell>
        </row>
        <row r="612">
          <cell r="A612" t="str">
            <v>SIIIR0,9100</v>
          </cell>
          <cell r="B612">
            <v>335</v>
          </cell>
        </row>
        <row r="613">
          <cell r="A613" t="str">
            <v>SIIIR0,991</v>
          </cell>
          <cell r="B613">
            <v>328</v>
          </cell>
        </row>
        <row r="614">
          <cell r="A614" t="str">
            <v>SIIIR0,982</v>
          </cell>
          <cell r="B614">
            <v>320</v>
          </cell>
        </row>
        <row r="615">
          <cell r="A615" t="str">
            <v>SIIIR0,973</v>
          </cell>
          <cell r="B615">
            <v>313</v>
          </cell>
        </row>
        <row r="616">
          <cell r="A616" t="str">
            <v>SIIIR0,964</v>
          </cell>
          <cell r="B616">
            <v>305</v>
          </cell>
        </row>
        <row r="617">
          <cell r="A617" t="str">
            <v>SIIIR0,955</v>
          </cell>
          <cell r="B617">
            <v>298</v>
          </cell>
        </row>
        <row r="618">
          <cell r="A618" t="str">
            <v>SIIIR0,946</v>
          </cell>
          <cell r="B618">
            <v>290</v>
          </cell>
        </row>
        <row r="619">
          <cell r="A619" t="str">
            <v>SIIIR0,937</v>
          </cell>
          <cell r="B619">
            <v>283</v>
          </cell>
        </row>
        <row r="620">
          <cell r="A620" t="str">
            <v>SIIIR0,928</v>
          </cell>
          <cell r="B620">
            <v>275</v>
          </cell>
        </row>
        <row r="621">
          <cell r="A621" t="str">
            <v>SIIIR0,919</v>
          </cell>
          <cell r="B621">
            <v>268</v>
          </cell>
        </row>
        <row r="622">
          <cell r="A622" t="str">
            <v>SIIIR0,910</v>
          </cell>
          <cell r="B622">
            <v>260</v>
          </cell>
        </row>
        <row r="623">
          <cell r="A623" t="str">
            <v>SIIIR0,8100</v>
          </cell>
          <cell r="B623">
            <v>320</v>
          </cell>
        </row>
        <row r="624">
          <cell r="A624" t="str">
            <v>SIIIR0,891</v>
          </cell>
          <cell r="B624">
            <v>313</v>
          </cell>
        </row>
        <row r="625">
          <cell r="A625" t="str">
            <v>SIIIR0,882</v>
          </cell>
          <cell r="B625">
            <v>305</v>
          </cell>
        </row>
        <row r="626">
          <cell r="A626" t="str">
            <v>SIIIR0,873</v>
          </cell>
          <cell r="B626">
            <v>298</v>
          </cell>
        </row>
        <row r="627">
          <cell r="A627" t="str">
            <v>SIIIR0,864</v>
          </cell>
          <cell r="B627">
            <v>290</v>
          </cell>
        </row>
        <row r="628">
          <cell r="A628" t="str">
            <v>SIIIR0,855</v>
          </cell>
          <cell r="B628">
            <v>283</v>
          </cell>
        </row>
        <row r="629">
          <cell r="A629" t="str">
            <v>SIIIR0,846</v>
          </cell>
          <cell r="B629">
            <v>275</v>
          </cell>
        </row>
        <row r="630">
          <cell r="A630" t="str">
            <v>SIIIR0,837</v>
          </cell>
          <cell r="B630">
            <v>268</v>
          </cell>
        </row>
        <row r="631">
          <cell r="A631" t="str">
            <v>SIIIR0,828</v>
          </cell>
          <cell r="B631">
            <v>260</v>
          </cell>
        </row>
        <row r="632">
          <cell r="A632" t="str">
            <v>SIIIR0,819</v>
          </cell>
          <cell r="B632">
            <v>253</v>
          </cell>
        </row>
        <row r="633">
          <cell r="A633" t="str">
            <v>SIIIR0,810</v>
          </cell>
          <cell r="B633">
            <v>245</v>
          </cell>
        </row>
        <row r="634">
          <cell r="A634" t="str">
            <v>SIIIR0,7100</v>
          </cell>
          <cell r="B634">
            <v>305</v>
          </cell>
        </row>
        <row r="635">
          <cell r="A635" t="str">
            <v>SIIIR0,791</v>
          </cell>
          <cell r="B635">
            <v>298</v>
          </cell>
        </row>
        <row r="636">
          <cell r="A636" t="str">
            <v>SIIIR0,782</v>
          </cell>
          <cell r="B636">
            <v>290</v>
          </cell>
        </row>
        <row r="637">
          <cell r="A637" t="str">
            <v>SIIIR0,773</v>
          </cell>
          <cell r="B637">
            <v>283</v>
          </cell>
        </row>
        <row r="638">
          <cell r="A638" t="str">
            <v>SIIIR0,764</v>
          </cell>
          <cell r="B638">
            <v>275</v>
          </cell>
        </row>
        <row r="639">
          <cell r="A639" t="str">
            <v>SIIIR0,755</v>
          </cell>
          <cell r="B639">
            <v>268</v>
          </cell>
        </row>
        <row r="640">
          <cell r="A640" t="str">
            <v>SIIIR0,746</v>
          </cell>
          <cell r="B640">
            <v>260</v>
          </cell>
        </row>
        <row r="641">
          <cell r="A641" t="str">
            <v>SIIIR0,737</v>
          </cell>
          <cell r="B641">
            <v>253</v>
          </cell>
        </row>
        <row r="642">
          <cell r="A642" t="str">
            <v>SIIIR0,728</v>
          </cell>
          <cell r="B642">
            <v>245</v>
          </cell>
        </row>
        <row r="643">
          <cell r="A643" t="str">
            <v>SIIIR0,719</v>
          </cell>
          <cell r="B643">
            <v>238</v>
          </cell>
        </row>
        <row r="644">
          <cell r="A644" t="str">
            <v>SIIIR0,710</v>
          </cell>
          <cell r="B644">
            <v>230</v>
          </cell>
        </row>
        <row r="645">
          <cell r="A645" t="str">
            <v>SIIIR0,6100</v>
          </cell>
          <cell r="B645">
            <v>290</v>
          </cell>
        </row>
        <row r="646">
          <cell r="A646" t="str">
            <v>SIIIR0,691</v>
          </cell>
          <cell r="B646">
            <v>283</v>
          </cell>
        </row>
        <row r="647">
          <cell r="A647" t="str">
            <v>SIIIR0,682</v>
          </cell>
          <cell r="B647">
            <v>275</v>
          </cell>
        </row>
        <row r="648">
          <cell r="A648" t="str">
            <v>SIIIR0,673</v>
          </cell>
          <cell r="B648">
            <v>268</v>
          </cell>
        </row>
        <row r="649">
          <cell r="A649" t="str">
            <v>SIIIR0,664</v>
          </cell>
          <cell r="B649">
            <v>260</v>
          </cell>
        </row>
        <row r="650">
          <cell r="A650" t="str">
            <v>SIIIR0,655</v>
          </cell>
          <cell r="B650">
            <v>253</v>
          </cell>
        </row>
        <row r="651">
          <cell r="A651" t="str">
            <v>SIIIR0,646</v>
          </cell>
          <cell r="B651">
            <v>245</v>
          </cell>
        </row>
        <row r="652">
          <cell r="A652" t="str">
            <v>SIIIR0,637</v>
          </cell>
          <cell r="B652">
            <v>238</v>
          </cell>
        </row>
        <row r="653">
          <cell r="A653" t="str">
            <v>SIIIR0,628</v>
          </cell>
          <cell r="B653">
            <v>230</v>
          </cell>
        </row>
        <row r="654">
          <cell r="A654" t="str">
            <v>SIIIR0,619</v>
          </cell>
          <cell r="B654">
            <v>223</v>
          </cell>
        </row>
        <row r="655">
          <cell r="A655" t="str">
            <v>SIIIR0,610</v>
          </cell>
          <cell r="B655">
            <v>215</v>
          </cell>
        </row>
        <row r="656">
          <cell r="A656" t="str">
            <v>SIIIR0,5100</v>
          </cell>
          <cell r="B656">
            <v>275</v>
          </cell>
        </row>
        <row r="657">
          <cell r="A657" t="str">
            <v>SIIIR0,591</v>
          </cell>
          <cell r="B657">
            <v>268</v>
          </cell>
        </row>
        <row r="658">
          <cell r="A658" t="str">
            <v>SIIIR0,582</v>
          </cell>
          <cell r="B658">
            <v>260</v>
          </cell>
        </row>
        <row r="659">
          <cell r="A659" t="str">
            <v>SIIIR0,573</v>
          </cell>
          <cell r="B659">
            <v>253</v>
          </cell>
        </row>
        <row r="660">
          <cell r="A660" t="str">
            <v>SIIIR0,564</v>
          </cell>
          <cell r="B660">
            <v>245</v>
          </cell>
        </row>
        <row r="661">
          <cell r="A661" t="str">
            <v>SIIIR0,555</v>
          </cell>
          <cell r="B661">
            <v>238</v>
          </cell>
        </row>
        <row r="662">
          <cell r="A662" t="str">
            <v>SIIIR0,546</v>
          </cell>
          <cell r="B662">
            <v>230</v>
          </cell>
        </row>
        <row r="663">
          <cell r="A663" t="str">
            <v>SIIIR0,537</v>
          </cell>
          <cell r="B663">
            <v>223</v>
          </cell>
        </row>
        <row r="664">
          <cell r="A664" t="str">
            <v>SIIIR0,528</v>
          </cell>
          <cell r="B664">
            <v>215</v>
          </cell>
        </row>
        <row r="665">
          <cell r="A665" t="str">
            <v>SIIIR0,519</v>
          </cell>
          <cell r="B665">
            <v>208</v>
          </cell>
        </row>
        <row r="666">
          <cell r="A666" t="str">
            <v>SIIIR0,510</v>
          </cell>
          <cell r="B666">
            <v>200</v>
          </cell>
        </row>
        <row r="667">
          <cell r="A667" t="str">
            <v>SIIIM1100</v>
          </cell>
          <cell r="B667">
            <v>290</v>
          </cell>
        </row>
        <row r="668">
          <cell r="A668" t="str">
            <v>SIIIM191</v>
          </cell>
          <cell r="B668">
            <v>285</v>
          </cell>
        </row>
        <row r="669">
          <cell r="A669" t="str">
            <v>SIIIM182</v>
          </cell>
          <cell r="B669">
            <v>279</v>
          </cell>
        </row>
        <row r="670">
          <cell r="A670" t="str">
            <v>SIIIM173</v>
          </cell>
          <cell r="B670">
            <v>274</v>
          </cell>
        </row>
        <row r="671">
          <cell r="A671" t="str">
            <v>SIIIM164</v>
          </cell>
          <cell r="B671">
            <v>268</v>
          </cell>
        </row>
        <row r="672">
          <cell r="A672" t="str">
            <v>SIIIM155</v>
          </cell>
          <cell r="B672">
            <v>263</v>
          </cell>
        </row>
        <row r="673">
          <cell r="A673" t="str">
            <v>SIIIM146</v>
          </cell>
          <cell r="B673">
            <v>257</v>
          </cell>
        </row>
        <row r="674">
          <cell r="A674" t="str">
            <v>SIIIM137</v>
          </cell>
          <cell r="B674">
            <v>252</v>
          </cell>
        </row>
        <row r="675">
          <cell r="A675" t="str">
            <v>SIIIM128</v>
          </cell>
          <cell r="B675">
            <v>246</v>
          </cell>
        </row>
        <row r="676">
          <cell r="A676" t="str">
            <v>SIIIM119</v>
          </cell>
          <cell r="B676">
            <v>241</v>
          </cell>
        </row>
        <row r="677">
          <cell r="A677" t="str">
            <v>SIIIM110</v>
          </cell>
          <cell r="B677">
            <v>235</v>
          </cell>
        </row>
        <row r="678">
          <cell r="A678" t="str">
            <v>SIIIM0,9100</v>
          </cell>
          <cell r="B678">
            <v>279</v>
          </cell>
        </row>
        <row r="679">
          <cell r="A679" t="str">
            <v>SIIIM0,991</v>
          </cell>
          <cell r="B679">
            <v>274</v>
          </cell>
        </row>
        <row r="680">
          <cell r="A680" t="str">
            <v>SIIIM0,982</v>
          </cell>
          <cell r="B680">
            <v>268</v>
          </cell>
        </row>
        <row r="681">
          <cell r="A681" t="str">
            <v>SIIIM0,973</v>
          </cell>
          <cell r="B681">
            <v>263</v>
          </cell>
        </row>
        <row r="682">
          <cell r="A682" t="str">
            <v>SIIIM0,964</v>
          </cell>
          <cell r="B682">
            <v>257</v>
          </cell>
        </row>
        <row r="683">
          <cell r="A683" t="str">
            <v>SIIIM0,955</v>
          </cell>
          <cell r="B683">
            <v>252</v>
          </cell>
        </row>
        <row r="684">
          <cell r="A684" t="str">
            <v>SIIIM0,946</v>
          </cell>
          <cell r="B684">
            <v>246</v>
          </cell>
        </row>
        <row r="685">
          <cell r="A685" t="str">
            <v>SIIIM0,937</v>
          </cell>
          <cell r="B685">
            <v>241</v>
          </cell>
        </row>
        <row r="686">
          <cell r="A686" t="str">
            <v>SIIIM0,928</v>
          </cell>
          <cell r="B686">
            <v>235</v>
          </cell>
        </row>
        <row r="687">
          <cell r="A687" t="str">
            <v>SIIIM0,919</v>
          </cell>
          <cell r="B687">
            <v>230</v>
          </cell>
        </row>
        <row r="688">
          <cell r="A688" t="str">
            <v>SIIIM0,910</v>
          </cell>
          <cell r="B688">
            <v>224</v>
          </cell>
        </row>
        <row r="689">
          <cell r="A689" t="str">
            <v>SIIIM0,8100</v>
          </cell>
          <cell r="B689">
            <v>268</v>
          </cell>
        </row>
        <row r="690">
          <cell r="A690" t="str">
            <v>SIIIM0,891</v>
          </cell>
          <cell r="B690">
            <v>263</v>
          </cell>
        </row>
        <row r="691">
          <cell r="A691" t="str">
            <v>SIIIM0,882</v>
          </cell>
          <cell r="B691">
            <v>257</v>
          </cell>
        </row>
        <row r="692">
          <cell r="A692" t="str">
            <v>SIIIM0,873</v>
          </cell>
          <cell r="B692">
            <v>252</v>
          </cell>
        </row>
        <row r="693">
          <cell r="A693" t="str">
            <v>SIIIM0,864</v>
          </cell>
          <cell r="B693">
            <v>246</v>
          </cell>
        </row>
        <row r="694">
          <cell r="A694" t="str">
            <v>SIIIM0,855</v>
          </cell>
          <cell r="B694">
            <v>241</v>
          </cell>
        </row>
        <row r="695">
          <cell r="A695" t="str">
            <v>SIIIM0,846</v>
          </cell>
          <cell r="B695">
            <v>235</v>
          </cell>
        </row>
        <row r="696">
          <cell r="A696" t="str">
            <v>SIIIM0,837</v>
          </cell>
          <cell r="B696">
            <v>230</v>
          </cell>
        </row>
        <row r="697">
          <cell r="A697" t="str">
            <v>SIIIM0,828</v>
          </cell>
          <cell r="B697">
            <v>224</v>
          </cell>
        </row>
        <row r="698">
          <cell r="A698" t="str">
            <v>SIIIM0,819</v>
          </cell>
          <cell r="B698">
            <v>219</v>
          </cell>
        </row>
        <row r="699">
          <cell r="A699" t="str">
            <v>SIIIM0,810</v>
          </cell>
          <cell r="B699">
            <v>213</v>
          </cell>
        </row>
        <row r="700">
          <cell r="A700" t="str">
            <v>SIIIM0,7100</v>
          </cell>
          <cell r="B700">
            <v>257</v>
          </cell>
        </row>
        <row r="701">
          <cell r="A701" t="str">
            <v>SIIIM0,791</v>
          </cell>
          <cell r="B701">
            <v>252</v>
          </cell>
        </row>
        <row r="702">
          <cell r="A702" t="str">
            <v>SIIIM0,782</v>
          </cell>
          <cell r="B702">
            <v>246</v>
          </cell>
        </row>
        <row r="703">
          <cell r="A703" t="str">
            <v>SIIIM0,773</v>
          </cell>
          <cell r="B703">
            <v>241</v>
          </cell>
        </row>
        <row r="704">
          <cell r="A704" t="str">
            <v>SIIIM0,764</v>
          </cell>
          <cell r="B704">
            <v>235</v>
          </cell>
        </row>
        <row r="705">
          <cell r="A705" t="str">
            <v>SIIIM0,755</v>
          </cell>
          <cell r="B705">
            <v>230</v>
          </cell>
        </row>
        <row r="706">
          <cell r="A706" t="str">
            <v>SIIIM0,746</v>
          </cell>
          <cell r="B706">
            <v>224</v>
          </cell>
        </row>
        <row r="707">
          <cell r="A707" t="str">
            <v>SIIIM0,737</v>
          </cell>
          <cell r="B707">
            <v>219</v>
          </cell>
        </row>
        <row r="708">
          <cell r="A708" t="str">
            <v>SIIIM0,728</v>
          </cell>
          <cell r="B708">
            <v>213</v>
          </cell>
        </row>
        <row r="709">
          <cell r="A709" t="str">
            <v>SIIIM0,719</v>
          </cell>
          <cell r="B709">
            <v>208</v>
          </cell>
        </row>
        <row r="710">
          <cell r="A710" t="str">
            <v>SIIIM0,710</v>
          </cell>
          <cell r="B710">
            <v>202</v>
          </cell>
        </row>
        <row r="711">
          <cell r="A711" t="str">
            <v>SIIIM0,6100</v>
          </cell>
          <cell r="B711">
            <v>246</v>
          </cell>
        </row>
        <row r="712">
          <cell r="A712" t="str">
            <v>SIIIM0,691</v>
          </cell>
          <cell r="B712">
            <v>241</v>
          </cell>
        </row>
        <row r="713">
          <cell r="A713" t="str">
            <v>SIIIM0,682</v>
          </cell>
          <cell r="B713">
            <v>235</v>
          </cell>
        </row>
        <row r="714">
          <cell r="A714" t="str">
            <v>SIIIM0,673</v>
          </cell>
          <cell r="B714">
            <v>230</v>
          </cell>
        </row>
        <row r="715">
          <cell r="A715" t="str">
            <v>SIIIM0,664</v>
          </cell>
          <cell r="B715">
            <v>224</v>
          </cell>
        </row>
        <row r="716">
          <cell r="A716" t="str">
            <v>SIIIM0,655</v>
          </cell>
          <cell r="B716">
            <v>219</v>
          </cell>
        </row>
        <row r="717">
          <cell r="A717" t="str">
            <v>SIIIM0,646</v>
          </cell>
          <cell r="B717">
            <v>213</v>
          </cell>
        </row>
        <row r="718">
          <cell r="A718" t="str">
            <v>SIIIM0,637</v>
          </cell>
          <cell r="B718">
            <v>208</v>
          </cell>
        </row>
        <row r="719">
          <cell r="A719" t="str">
            <v>SIIIM0,628</v>
          </cell>
          <cell r="B719">
            <v>202</v>
          </cell>
        </row>
        <row r="720">
          <cell r="A720" t="str">
            <v>SIIIM0,619</v>
          </cell>
          <cell r="B720">
            <v>197</v>
          </cell>
        </row>
        <row r="721">
          <cell r="A721" t="str">
            <v>SIIIM0,610</v>
          </cell>
          <cell r="B721">
            <v>191</v>
          </cell>
        </row>
        <row r="722">
          <cell r="A722" t="str">
            <v>SIIIM0,5100</v>
          </cell>
          <cell r="B722">
            <v>235</v>
          </cell>
        </row>
        <row r="723">
          <cell r="A723" t="str">
            <v>SIIIM0,591</v>
          </cell>
          <cell r="B723">
            <v>230</v>
          </cell>
        </row>
        <row r="724">
          <cell r="A724" t="str">
            <v>SIIIM0,582</v>
          </cell>
          <cell r="B724">
            <v>224</v>
          </cell>
        </row>
        <row r="725">
          <cell r="A725" t="str">
            <v>SIIIM0,573</v>
          </cell>
          <cell r="B725">
            <v>219</v>
          </cell>
        </row>
        <row r="726">
          <cell r="A726" t="str">
            <v>SIIIM0,564</v>
          </cell>
          <cell r="B726">
            <v>213</v>
          </cell>
        </row>
        <row r="727">
          <cell r="A727" t="str">
            <v>SIIIM0,555</v>
          </cell>
          <cell r="B727">
            <v>208</v>
          </cell>
        </row>
        <row r="728">
          <cell r="A728" t="str">
            <v>SIIIM0,546</v>
          </cell>
          <cell r="B728">
            <v>202</v>
          </cell>
        </row>
        <row r="729">
          <cell r="A729" t="str">
            <v>SIIIM0,537</v>
          </cell>
          <cell r="B729">
            <v>197</v>
          </cell>
        </row>
        <row r="730">
          <cell r="A730" t="str">
            <v>SIIIM0,528</v>
          </cell>
          <cell r="B730">
            <v>191</v>
          </cell>
        </row>
        <row r="731">
          <cell r="A731" t="str">
            <v>SIIIM0,519</v>
          </cell>
          <cell r="B731">
            <v>186</v>
          </cell>
        </row>
        <row r="732">
          <cell r="A732" t="str">
            <v>SIIIM0,510</v>
          </cell>
          <cell r="B732">
            <v>180</v>
          </cell>
        </row>
        <row r="733">
          <cell r="A733" t="str">
            <v>SIIIY1100</v>
          </cell>
          <cell r="B733">
            <v>200</v>
          </cell>
        </row>
        <row r="734">
          <cell r="A734" t="str">
            <v>SIIIY191</v>
          </cell>
          <cell r="B734">
            <v>198</v>
          </cell>
        </row>
        <row r="735">
          <cell r="A735" t="str">
            <v>SIIIY182</v>
          </cell>
          <cell r="B735">
            <v>196</v>
          </cell>
        </row>
        <row r="736">
          <cell r="A736" t="str">
            <v>SIIIY173</v>
          </cell>
          <cell r="B736">
            <v>194</v>
          </cell>
        </row>
        <row r="737">
          <cell r="A737" t="str">
            <v>SIIIY164</v>
          </cell>
          <cell r="B737">
            <v>192</v>
          </cell>
        </row>
        <row r="738">
          <cell r="A738" t="str">
            <v>SIIIY155</v>
          </cell>
          <cell r="B738">
            <v>190</v>
          </cell>
        </row>
        <row r="739">
          <cell r="A739" t="str">
            <v>SIIIY146</v>
          </cell>
          <cell r="B739">
            <v>188</v>
          </cell>
        </row>
        <row r="740">
          <cell r="A740" t="str">
            <v>SIIIY137</v>
          </cell>
          <cell r="B740">
            <v>186</v>
          </cell>
        </row>
        <row r="741">
          <cell r="A741" t="str">
            <v>SIIIY128</v>
          </cell>
          <cell r="B741">
            <v>184</v>
          </cell>
        </row>
        <row r="742">
          <cell r="A742" t="str">
            <v>SIIIY119</v>
          </cell>
          <cell r="B742">
            <v>182</v>
          </cell>
        </row>
        <row r="743">
          <cell r="A743" t="str">
            <v>SIIIY110</v>
          </cell>
          <cell r="B743">
            <v>180</v>
          </cell>
        </row>
        <row r="744">
          <cell r="A744" t="str">
            <v>SIIIY0,9100</v>
          </cell>
          <cell r="B744">
            <v>196</v>
          </cell>
        </row>
        <row r="745">
          <cell r="A745" t="str">
            <v>SIIIY0,991</v>
          </cell>
          <cell r="B745">
            <v>194</v>
          </cell>
        </row>
        <row r="746">
          <cell r="A746" t="str">
            <v>SIIIY0,982</v>
          </cell>
          <cell r="B746">
            <v>192</v>
          </cell>
        </row>
        <row r="747">
          <cell r="A747" t="str">
            <v>SIIIY0,973</v>
          </cell>
          <cell r="B747">
            <v>190</v>
          </cell>
        </row>
        <row r="748">
          <cell r="A748" t="str">
            <v>SIIIY0,964</v>
          </cell>
          <cell r="B748">
            <v>188</v>
          </cell>
        </row>
        <row r="749">
          <cell r="A749" t="str">
            <v>SIIIY0,955</v>
          </cell>
          <cell r="B749">
            <v>186</v>
          </cell>
        </row>
        <row r="750">
          <cell r="A750" t="str">
            <v>SIIIY0,946</v>
          </cell>
          <cell r="B750">
            <v>184</v>
          </cell>
        </row>
        <row r="751">
          <cell r="A751" t="str">
            <v>SIIIY0,937</v>
          </cell>
          <cell r="B751">
            <v>182</v>
          </cell>
        </row>
        <row r="752">
          <cell r="A752" t="str">
            <v>SIIIY0,928</v>
          </cell>
          <cell r="B752">
            <v>180</v>
          </cell>
        </row>
        <row r="753">
          <cell r="A753" t="str">
            <v>SIIIY0,919</v>
          </cell>
          <cell r="B753">
            <v>178</v>
          </cell>
        </row>
        <row r="754">
          <cell r="A754" t="str">
            <v>SIIIY0,910</v>
          </cell>
          <cell r="B754">
            <v>176</v>
          </cell>
        </row>
        <row r="755">
          <cell r="A755" t="str">
            <v>SIIIY0,8100</v>
          </cell>
          <cell r="B755">
            <v>192</v>
          </cell>
        </row>
        <row r="756">
          <cell r="A756" t="str">
            <v>SIIIY0,891</v>
          </cell>
          <cell r="B756">
            <v>190</v>
          </cell>
        </row>
        <row r="757">
          <cell r="A757" t="str">
            <v>SIIIY0,882</v>
          </cell>
          <cell r="B757">
            <v>188</v>
          </cell>
        </row>
        <row r="758">
          <cell r="A758" t="str">
            <v>SIIIY0,873</v>
          </cell>
          <cell r="B758">
            <v>186</v>
          </cell>
        </row>
        <row r="759">
          <cell r="A759" t="str">
            <v>SIIIY0,864</v>
          </cell>
          <cell r="B759">
            <v>184</v>
          </cell>
        </row>
        <row r="760">
          <cell r="A760" t="str">
            <v>SIIIY0,855</v>
          </cell>
          <cell r="B760">
            <v>182</v>
          </cell>
        </row>
        <row r="761">
          <cell r="A761" t="str">
            <v>SIIIY0,846</v>
          </cell>
          <cell r="B761">
            <v>180</v>
          </cell>
        </row>
        <row r="762">
          <cell r="A762" t="str">
            <v>SIIIY0,837</v>
          </cell>
          <cell r="B762">
            <v>178</v>
          </cell>
        </row>
        <row r="763">
          <cell r="A763" t="str">
            <v>SIIIY0,828</v>
          </cell>
          <cell r="B763">
            <v>176</v>
          </cell>
        </row>
        <row r="764">
          <cell r="A764" t="str">
            <v>SIIIY0,819</v>
          </cell>
          <cell r="B764">
            <v>174</v>
          </cell>
        </row>
        <row r="765">
          <cell r="A765" t="str">
            <v>SIIIY0,810</v>
          </cell>
          <cell r="B765">
            <v>172</v>
          </cell>
        </row>
        <row r="766">
          <cell r="A766" t="str">
            <v>SIIIY0,7100</v>
          </cell>
          <cell r="B766">
            <v>188</v>
          </cell>
        </row>
        <row r="767">
          <cell r="A767" t="str">
            <v>SIIIY0,791</v>
          </cell>
          <cell r="B767">
            <v>186</v>
          </cell>
        </row>
        <row r="768">
          <cell r="A768" t="str">
            <v>SIIIY0,782</v>
          </cell>
          <cell r="B768">
            <v>184</v>
          </cell>
        </row>
        <row r="769">
          <cell r="A769" t="str">
            <v>SIIIY0,773</v>
          </cell>
          <cell r="B769">
            <v>182</v>
          </cell>
        </row>
        <row r="770">
          <cell r="A770" t="str">
            <v>SIIIY0,764</v>
          </cell>
          <cell r="B770">
            <v>180</v>
          </cell>
        </row>
        <row r="771">
          <cell r="A771" t="str">
            <v>SIIIY0,755</v>
          </cell>
          <cell r="B771">
            <v>178</v>
          </cell>
        </row>
        <row r="772">
          <cell r="A772" t="str">
            <v>SIIIY0,746</v>
          </cell>
          <cell r="B772">
            <v>176</v>
          </cell>
        </row>
        <row r="773">
          <cell r="A773" t="str">
            <v>SIIIY0,737</v>
          </cell>
          <cell r="B773">
            <v>174</v>
          </cell>
        </row>
        <row r="774">
          <cell r="A774" t="str">
            <v>SIIIY0,728</v>
          </cell>
          <cell r="B774">
            <v>172</v>
          </cell>
        </row>
        <row r="775">
          <cell r="A775" t="str">
            <v>SIIIY0,719</v>
          </cell>
          <cell r="B775">
            <v>170</v>
          </cell>
        </row>
        <row r="776">
          <cell r="A776" t="str">
            <v>SIIIY0,710</v>
          </cell>
          <cell r="B776">
            <v>168</v>
          </cell>
        </row>
        <row r="777">
          <cell r="A777" t="str">
            <v>SIIIY0,6100</v>
          </cell>
          <cell r="B777">
            <v>184</v>
          </cell>
        </row>
        <row r="778">
          <cell r="A778" t="str">
            <v>SIIIY0,691</v>
          </cell>
          <cell r="B778">
            <v>182</v>
          </cell>
        </row>
        <row r="779">
          <cell r="A779" t="str">
            <v>SIIIY0,682</v>
          </cell>
          <cell r="B779">
            <v>180</v>
          </cell>
        </row>
        <row r="780">
          <cell r="A780" t="str">
            <v>SIIIY0,673</v>
          </cell>
          <cell r="B780">
            <v>178</v>
          </cell>
        </row>
        <row r="781">
          <cell r="A781" t="str">
            <v>SIIIY0,664</v>
          </cell>
          <cell r="B781">
            <v>176</v>
          </cell>
        </row>
        <row r="782">
          <cell r="A782" t="str">
            <v>SIIIY0,655</v>
          </cell>
          <cell r="B782">
            <v>174</v>
          </cell>
        </row>
        <row r="783">
          <cell r="A783" t="str">
            <v>SIIIY0,646</v>
          </cell>
          <cell r="B783">
            <v>172</v>
          </cell>
        </row>
        <row r="784">
          <cell r="A784" t="str">
            <v>SIIIY0,637</v>
          </cell>
          <cell r="B784">
            <v>170</v>
          </cell>
        </row>
        <row r="785">
          <cell r="A785" t="str">
            <v>SIIIY0,628</v>
          </cell>
          <cell r="B785">
            <v>168</v>
          </cell>
        </row>
        <row r="786">
          <cell r="A786" t="str">
            <v>SIIIY0,619</v>
          </cell>
          <cell r="B786">
            <v>166</v>
          </cell>
        </row>
        <row r="787">
          <cell r="A787" t="str">
            <v>SIIIY0,610</v>
          </cell>
          <cell r="B787">
            <v>164</v>
          </cell>
        </row>
        <row r="788">
          <cell r="A788" t="str">
            <v>SIIIY0,5100</v>
          </cell>
          <cell r="B788">
            <v>180</v>
          </cell>
        </row>
        <row r="789">
          <cell r="A789" t="str">
            <v>SIIIY0,591</v>
          </cell>
          <cell r="B789">
            <v>178</v>
          </cell>
        </row>
        <row r="790">
          <cell r="A790" t="str">
            <v>SIIIY0,582</v>
          </cell>
          <cell r="B790">
            <v>176</v>
          </cell>
        </row>
        <row r="791">
          <cell r="A791" t="str">
            <v>SIIIY0,573</v>
          </cell>
          <cell r="B791">
            <v>174</v>
          </cell>
        </row>
        <row r="792">
          <cell r="A792" t="str">
            <v>SIIIY0,564</v>
          </cell>
          <cell r="B792">
            <v>172</v>
          </cell>
        </row>
        <row r="793">
          <cell r="A793" t="str">
            <v>SIIIY0,555</v>
          </cell>
          <cell r="B793">
            <v>170</v>
          </cell>
        </row>
        <row r="794">
          <cell r="A794" t="str">
            <v>SIIIY0,546</v>
          </cell>
          <cell r="B794">
            <v>168</v>
          </cell>
        </row>
        <row r="795">
          <cell r="A795" t="str">
            <v>SIIIY0,537</v>
          </cell>
          <cell r="B795">
            <v>166</v>
          </cell>
        </row>
        <row r="796">
          <cell r="A796" t="str">
            <v>SIIIY0,528</v>
          </cell>
          <cell r="B796">
            <v>164</v>
          </cell>
        </row>
        <row r="797">
          <cell r="A797" t="str">
            <v>SIIIY0,519</v>
          </cell>
          <cell r="B797">
            <v>162</v>
          </cell>
        </row>
        <row r="798">
          <cell r="A798" t="str">
            <v>SIIIY0,510</v>
          </cell>
          <cell r="B798">
            <v>160</v>
          </cell>
        </row>
        <row r="799">
          <cell r="A799" t="str">
            <v>SIIIÄ</v>
          </cell>
          <cell r="B799">
            <v>130</v>
          </cell>
        </row>
        <row r="800">
          <cell r="A800" t="str">
            <v>GIP1100</v>
          </cell>
          <cell r="B800">
            <v>1110</v>
          </cell>
        </row>
        <row r="801">
          <cell r="A801" t="str">
            <v>GIP191</v>
          </cell>
          <cell r="B801">
            <v>1092</v>
          </cell>
        </row>
        <row r="802">
          <cell r="A802" t="str">
            <v>GIP182</v>
          </cell>
          <cell r="B802">
            <v>1073</v>
          </cell>
        </row>
        <row r="803">
          <cell r="A803" t="str">
            <v>GIP173</v>
          </cell>
          <cell r="B803">
            <v>1055</v>
          </cell>
        </row>
        <row r="804">
          <cell r="A804" t="str">
            <v>GIP164</v>
          </cell>
          <cell r="B804">
            <v>1036</v>
          </cell>
        </row>
        <row r="805">
          <cell r="A805" t="str">
            <v>GIP155</v>
          </cell>
          <cell r="B805">
            <v>1018</v>
          </cell>
        </row>
        <row r="806">
          <cell r="A806" t="str">
            <v>GIP146</v>
          </cell>
          <cell r="B806">
            <v>999</v>
          </cell>
        </row>
        <row r="807">
          <cell r="A807" t="str">
            <v>GIP137</v>
          </cell>
          <cell r="B807">
            <v>981</v>
          </cell>
        </row>
        <row r="808">
          <cell r="A808" t="str">
            <v>GIP128</v>
          </cell>
          <cell r="B808">
            <v>962</v>
          </cell>
        </row>
        <row r="809">
          <cell r="A809" t="str">
            <v>GIP119</v>
          </cell>
          <cell r="B809">
            <v>944</v>
          </cell>
        </row>
        <row r="810">
          <cell r="A810" t="str">
            <v>GIP110</v>
          </cell>
          <cell r="B810">
            <v>925</v>
          </cell>
        </row>
        <row r="811">
          <cell r="A811" t="str">
            <v>GIP0,9100</v>
          </cell>
          <cell r="B811">
            <v>1073</v>
          </cell>
        </row>
        <row r="812">
          <cell r="A812" t="str">
            <v>GIP0,991</v>
          </cell>
          <cell r="B812">
            <v>1055</v>
          </cell>
        </row>
        <row r="813">
          <cell r="A813" t="str">
            <v>GIP0,982</v>
          </cell>
          <cell r="B813">
            <v>1036</v>
          </cell>
        </row>
        <row r="814">
          <cell r="A814" t="str">
            <v>GIP0,973</v>
          </cell>
          <cell r="B814">
            <v>1018</v>
          </cell>
        </row>
        <row r="815">
          <cell r="A815" t="str">
            <v>GIP0,964</v>
          </cell>
          <cell r="B815">
            <v>999</v>
          </cell>
        </row>
        <row r="816">
          <cell r="A816" t="str">
            <v>GIP0,955</v>
          </cell>
          <cell r="B816">
            <v>981</v>
          </cell>
        </row>
        <row r="817">
          <cell r="A817" t="str">
            <v>GIP0,946</v>
          </cell>
          <cell r="B817">
            <v>962</v>
          </cell>
        </row>
        <row r="818">
          <cell r="A818" t="str">
            <v>GIP0,937</v>
          </cell>
          <cell r="B818">
            <v>944</v>
          </cell>
        </row>
        <row r="819">
          <cell r="A819" t="str">
            <v>GIP0,928</v>
          </cell>
          <cell r="B819">
            <v>925</v>
          </cell>
        </row>
        <row r="820">
          <cell r="A820" t="str">
            <v>GIP0,919</v>
          </cell>
          <cell r="B820">
            <v>907</v>
          </cell>
        </row>
        <row r="821">
          <cell r="A821" t="str">
            <v>GIP0,910</v>
          </cell>
          <cell r="B821">
            <v>888</v>
          </cell>
        </row>
        <row r="822">
          <cell r="A822" t="str">
            <v>GIP0,8100</v>
          </cell>
          <cell r="B822">
            <v>1036</v>
          </cell>
        </row>
        <row r="823">
          <cell r="A823" t="str">
            <v>GIP0,891</v>
          </cell>
          <cell r="B823">
            <v>1018</v>
          </cell>
        </row>
        <row r="824">
          <cell r="A824" t="str">
            <v>GIP0,882</v>
          </cell>
          <cell r="B824">
            <v>999</v>
          </cell>
        </row>
        <row r="825">
          <cell r="A825" t="str">
            <v>GIP0,873</v>
          </cell>
          <cell r="B825">
            <v>981</v>
          </cell>
        </row>
        <row r="826">
          <cell r="A826" t="str">
            <v>GIP0,864</v>
          </cell>
          <cell r="B826">
            <v>962</v>
          </cell>
        </row>
        <row r="827">
          <cell r="A827" t="str">
            <v>GIP0,855</v>
          </cell>
          <cell r="B827">
            <v>944</v>
          </cell>
        </row>
        <row r="828">
          <cell r="A828" t="str">
            <v>GIP0,846</v>
          </cell>
          <cell r="B828">
            <v>925</v>
          </cell>
        </row>
        <row r="829">
          <cell r="A829" t="str">
            <v>GIP0,837</v>
          </cell>
          <cell r="B829">
            <v>907</v>
          </cell>
        </row>
        <row r="830">
          <cell r="A830" t="str">
            <v>GIP0,828</v>
          </cell>
          <cell r="B830">
            <v>888</v>
          </cell>
        </row>
        <row r="831">
          <cell r="A831" t="str">
            <v>GIP0,819</v>
          </cell>
          <cell r="B831">
            <v>870</v>
          </cell>
        </row>
        <row r="832">
          <cell r="A832" t="str">
            <v>GIP0,810</v>
          </cell>
          <cell r="B832">
            <v>851</v>
          </cell>
        </row>
        <row r="833">
          <cell r="A833" t="str">
            <v>GIP0,7100</v>
          </cell>
          <cell r="B833">
            <v>999</v>
          </cell>
        </row>
        <row r="834">
          <cell r="A834" t="str">
            <v>GIP0,791</v>
          </cell>
          <cell r="B834">
            <v>981</v>
          </cell>
        </row>
        <row r="835">
          <cell r="A835" t="str">
            <v>GIP0,782</v>
          </cell>
          <cell r="B835">
            <v>962</v>
          </cell>
        </row>
        <row r="836">
          <cell r="A836" t="str">
            <v>GIP0,773</v>
          </cell>
          <cell r="B836">
            <v>944</v>
          </cell>
        </row>
        <row r="837">
          <cell r="A837" t="str">
            <v>GIP0,764</v>
          </cell>
          <cell r="B837">
            <v>925</v>
          </cell>
        </row>
        <row r="838">
          <cell r="A838" t="str">
            <v>GIP0,755</v>
          </cell>
          <cell r="B838">
            <v>907</v>
          </cell>
        </row>
        <row r="839">
          <cell r="A839" t="str">
            <v>GIP0,746</v>
          </cell>
          <cell r="B839">
            <v>888</v>
          </cell>
        </row>
        <row r="840">
          <cell r="A840" t="str">
            <v>GIP0,737</v>
          </cell>
          <cell r="B840">
            <v>870</v>
          </cell>
        </row>
        <row r="841">
          <cell r="A841" t="str">
            <v>GIP0,728</v>
          </cell>
          <cell r="B841">
            <v>851</v>
          </cell>
        </row>
        <row r="842">
          <cell r="A842" t="str">
            <v>GIP0,719</v>
          </cell>
          <cell r="B842">
            <v>833</v>
          </cell>
        </row>
        <row r="843">
          <cell r="A843" t="str">
            <v>GIP0,710</v>
          </cell>
          <cell r="B843">
            <v>814</v>
          </cell>
        </row>
        <row r="844">
          <cell r="A844" t="str">
            <v>GIP0,6100</v>
          </cell>
          <cell r="B844">
            <v>962</v>
          </cell>
        </row>
        <row r="845">
          <cell r="A845" t="str">
            <v>GIP0,691</v>
          </cell>
          <cell r="B845">
            <v>944</v>
          </cell>
        </row>
        <row r="846">
          <cell r="A846" t="str">
            <v>GIP0,682</v>
          </cell>
          <cell r="B846">
            <v>925</v>
          </cell>
        </row>
        <row r="847">
          <cell r="A847" t="str">
            <v>GIP0,673</v>
          </cell>
          <cell r="B847">
            <v>907</v>
          </cell>
        </row>
        <row r="848">
          <cell r="A848" t="str">
            <v>GIP0,664</v>
          </cell>
          <cell r="B848">
            <v>888</v>
          </cell>
        </row>
        <row r="849">
          <cell r="A849" t="str">
            <v>GIP0,655</v>
          </cell>
          <cell r="B849">
            <v>870</v>
          </cell>
        </row>
        <row r="850">
          <cell r="A850" t="str">
            <v>GIP0,646</v>
          </cell>
          <cell r="B850">
            <v>851</v>
          </cell>
        </row>
        <row r="851">
          <cell r="A851" t="str">
            <v>GIP0,637</v>
          </cell>
          <cell r="B851">
            <v>833</v>
          </cell>
        </row>
        <row r="852">
          <cell r="A852" t="str">
            <v>GIP0,628</v>
          </cell>
          <cell r="B852">
            <v>814</v>
          </cell>
        </row>
        <row r="853">
          <cell r="A853" t="str">
            <v>GIP0,619</v>
          </cell>
          <cell r="B853">
            <v>796</v>
          </cell>
        </row>
        <row r="854">
          <cell r="A854" t="str">
            <v>GIP0,610</v>
          </cell>
          <cell r="B854">
            <v>777</v>
          </cell>
        </row>
        <row r="855">
          <cell r="A855" t="str">
            <v>GIP0,5100</v>
          </cell>
          <cell r="B855">
            <v>925</v>
          </cell>
        </row>
        <row r="856">
          <cell r="A856" t="str">
            <v>GIP0,591</v>
          </cell>
          <cell r="B856">
            <v>907</v>
          </cell>
        </row>
        <row r="857">
          <cell r="A857" t="str">
            <v>GIP0,582</v>
          </cell>
          <cell r="B857">
            <v>888</v>
          </cell>
        </row>
        <row r="858">
          <cell r="A858" t="str">
            <v>GIP0,573</v>
          </cell>
          <cell r="B858">
            <v>870</v>
          </cell>
        </row>
        <row r="859">
          <cell r="A859" t="str">
            <v>GIP0,564</v>
          </cell>
          <cell r="B859">
            <v>851</v>
          </cell>
        </row>
        <row r="860">
          <cell r="A860" t="str">
            <v>GIP0,555</v>
          </cell>
          <cell r="B860">
            <v>833</v>
          </cell>
        </row>
        <row r="861">
          <cell r="A861" t="str">
            <v>GIP0,546</v>
          </cell>
          <cell r="B861">
            <v>814</v>
          </cell>
        </row>
        <row r="862">
          <cell r="A862" t="str">
            <v>GIP0,537</v>
          </cell>
          <cell r="B862">
            <v>796</v>
          </cell>
        </row>
        <row r="863">
          <cell r="A863" t="str">
            <v>GIP0,528</v>
          </cell>
          <cell r="B863">
            <v>777</v>
          </cell>
        </row>
        <row r="864">
          <cell r="A864" t="str">
            <v>GIP0,519</v>
          </cell>
          <cell r="B864">
            <v>759</v>
          </cell>
        </row>
        <row r="865">
          <cell r="A865" t="str">
            <v>GIP0,510</v>
          </cell>
          <cell r="B865">
            <v>740</v>
          </cell>
        </row>
        <row r="866">
          <cell r="A866" t="str">
            <v>GIR1100</v>
          </cell>
          <cell r="B866">
            <v>1320</v>
          </cell>
        </row>
        <row r="867">
          <cell r="A867" t="str">
            <v>GIR191</v>
          </cell>
          <cell r="B867">
            <v>1296</v>
          </cell>
        </row>
        <row r="868">
          <cell r="A868" t="str">
            <v>GIR182</v>
          </cell>
          <cell r="B868">
            <v>1271</v>
          </cell>
        </row>
        <row r="869">
          <cell r="A869" t="str">
            <v>GIR173</v>
          </cell>
          <cell r="B869">
            <v>1247</v>
          </cell>
        </row>
        <row r="870">
          <cell r="A870" t="str">
            <v>GIR164</v>
          </cell>
          <cell r="B870">
            <v>1222</v>
          </cell>
        </row>
        <row r="871">
          <cell r="A871" t="str">
            <v>GIR155</v>
          </cell>
          <cell r="B871">
            <v>1198</v>
          </cell>
        </row>
        <row r="872">
          <cell r="A872" t="str">
            <v>GIR146</v>
          </cell>
          <cell r="B872">
            <v>1173</v>
          </cell>
        </row>
        <row r="873">
          <cell r="A873" t="str">
            <v>GIR137</v>
          </cell>
          <cell r="B873">
            <v>1149</v>
          </cell>
        </row>
        <row r="874">
          <cell r="A874" t="str">
            <v>GIR128</v>
          </cell>
          <cell r="B874">
            <v>1124</v>
          </cell>
        </row>
        <row r="875">
          <cell r="A875" t="str">
            <v>GIR119</v>
          </cell>
          <cell r="B875">
            <v>1100</v>
          </cell>
        </row>
        <row r="876">
          <cell r="A876" t="str">
            <v>GIR110</v>
          </cell>
          <cell r="B876">
            <v>1075</v>
          </cell>
        </row>
        <row r="877">
          <cell r="A877" t="str">
            <v>GIR0,9100</v>
          </cell>
          <cell r="B877">
            <v>1271</v>
          </cell>
        </row>
        <row r="878">
          <cell r="A878" t="str">
            <v>GIR0,991</v>
          </cell>
          <cell r="B878">
            <v>1247</v>
          </cell>
        </row>
        <row r="879">
          <cell r="A879" t="str">
            <v>GIR0,982</v>
          </cell>
          <cell r="B879">
            <v>1222</v>
          </cell>
        </row>
        <row r="880">
          <cell r="A880" t="str">
            <v>GIR0,973</v>
          </cell>
          <cell r="B880">
            <v>1198</v>
          </cell>
        </row>
        <row r="881">
          <cell r="A881" t="str">
            <v>GIR0,964</v>
          </cell>
          <cell r="B881">
            <v>1173</v>
          </cell>
        </row>
        <row r="882">
          <cell r="A882" t="str">
            <v>GIR0,955</v>
          </cell>
          <cell r="B882">
            <v>1149</v>
          </cell>
        </row>
        <row r="883">
          <cell r="A883" t="str">
            <v>GIR0,946</v>
          </cell>
          <cell r="B883">
            <v>1124</v>
          </cell>
        </row>
        <row r="884">
          <cell r="A884" t="str">
            <v>GIR0,937</v>
          </cell>
          <cell r="B884">
            <v>1100</v>
          </cell>
        </row>
        <row r="885">
          <cell r="A885" t="str">
            <v>GIR0,928</v>
          </cell>
          <cell r="B885">
            <v>1075</v>
          </cell>
        </row>
        <row r="886">
          <cell r="A886" t="str">
            <v>GIR0,919</v>
          </cell>
          <cell r="B886">
            <v>1051</v>
          </cell>
        </row>
        <row r="887">
          <cell r="A887" t="str">
            <v>GIR0,910</v>
          </cell>
          <cell r="B887">
            <v>1026</v>
          </cell>
        </row>
        <row r="888">
          <cell r="A888" t="str">
            <v>GIR0,8100</v>
          </cell>
          <cell r="B888">
            <v>1222</v>
          </cell>
        </row>
        <row r="889">
          <cell r="A889" t="str">
            <v>GIR0,891</v>
          </cell>
          <cell r="B889">
            <v>1198</v>
          </cell>
        </row>
        <row r="890">
          <cell r="A890" t="str">
            <v>GIR0,882</v>
          </cell>
          <cell r="B890">
            <v>1173</v>
          </cell>
        </row>
        <row r="891">
          <cell r="A891" t="str">
            <v>GIR0,873</v>
          </cell>
          <cell r="B891">
            <v>1149</v>
          </cell>
        </row>
        <row r="892">
          <cell r="A892" t="str">
            <v>GIR0,864</v>
          </cell>
          <cell r="B892">
            <v>1124</v>
          </cell>
        </row>
        <row r="893">
          <cell r="A893" t="str">
            <v>GIR0,855</v>
          </cell>
          <cell r="B893">
            <v>1100</v>
          </cell>
        </row>
        <row r="894">
          <cell r="A894" t="str">
            <v>GIR0,846</v>
          </cell>
          <cell r="B894">
            <v>1075</v>
          </cell>
        </row>
        <row r="895">
          <cell r="A895" t="str">
            <v>GIR0,837</v>
          </cell>
          <cell r="B895">
            <v>1051</v>
          </cell>
        </row>
        <row r="896">
          <cell r="A896" t="str">
            <v>GIR0,828</v>
          </cell>
          <cell r="B896">
            <v>1026</v>
          </cell>
        </row>
        <row r="897">
          <cell r="A897" t="str">
            <v>GIR0,819</v>
          </cell>
          <cell r="B897">
            <v>1002</v>
          </cell>
        </row>
        <row r="898">
          <cell r="A898" t="str">
            <v>GIR0,810</v>
          </cell>
          <cell r="B898">
            <v>977</v>
          </cell>
        </row>
        <row r="899">
          <cell r="A899" t="str">
            <v>GIR0,7100</v>
          </cell>
          <cell r="B899">
            <v>1173</v>
          </cell>
        </row>
        <row r="900">
          <cell r="A900" t="str">
            <v>GIR0,791</v>
          </cell>
          <cell r="B900">
            <v>1149</v>
          </cell>
        </row>
        <row r="901">
          <cell r="A901" t="str">
            <v>GIR0,782</v>
          </cell>
          <cell r="B901">
            <v>1124</v>
          </cell>
        </row>
        <row r="902">
          <cell r="A902" t="str">
            <v>GIR0,773</v>
          </cell>
          <cell r="B902">
            <v>1100</v>
          </cell>
        </row>
        <row r="903">
          <cell r="A903" t="str">
            <v>GIR0,764</v>
          </cell>
          <cell r="B903">
            <v>1075</v>
          </cell>
        </row>
        <row r="904">
          <cell r="A904" t="str">
            <v>GIR0,755</v>
          </cell>
          <cell r="B904">
            <v>1051</v>
          </cell>
        </row>
        <row r="905">
          <cell r="A905" t="str">
            <v>GIR0,746</v>
          </cell>
          <cell r="B905">
            <v>1026</v>
          </cell>
        </row>
        <row r="906">
          <cell r="A906" t="str">
            <v>GIR0,737</v>
          </cell>
          <cell r="B906">
            <v>1002</v>
          </cell>
        </row>
        <row r="907">
          <cell r="A907" t="str">
            <v>GIR0,728</v>
          </cell>
          <cell r="B907">
            <v>977</v>
          </cell>
        </row>
        <row r="908">
          <cell r="A908" t="str">
            <v>GIR0,719</v>
          </cell>
          <cell r="B908">
            <v>953</v>
          </cell>
        </row>
        <row r="909">
          <cell r="A909" t="str">
            <v>GIR0,710</v>
          </cell>
          <cell r="B909">
            <v>928</v>
          </cell>
        </row>
        <row r="910">
          <cell r="A910" t="str">
            <v>GIR0,6100</v>
          </cell>
          <cell r="B910">
            <v>1124</v>
          </cell>
        </row>
        <row r="911">
          <cell r="A911" t="str">
            <v>GIR0,691</v>
          </cell>
          <cell r="B911">
            <v>1100</v>
          </cell>
        </row>
        <row r="912">
          <cell r="A912" t="str">
            <v>GIR0,682</v>
          </cell>
          <cell r="B912">
            <v>1075</v>
          </cell>
        </row>
        <row r="913">
          <cell r="A913" t="str">
            <v>GIR0,673</v>
          </cell>
          <cell r="B913">
            <v>1051</v>
          </cell>
        </row>
        <row r="914">
          <cell r="A914" t="str">
            <v>GIR0,664</v>
          </cell>
          <cell r="B914">
            <v>1026</v>
          </cell>
        </row>
        <row r="915">
          <cell r="A915" t="str">
            <v>GIR0,655</v>
          </cell>
          <cell r="B915">
            <v>1002</v>
          </cell>
        </row>
        <row r="916">
          <cell r="A916" t="str">
            <v>GIR0,646</v>
          </cell>
          <cell r="B916">
            <v>977</v>
          </cell>
        </row>
        <row r="917">
          <cell r="A917" t="str">
            <v>GIR0,637</v>
          </cell>
          <cell r="B917">
            <v>953</v>
          </cell>
        </row>
        <row r="918">
          <cell r="A918" t="str">
            <v>GIR0,628</v>
          </cell>
          <cell r="B918">
            <v>928</v>
          </cell>
        </row>
        <row r="919">
          <cell r="A919" t="str">
            <v>GIR0,619</v>
          </cell>
          <cell r="B919">
            <v>904</v>
          </cell>
        </row>
        <row r="920">
          <cell r="A920" t="str">
            <v>GIR0,610</v>
          </cell>
          <cell r="B920">
            <v>879</v>
          </cell>
        </row>
        <row r="921">
          <cell r="A921" t="str">
            <v>GIR0,5100</v>
          </cell>
          <cell r="B921">
            <v>1075</v>
          </cell>
        </row>
        <row r="922">
          <cell r="A922" t="str">
            <v>GIR0,591</v>
          </cell>
          <cell r="B922">
            <v>1051</v>
          </cell>
        </row>
        <row r="923">
          <cell r="A923" t="str">
            <v>GIR0,582</v>
          </cell>
          <cell r="B923">
            <v>1026</v>
          </cell>
        </row>
        <row r="924">
          <cell r="A924" t="str">
            <v>GIR0,573</v>
          </cell>
          <cell r="B924">
            <v>1002</v>
          </cell>
        </row>
        <row r="925">
          <cell r="A925" t="str">
            <v>GIR0,564</v>
          </cell>
          <cell r="B925">
            <v>977</v>
          </cell>
        </row>
        <row r="926">
          <cell r="A926" t="str">
            <v>GIR0,555</v>
          </cell>
          <cell r="B926">
            <v>953</v>
          </cell>
        </row>
        <row r="927">
          <cell r="A927" t="str">
            <v>GIR0,546</v>
          </cell>
          <cell r="B927">
            <v>928</v>
          </cell>
        </row>
        <row r="928">
          <cell r="A928" t="str">
            <v>GIR0,537</v>
          </cell>
          <cell r="B928">
            <v>904</v>
          </cell>
        </row>
        <row r="929">
          <cell r="A929" t="str">
            <v>GIR0,528</v>
          </cell>
          <cell r="B929">
            <v>879</v>
          </cell>
        </row>
        <row r="930">
          <cell r="A930" t="str">
            <v>GIR0,519</v>
          </cell>
          <cell r="B930">
            <v>855</v>
          </cell>
        </row>
        <row r="931">
          <cell r="A931" t="str">
            <v>GIR0,510</v>
          </cell>
          <cell r="B931">
            <v>830</v>
          </cell>
        </row>
        <row r="932">
          <cell r="A932" t="str">
            <v>GIM1100</v>
          </cell>
          <cell r="B932">
            <v>1100</v>
          </cell>
        </row>
        <row r="933">
          <cell r="A933" t="str">
            <v>GIM191</v>
          </cell>
          <cell r="B933">
            <v>1082</v>
          </cell>
        </row>
        <row r="934">
          <cell r="A934" t="str">
            <v>GIM182</v>
          </cell>
          <cell r="B934">
            <v>1064</v>
          </cell>
        </row>
        <row r="935">
          <cell r="A935" t="str">
            <v>GIM173</v>
          </cell>
          <cell r="B935">
            <v>1046</v>
          </cell>
        </row>
        <row r="936">
          <cell r="A936" t="str">
            <v>GIM164</v>
          </cell>
          <cell r="B936">
            <v>1028</v>
          </cell>
        </row>
        <row r="937">
          <cell r="A937" t="str">
            <v>GIM155</v>
          </cell>
          <cell r="B937">
            <v>1010</v>
          </cell>
        </row>
        <row r="938">
          <cell r="A938" t="str">
            <v>GIM146</v>
          </cell>
          <cell r="B938">
            <v>992</v>
          </cell>
        </row>
        <row r="939">
          <cell r="A939" t="str">
            <v>GIM137</v>
          </cell>
          <cell r="B939">
            <v>974</v>
          </cell>
        </row>
        <row r="940">
          <cell r="A940" t="str">
            <v>GIM128</v>
          </cell>
          <cell r="B940">
            <v>956</v>
          </cell>
        </row>
        <row r="941">
          <cell r="A941" t="str">
            <v>GIM119</v>
          </cell>
          <cell r="B941">
            <v>938</v>
          </cell>
        </row>
        <row r="942">
          <cell r="A942" t="str">
            <v>GIM110</v>
          </cell>
          <cell r="B942">
            <v>920</v>
          </cell>
        </row>
        <row r="943">
          <cell r="A943" t="str">
            <v>GIM0,9100</v>
          </cell>
          <cell r="B943">
            <v>1064</v>
          </cell>
        </row>
        <row r="944">
          <cell r="A944" t="str">
            <v>GIM0,991</v>
          </cell>
          <cell r="B944">
            <v>1046</v>
          </cell>
        </row>
        <row r="945">
          <cell r="A945" t="str">
            <v>GIM0,982</v>
          </cell>
          <cell r="B945">
            <v>1028</v>
          </cell>
        </row>
        <row r="946">
          <cell r="A946" t="str">
            <v>GIM0,973</v>
          </cell>
          <cell r="B946">
            <v>1010</v>
          </cell>
        </row>
        <row r="947">
          <cell r="A947" t="str">
            <v>GIM0,964</v>
          </cell>
          <cell r="B947">
            <v>992</v>
          </cell>
        </row>
        <row r="948">
          <cell r="A948" t="str">
            <v>GIM0,955</v>
          </cell>
          <cell r="B948">
            <v>974</v>
          </cell>
        </row>
        <row r="949">
          <cell r="A949" t="str">
            <v>GIM0,946</v>
          </cell>
          <cell r="B949">
            <v>956</v>
          </cell>
        </row>
        <row r="950">
          <cell r="A950" t="str">
            <v>GIM0,937</v>
          </cell>
          <cell r="B950">
            <v>938</v>
          </cell>
        </row>
        <row r="951">
          <cell r="A951" t="str">
            <v>GIM0,928</v>
          </cell>
          <cell r="B951">
            <v>920</v>
          </cell>
        </row>
        <row r="952">
          <cell r="A952" t="str">
            <v>GIM0,919</v>
          </cell>
          <cell r="B952">
            <v>902</v>
          </cell>
        </row>
        <row r="953">
          <cell r="A953" t="str">
            <v>GIM0,910</v>
          </cell>
          <cell r="B953">
            <v>884</v>
          </cell>
        </row>
        <row r="954">
          <cell r="A954" t="str">
            <v>GIM0,8100</v>
          </cell>
          <cell r="B954">
            <v>1028</v>
          </cell>
        </row>
        <row r="955">
          <cell r="A955" t="str">
            <v>GIM0,891</v>
          </cell>
          <cell r="B955">
            <v>1010</v>
          </cell>
        </row>
        <row r="956">
          <cell r="A956" t="str">
            <v>GIM0,882</v>
          </cell>
          <cell r="B956">
            <v>992</v>
          </cell>
        </row>
        <row r="957">
          <cell r="A957" t="str">
            <v>GIM0,873</v>
          </cell>
          <cell r="B957">
            <v>974</v>
          </cell>
        </row>
        <row r="958">
          <cell r="A958" t="str">
            <v>GIM0,864</v>
          </cell>
          <cell r="B958">
            <v>956</v>
          </cell>
        </row>
        <row r="959">
          <cell r="A959" t="str">
            <v>GIM0,855</v>
          </cell>
          <cell r="B959">
            <v>938</v>
          </cell>
        </row>
        <row r="960">
          <cell r="A960" t="str">
            <v>GIM0,846</v>
          </cell>
          <cell r="B960">
            <v>920</v>
          </cell>
        </row>
        <row r="961">
          <cell r="A961" t="str">
            <v>GIM0,837</v>
          </cell>
          <cell r="B961">
            <v>902</v>
          </cell>
        </row>
        <row r="962">
          <cell r="A962" t="str">
            <v>GIM0,828</v>
          </cell>
          <cell r="B962">
            <v>884</v>
          </cell>
        </row>
        <row r="963">
          <cell r="A963" t="str">
            <v>GIM0,819</v>
          </cell>
          <cell r="B963">
            <v>866</v>
          </cell>
        </row>
        <row r="964">
          <cell r="A964" t="str">
            <v>GIM0,810</v>
          </cell>
          <cell r="B964">
            <v>848</v>
          </cell>
        </row>
        <row r="965">
          <cell r="A965" t="str">
            <v>GIM0,7100</v>
          </cell>
          <cell r="B965">
            <v>992</v>
          </cell>
        </row>
        <row r="966">
          <cell r="A966" t="str">
            <v>GIM0,791</v>
          </cell>
          <cell r="B966">
            <v>974</v>
          </cell>
        </row>
        <row r="967">
          <cell r="A967" t="str">
            <v>GIM0,782</v>
          </cell>
          <cell r="B967">
            <v>956</v>
          </cell>
        </row>
        <row r="968">
          <cell r="A968" t="str">
            <v>GIM0,773</v>
          </cell>
          <cell r="B968">
            <v>938</v>
          </cell>
        </row>
        <row r="969">
          <cell r="A969" t="str">
            <v>GIM0,764</v>
          </cell>
          <cell r="B969">
            <v>920</v>
          </cell>
        </row>
        <row r="970">
          <cell r="A970" t="str">
            <v>GIM0,755</v>
          </cell>
          <cell r="B970">
            <v>902</v>
          </cell>
        </row>
        <row r="971">
          <cell r="A971" t="str">
            <v>GIM0,746</v>
          </cell>
          <cell r="B971">
            <v>884</v>
          </cell>
        </row>
        <row r="972">
          <cell r="A972" t="str">
            <v>GIM0,737</v>
          </cell>
          <cell r="B972">
            <v>866</v>
          </cell>
        </row>
        <row r="973">
          <cell r="A973" t="str">
            <v>GIM0,728</v>
          </cell>
          <cell r="B973">
            <v>848</v>
          </cell>
        </row>
        <row r="974">
          <cell r="A974" t="str">
            <v>GIM0,719</v>
          </cell>
          <cell r="B974">
            <v>830</v>
          </cell>
        </row>
        <row r="975">
          <cell r="A975" t="str">
            <v>GIM0,710</v>
          </cell>
          <cell r="B975">
            <v>812</v>
          </cell>
        </row>
        <row r="976">
          <cell r="A976" t="str">
            <v>GIM0,6100</v>
          </cell>
          <cell r="B976">
            <v>956</v>
          </cell>
        </row>
        <row r="977">
          <cell r="A977" t="str">
            <v>GIM0,691</v>
          </cell>
          <cell r="B977">
            <v>938</v>
          </cell>
        </row>
        <row r="978">
          <cell r="A978" t="str">
            <v>GIM0,682</v>
          </cell>
          <cell r="B978">
            <v>920</v>
          </cell>
        </row>
        <row r="979">
          <cell r="A979" t="str">
            <v>GIM0,673</v>
          </cell>
          <cell r="B979">
            <v>902</v>
          </cell>
        </row>
        <row r="980">
          <cell r="A980" t="str">
            <v>GIM0,664</v>
          </cell>
          <cell r="B980">
            <v>884</v>
          </cell>
        </row>
        <row r="981">
          <cell r="A981" t="str">
            <v>GIM0,655</v>
          </cell>
          <cell r="B981">
            <v>866</v>
          </cell>
        </row>
        <row r="982">
          <cell r="A982" t="str">
            <v>GIM0,646</v>
          </cell>
          <cell r="B982">
            <v>848</v>
          </cell>
        </row>
        <row r="983">
          <cell r="A983" t="str">
            <v>GIM0,637</v>
          </cell>
          <cell r="B983">
            <v>830</v>
          </cell>
        </row>
        <row r="984">
          <cell r="A984" t="str">
            <v>GIM0,628</v>
          </cell>
          <cell r="B984">
            <v>812</v>
          </cell>
        </row>
        <row r="985">
          <cell r="A985" t="str">
            <v>GIM0,619</v>
          </cell>
          <cell r="B985">
            <v>794</v>
          </cell>
        </row>
        <row r="986">
          <cell r="A986" t="str">
            <v>GIM0,610</v>
          </cell>
          <cell r="B986">
            <v>776</v>
          </cell>
        </row>
        <row r="987">
          <cell r="A987" t="str">
            <v>GIM0,5100</v>
          </cell>
          <cell r="B987">
            <v>920</v>
          </cell>
        </row>
        <row r="988">
          <cell r="A988" t="str">
            <v>GIM0,591</v>
          </cell>
          <cell r="B988">
            <v>902</v>
          </cell>
        </row>
        <row r="989">
          <cell r="A989" t="str">
            <v>GIM0,582</v>
          </cell>
          <cell r="B989">
            <v>884</v>
          </cell>
        </row>
        <row r="990">
          <cell r="A990" t="str">
            <v>GIM0,573</v>
          </cell>
          <cell r="B990">
            <v>866</v>
          </cell>
        </row>
        <row r="991">
          <cell r="A991" t="str">
            <v>GIM0,564</v>
          </cell>
          <cell r="B991">
            <v>848</v>
          </cell>
        </row>
        <row r="992">
          <cell r="A992" t="str">
            <v>GIM0,555</v>
          </cell>
          <cell r="B992">
            <v>830</v>
          </cell>
        </row>
        <row r="993">
          <cell r="A993" t="str">
            <v>GIM0,546</v>
          </cell>
          <cell r="B993">
            <v>812</v>
          </cell>
        </row>
        <row r="994">
          <cell r="A994" t="str">
            <v>GIM0,537</v>
          </cell>
          <cell r="B994">
            <v>794</v>
          </cell>
        </row>
        <row r="995">
          <cell r="A995" t="str">
            <v>GIM0,528</v>
          </cell>
          <cell r="B995">
            <v>776</v>
          </cell>
        </row>
        <row r="996">
          <cell r="A996" t="str">
            <v>GIM0,519</v>
          </cell>
          <cell r="B996">
            <v>758</v>
          </cell>
        </row>
        <row r="997">
          <cell r="A997" t="str">
            <v>GIM0,510</v>
          </cell>
          <cell r="B997">
            <v>740</v>
          </cell>
        </row>
        <row r="998">
          <cell r="A998" t="str">
            <v>GIY1100</v>
          </cell>
          <cell r="B998">
            <v>990</v>
          </cell>
        </row>
        <row r="999">
          <cell r="A999" t="str">
            <v>GIY191</v>
          </cell>
          <cell r="B999">
            <v>977</v>
          </cell>
        </row>
        <row r="1000">
          <cell r="A1000" t="str">
            <v>GIY182</v>
          </cell>
          <cell r="B1000">
            <v>964</v>
          </cell>
        </row>
        <row r="1001">
          <cell r="A1001" t="str">
            <v>GIY173</v>
          </cell>
          <cell r="B1001">
            <v>951</v>
          </cell>
        </row>
        <row r="1002">
          <cell r="A1002" t="str">
            <v>GIY164</v>
          </cell>
          <cell r="B1002">
            <v>938</v>
          </cell>
        </row>
        <row r="1003">
          <cell r="A1003" t="str">
            <v>GIY155</v>
          </cell>
          <cell r="B1003">
            <v>925</v>
          </cell>
        </row>
        <row r="1004">
          <cell r="A1004" t="str">
            <v>GIY146</v>
          </cell>
          <cell r="B1004">
            <v>912</v>
          </cell>
        </row>
        <row r="1005">
          <cell r="A1005" t="str">
            <v>GIY137</v>
          </cell>
          <cell r="B1005">
            <v>899</v>
          </cell>
        </row>
        <row r="1006">
          <cell r="A1006" t="str">
            <v>GIY128</v>
          </cell>
          <cell r="B1006">
            <v>886</v>
          </cell>
        </row>
        <row r="1007">
          <cell r="A1007" t="str">
            <v>GIY119</v>
          </cell>
          <cell r="B1007">
            <v>873</v>
          </cell>
        </row>
        <row r="1008">
          <cell r="A1008" t="str">
            <v>GIY110</v>
          </cell>
          <cell r="B1008">
            <v>860</v>
          </cell>
        </row>
        <row r="1009">
          <cell r="A1009" t="str">
            <v>GIY0,9100</v>
          </cell>
          <cell r="B1009">
            <v>964</v>
          </cell>
        </row>
        <row r="1010">
          <cell r="A1010" t="str">
            <v>GIY0,991</v>
          </cell>
          <cell r="B1010">
            <v>951</v>
          </cell>
        </row>
        <row r="1011">
          <cell r="A1011" t="str">
            <v>GIY0,982</v>
          </cell>
          <cell r="B1011">
            <v>938</v>
          </cell>
        </row>
        <row r="1012">
          <cell r="A1012" t="str">
            <v>GIY0,973</v>
          </cell>
          <cell r="B1012">
            <v>925</v>
          </cell>
        </row>
        <row r="1013">
          <cell r="A1013" t="str">
            <v>GIY0,964</v>
          </cell>
          <cell r="B1013">
            <v>912</v>
          </cell>
        </row>
        <row r="1014">
          <cell r="A1014" t="str">
            <v>GIY0,955</v>
          </cell>
          <cell r="B1014">
            <v>899</v>
          </cell>
        </row>
        <row r="1015">
          <cell r="A1015" t="str">
            <v>GIY0,946</v>
          </cell>
          <cell r="B1015">
            <v>886</v>
          </cell>
        </row>
        <row r="1016">
          <cell r="A1016" t="str">
            <v>GIY0,937</v>
          </cell>
          <cell r="B1016">
            <v>873</v>
          </cell>
        </row>
        <row r="1017">
          <cell r="A1017" t="str">
            <v>GIY0,928</v>
          </cell>
          <cell r="B1017">
            <v>860</v>
          </cell>
        </row>
        <row r="1018">
          <cell r="A1018" t="str">
            <v>GIY0,919</v>
          </cell>
          <cell r="B1018">
            <v>847</v>
          </cell>
        </row>
        <row r="1019">
          <cell r="A1019" t="str">
            <v>GIY0,910</v>
          </cell>
          <cell r="B1019">
            <v>834</v>
          </cell>
        </row>
        <row r="1020">
          <cell r="A1020" t="str">
            <v>GIY0,8100</v>
          </cell>
          <cell r="B1020">
            <v>938</v>
          </cell>
        </row>
        <row r="1021">
          <cell r="A1021" t="str">
            <v>GIY0,891</v>
          </cell>
          <cell r="B1021">
            <v>925</v>
          </cell>
        </row>
        <row r="1022">
          <cell r="A1022" t="str">
            <v>GIY0,882</v>
          </cell>
          <cell r="B1022">
            <v>912</v>
          </cell>
        </row>
        <row r="1023">
          <cell r="A1023" t="str">
            <v>GIY0,873</v>
          </cell>
          <cell r="B1023">
            <v>899</v>
          </cell>
        </row>
        <row r="1024">
          <cell r="A1024" t="str">
            <v>GIY0,864</v>
          </cell>
          <cell r="B1024">
            <v>886</v>
          </cell>
        </row>
        <row r="1025">
          <cell r="A1025" t="str">
            <v>GIY0,855</v>
          </cell>
          <cell r="B1025">
            <v>873</v>
          </cell>
        </row>
        <row r="1026">
          <cell r="A1026" t="str">
            <v>GIY0,846</v>
          </cell>
          <cell r="B1026">
            <v>860</v>
          </cell>
        </row>
        <row r="1027">
          <cell r="A1027" t="str">
            <v>GIY0,837</v>
          </cell>
          <cell r="B1027">
            <v>847</v>
          </cell>
        </row>
        <row r="1028">
          <cell r="A1028" t="str">
            <v>GIY0,828</v>
          </cell>
          <cell r="B1028">
            <v>834</v>
          </cell>
        </row>
        <row r="1029">
          <cell r="A1029" t="str">
            <v>GIY0,819</v>
          </cell>
          <cell r="B1029">
            <v>821</v>
          </cell>
        </row>
        <row r="1030">
          <cell r="A1030" t="str">
            <v>GIY0,810</v>
          </cell>
          <cell r="B1030">
            <v>808</v>
          </cell>
        </row>
        <row r="1031">
          <cell r="A1031" t="str">
            <v>GIY0,7100</v>
          </cell>
          <cell r="B1031">
            <v>912</v>
          </cell>
        </row>
        <row r="1032">
          <cell r="A1032" t="str">
            <v>GIY0,791</v>
          </cell>
          <cell r="B1032">
            <v>899</v>
          </cell>
        </row>
        <row r="1033">
          <cell r="A1033" t="str">
            <v>GIY0,782</v>
          </cell>
          <cell r="B1033">
            <v>886</v>
          </cell>
        </row>
        <row r="1034">
          <cell r="A1034" t="str">
            <v>GIY0,773</v>
          </cell>
          <cell r="B1034">
            <v>873</v>
          </cell>
        </row>
        <row r="1035">
          <cell r="A1035" t="str">
            <v>GIY0,764</v>
          </cell>
          <cell r="B1035">
            <v>860</v>
          </cell>
        </row>
        <row r="1036">
          <cell r="A1036" t="str">
            <v>GIY0,755</v>
          </cell>
          <cell r="B1036">
            <v>847</v>
          </cell>
        </row>
        <row r="1037">
          <cell r="A1037" t="str">
            <v>GIY0,746</v>
          </cell>
          <cell r="B1037">
            <v>834</v>
          </cell>
        </row>
        <row r="1038">
          <cell r="A1038" t="str">
            <v>GIY0,737</v>
          </cell>
          <cell r="B1038">
            <v>821</v>
          </cell>
        </row>
        <row r="1039">
          <cell r="A1039" t="str">
            <v>GIY0,728</v>
          </cell>
          <cell r="B1039">
            <v>808</v>
          </cell>
        </row>
        <row r="1040">
          <cell r="A1040" t="str">
            <v>GIY0,719</v>
          </cell>
          <cell r="B1040">
            <v>795</v>
          </cell>
        </row>
        <row r="1041">
          <cell r="A1041" t="str">
            <v>GIY0,710</v>
          </cell>
          <cell r="B1041">
            <v>782</v>
          </cell>
        </row>
        <row r="1042">
          <cell r="A1042" t="str">
            <v>GIY0,6100</v>
          </cell>
          <cell r="B1042">
            <v>886</v>
          </cell>
        </row>
        <row r="1043">
          <cell r="A1043" t="str">
            <v>GIY0,691</v>
          </cell>
          <cell r="B1043">
            <v>873</v>
          </cell>
        </row>
        <row r="1044">
          <cell r="A1044" t="str">
            <v>GIY0,682</v>
          </cell>
          <cell r="B1044">
            <v>860</v>
          </cell>
        </row>
        <row r="1045">
          <cell r="A1045" t="str">
            <v>GIY0,673</v>
          </cell>
          <cell r="B1045">
            <v>847</v>
          </cell>
        </row>
        <row r="1046">
          <cell r="A1046" t="str">
            <v>GIY0,664</v>
          </cell>
          <cell r="B1046">
            <v>834</v>
          </cell>
        </row>
        <row r="1047">
          <cell r="A1047" t="str">
            <v>GIY0,655</v>
          </cell>
          <cell r="B1047">
            <v>821</v>
          </cell>
        </row>
        <row r="1048">
          <cell r="A1048" t="str">
            <v>GIY0,646</v>
          </cell>
          <cell r="B1048">
            <v>808</v>
          </cell>
        </row>
        <row r="1049">
          <cell r="A1049" t="str">
            <v>GIY0,637</v>
          </cell>
          <cell r="B1049">
            <v>795</v>
          </cell>
        </row>
        <row r="1050">
          <cell r="A1050" t="str">
            <v>GIY0,628</v>
          </cell>
          <cell r="B1050">
            <v>782</v>
          </cell>
        </row>
        <row r="1051">
          <cell r="A1051" t="str">
            <v>GIY0,619</v>
          </cell>
          <cell r="B1051">
            <v>769</v>
          </cell>
        </row>
        <row r="1052">
          <cell r="A1052" t="str">
            <v>GIY0,610</v>
          </cell>
          <cell r="B1052">
            <v>756</v>
          </cell>
        </row>
        <row r="1053">
          <cell r="A1053" t="str">
            <v>GIY0,5100</v>
          </cell>
          <cell r="B1053">
            <v>860</v>
          </cell>
        </row>
        <row r="1054">
          <cell r="A1054" t="str">
            <v>GIY0,591</v>
          </cell>
          <cell r="B1054">
            <v>847</v>
          </cell>
        </row>
        <row r="1055">
          <cell r="A1055" t="str">
            <v>GIY0,582</v>
          </cell>
          <cell r="B1055">
            <v>834</v>
          </cell>
        </row>
        <row r="1056">
          <cell r="A1056" t="str">
            <v>GIY0,573</v>
          </cell>
          <cell r="B1056">
            <v>821</v>
          </cell>
        </row>
        <row r="1057">
          <cell r="A1057" t="str">
            <v>GIY0,564</v>
          </cell>
          <cell r="B1057">
            <v>808</v>
          </cell>
        </row>
        <row r="1058">
          <cell r="A1058" t="str">
            <v>GIY0,555</v>
          </cell>
          <cell r="B1058">
            <v>795</v>
          </cell>
        </row>
        <row r="1059">
          <cell r="A1059" t="str">
            <v>GIY0,546</v>
          </cell>
          <cell r="B1059">
            <v>782</v>
          </cell>
        </row>
        <row r="1060">
          <cell r="A1060" t="str">
            <v>GIY0,537</v>
          </cell>
          <cell r="B1060">
            <v>769</v>
          </cell>
        </row>
        <row r="1061">
          <cell r="A1061" t="str">
            <v>GIY0,528</v>
          </cell>
          <cell r="B1061">
            <v>756</v>
          </cell>
        </row>
        <row r="1062">
          <cell r="A1062" t="str">
            <v>GIY0,519</v>
          </cell>
          <cell r="B1062">
            <v>743</v>
          </cell>
        </row>
        <row r="1063">
          <cell r="A1063" t="str">
            <v>GIY0,510</v>
          </cell>
          <cell r="B1063">
            <v>730</v>
          </cell>
        </row>
        <row r="1064">
          <cell r="A1064" t="str">
            <v>GIÄ</v>
          </cell>
          <cell r="B1064">
            <v>550</v>
          </cell>
        </row>
        <row r="1065">
          <cell r="A1065" t="str">
            <v>GIIP1100</v>
          </cell>
          <cell r="B1065">
            <v>600</v>
          </cell>
        </row>
        <row r="1066">
          <cell r="A1066" t="str">
            <v>GIIP191</v>
          </cell>
          <cell r="B1066">
            <v>590</v>
          </cell>
        </row>
        <row r="1067">
          <cell r="A1067" t="str">
            <v>GIIP182</v>
          </cell>
          <cell r="B1067">
            <v>580</v>
          </cell>
        </row>
        <row r="1068">
          <cell r="A1068" t="str">
            <v>GIIP173</v>
          </cell>
          <cell r="B1068">
            <v>570</v>
          </cell>
        </row>
        <row r="1069">
          <cell r="A1069" t="str">
            <v>GIIP164</v>
          </cell>
          <cell r="B1069">
            <v>560</v>
          </cell>
        </row>
        <row r="1070">
          <cell r="A1070" t="str">
            <v>GIIP155</v>
          </cell>
          <cell r="B1070">
            <v>550</v>
          </cell>
        </row>
        <row r="1071">
          <cell r="A1071" t="str">
            <v>GIIP146</v>
          </cell>
          <cell r="B1071">
            <v>540</v>
          </cell>
        </row>
        <row r="1072">
          <cell r="A1072" t="str">
            <v>GIIP137</v>
          </cell>
          <cell r="B1072">
            <v>530</v>
          </cell>
        </row>
        <row r="1073">
          <cell r="A1073" t="str">
            <v>GIIP128</v>
          </cell>
          <cell r="B1073">
            <v>520</v>
          </cell>
        </row>
        <row r="1074">
          <cell r="A1074" t="str">
            <v>GIIP119</v>
          </cell>
          <cell r="B1074">
            <v>510</v>
          </cell>
        </row>
        <row r="1075">
          <cell r="A1075" t="str">
            <v>GIIP110</v>
          </cell>
          <cell r="B1075">
            <v>500</v>
          </cell>
        </row>
        <row r="1076">
          <cell r="A1076" t="str">
            <v>GIIP0,9100</v>
          </cell>
          <cell r="B1076">
            <v>580</v>
          </cell>
        </row>
        <row r="1077">
          <cell r="A1077" t="str">
            <v>GIIP0,991</v>
          </cell>
          <cell r="B1077">
            <v>570</v>
          </cell>
        </row>
        <row r="1078">
          <cell r="A1078" t="str">
            <v>GIIP0,982</v>
          </cell>
          <cell r="B1078">
            <v>560</v>
          </cell>
        </row>
        <row r="1079">
          <cell r="A1079" t="str">
            <v>GIIP0,973</v>
          </cell>
          <cell r="B1079">
            <v>550</v>
          </cell>
        </row>
        <row r="1080">
          <cell r="A1080" t="str">
            <v>GIIP0,964</v>
          </cell>
          <cell r="B1080">
            <v>540</v>
          </cell>
        </row>
        <row r="1081">
          <cell r="A1081" t="str">
            <v>GIIP0,955</v>
          </cell>
          <cell r="B1081">
            <v>530</v>
          </cell>
        </row>
        <row r="1082">
          <cell r="A1082" t="str">
            <v>GIIP0,946</v>
          </cell>
          <cell r="B1082">
            <v>520</v>
          </cell>
        </row>
        <row r="1083">
          <cell r="A1083" t="str">
            <v>GIIP0,937</v>
          </cell>
          <cell r="B1083">
            <v>510</v>
          </cell>
        </row>
        <row r="1084">
          <cell r="A1084" t="str">
            <v>GIIP0,928</v>
          </cell>
          <cell r="B1084">
            <v>500</v>
          </cell>
        </row>
        <row r="1085">
          <cell r="A1085" t="str">
            <v>GIIP0,919</v>
          </cell>
          <cell r="B1085">
            <v>490</v>
          </cell>
        </row>
        <row r="1086">
          <cell r="A1086" t="str">
            <v>GIIP0,910</v>
          </cell>
          <cell r="B1086">
            <v>480</v>
          </cell>
        </row>
        <row r="1087">
          <cell r="A1087" t="str">
            <v>GIIP0,8100</v>
          </cell>
          <cell r="B1087">
            <v>560</v>
          </cell>
        </row>
        <row r="1088">
          <cell r="A1088" t="str">
            <v>GIIP0,891</v>
          </cell>
          <cell r="B1088">
            <v>550</v>
          </cell>
        </row>
        <row r="1089">
          <cell r="A1089" t="str">
            <v>GIIP0,882</v>
          </cell>
          <cell r="B1089">
            <v>540</v>
          </cell>
        </row>
        <row r="1090">
          <cell r="A1090" t="str">
            <v>GIIP0,873</v>
          </cell>
          <cell r="B1090">
            <v>530</v>
          </cell>
        </row>
        <row r="1091">
          <cell r="A1091" t="str">
            <v>GIIP0,864</v>
          </cell>
          <cell r="B1091">
            <v>520</v>
          </cell>
        </row>
        <row r="1092">
          <cell r="A1092" t="str">
            <v>GIIP0,855</v>
          </cell>
          <cell r="B1092">
            <v>510</v>
          </cell>
        </row>
        <row r="1093">
          <cell r="A1093" t="str">
            <v>GIIP0,846</v>
          </cell>
          <cell r="B1093">
            <v>500</v>
          </cell>
        </row>
        <row r="1094">
          <cell r="A1094" t="str">
            <v>GIIP0,837</v>
          </cell>
          <cell r="B1094">
            <v>490</v>
          </cell>
        </row>
        <row r="1095">
          <cell r="A1095" t="str">
            <v>GIIP0,828</v>
          </cell>
          <cell r="B1095">
            <v>480</v>
          </cell>
        </row>
        <row r="1096">
          <cell r="A1096" t="str">
            <v>GIIP0,819</v>
          </cell>
          <cell r="B1096">
            <v>470</v>
          </cell>
        </row>
        <row r="1097">
          <cell r="A1097" t="str">
            <v>GIIP0,810</v>
          </cell>
          <cell r="B1097">
            <v>460</v>
          </cell>
        </row>
        <row r="1098">
          <cell r="A1098" t="str">
            <v>GIIP0,7100</v>
          </cell>
          <cell r="B1098">
            <v>540</v>
          </cell>
        </row>
        <row r="1099">
          <cell r="A1099" t="str">
            <v>GIIP0,791</v>
          </cell>
          <cell r="B1099">
            <v>530</v>
          </cell>
        </row>
        <row r="1100">
          <cell r="A1100" t="str">
            <v>GIIP0,782</v>
          </cell>
          <cell r="B1100">
            <v>520</v>
          </cell>
        </row>
        <row r="1101">
          <cell r="A1101" t="str">
            <v>GIIP0,773</v>
          </cell>
          <cell r="B1101">
            <v>510</v>
          </cell>
        </row>
        <row r="1102">
          <cell r="A1102" t="str">
            <v>GIIP0,764</v>
          </cell>
          <cell r="B1102">
            <v>500</v>
          </cell>
        </row>
        <row r="1103">
          <cell r="A1103" t="str">
            <v>GIIP0,755</v>
          </cell>
          <cell r="B1103">
            <v>490</v>
          </cell>
        </row>
        <row r="1104">
          <cell r="A1104" t="str">
            <v>GIIP0,746</v>
          </cell>
          <cell r="B1104">
            <v>480</v>
          </cell>
        </row>
        <row r="1105">
          <cell r="A1105" t="str">
            <v>GIIP0,737</v>
          </cell>
          <cell r="B1105">
            <v>470</v>
          </cell>
        </row>
        <row r="1106">
          <cell r="A1106" t="str">
            <v>GIIP0,728</v>
          </cell>
          <cell r="B1106">
            <v>460</v>
          </cell>
        </row>
        <row r="1107">
          <cell r="A1107" t="str">
            <v>GIIP0,719</v>
          </cell>
          <cell r="B1107">
            <v>450</v>
          </cell>
        </row>
        <row r="1108">
          <cell r="A1108" t="str">
            <v>GIIP0,710</v>
          </cell>
          <cell r="B1108">
            <v>440</v>
          </cell>
        </row>
        <row r="1109">
          <cell r="A1109" t="str">
            <v>GIIP0,6100</v>
          </cell>
          <cell r="B1109">
            <v>520</v>
          </cell>
        </row>
        <row r="1110">
          <cell r="A1110" t="str">
            <v>GIIP0,691</v>
          </cell>
          <cell r="B1110">
            <v>510</v>
          </cell>
        </row>
        <row r="1111">
          <cell r="A1111" t="str">
            <v>GIIP0,682</v>
          </cell>
          <cell r="B1111">
            <v>500</v>
          </cell>
        </row>
        <row r="1112">
          <cell r="A1112" t="str">
            <v>GIIP0,673</v>
          </cell>
          <cell r="B1112">
            <v>490</v>
          </cell>
        </row>
        <row r="1113">
          <cell r="A1113" t="str">
            <v>GIIP0,664</v>
          </cell>
          <cell r="B1113">
            <v>480</v>
          </cell>
        </row>
        <row r="1114">
          <cell r="A1114" t="str">
            <v>GIIP0,655</v>
          </cell>
          <cell r="B1114">
            <v>470</v>
          </cell>
        </row>
        <row r="1115">
          <cell r="A1115" t="str">
            <v>GIIP0,646</v>
          </cell>
          <cell r="B1115">
            <v>460</v>
          </cell>
        </row>
        <row r="1116">
          <cell r="A1116" t="str">
            <v>GIIP0,637</v>
          </cell>
          <cell r="B1116">
            <v>450</v>
          </cell>
        </row>
        <row r="1117">
          <cell r="A1117" t="str">
            <v>GIIP0,628</v>
          </cell>
          <cell r="B1117">
            <v>440</v>
          </cell>
        </row>
        <row r="1118">
          <cell r="A1118" t="str">
            <v>GIIP0,619</v>
          </cell>
          <cell r="B1118">
            <v>430</v>
          </cell>
        </row>
        <row r="1119">
          <cell r="A1119" t="str">
            <v>GIIP0,610</v>
          </cell>
          <cell r="B1119">
            <v>420</v>
          </cell>
        </row>
        <row r="1120">
          <cell r="A1120" t="str">
            <v>GIIP0,5100</v>
          </cell>
          <cell r="B1120">
            <v>500</v>
          </cell>
        </row>
        <row r="1121">
          <cell r="A1121" t="str">
            <v>GIIP0,591</v>
          </cell>
          <cell r="B1121">
            <v>490</v>
          </cell>
        </row>
        <row r="1122">
          <cell r="A1122" t="str">
            <v>GIIP0,582</v>
          </cell>
          <cell r="B1122">
            <v>480</v>
          </cell>
        </row>
        <row r="1123">
          <cell r="A1123" t="str">
            <v>GIIP0,573</v>
          </cell>
          <cell r="B1123">
            <v>470</v>
          </cell>
        </row>
        <row r="1124">
          <cell r="A1124" t="str">
            <v>GIIP0,564</v>
          </cell>
          <cell r="B1124">
            <v>460</v>
          </cell>
        </row>
        <row r="1125">
          <cell r="A1125" t="str">
            <v>GIIP0,555</v>
          </cell>
          <cell r="B1125">
            <v>450</v>
          </cell>
        </row>
        <row r="1126">
          <cell r="A1126" t="str">
            <v>GIIP0,546</v>
          </cell>
          <cell r="B1126">
            <v>440</v>
          </cell>
        </row>
        <row r="1127">
          <cell r="A1127" t="str">
            <v>GIIP0,537</v>
          </cell>
          <cell r="B1127">
            <v>430</v>
          </cell>
        </row>
        <row r="1128">
          <cell r="A1128" t="str">
            <v>GIIP0,528</v>
          </cell>
          <cell r="B1128">
            <v>420</v>
          </cell>
        </row>
        <row r="1129">
          <cell r="A1129" t="str">
            <v>GIIP0,519</v>
          </cell>
          <cell r="B1129">
            <v>410</v>
          </cell>
        </row>
        <row r="1130">
          <cell r="A1130" t="str">
            <v>GIIP0,510</v>
          </cell>
          <cell r="B1130">
            <v>400</v>
          </cell>
        </row>
        <row r="1131">
          <cell r="A1131" t="str">
            <v>GIIR1100</v>
          </cell>
          <cell r="B1131">
            <v>730</v>
          </cell>
        </row>
        <row r="1132">
          <cell r="A1132" t="str">
            <v>GIIR191</v>
          </cell>
          <cell r="B1132">
            <v>716</v>
          </cell>
        </row>
        <row r="1133">
          <cell r="A1133" t="str">
            <v>GIIR182</v>
          </cell>
          <cell r="B1133">
            <v>702</v>
          </cell>
        </row>
        <row r="1134">
          <cell r="A1134" t="str">
            <v>GIIR173</v>
          </cell>
          <cell r="B1134">
            <v>688</v>
          </cell>
        </row>
        <row r="1135">
          <cell r="A1135" t="str">
            <v>GIIR164</v>
          </cell>
          <cell r="B1135">
            <v>674</v>
          </cell>
        </row>
        <row r="1136">
          <cell r="A1136" t="str">
            <v>GIIR155</v>
          </cell>
          <cell r="B1136">
            <v>660</v>
          </cell>
        </row>
        <row r="1137">
          <cell r="A1137" t="str">
            <v>GIIR146</v>
          </cell>
          <cell r="B1137">
            <v>646</v>
          </cell>
        </row>
        <row r="1138">
          <cell r="A1138" t="str">
            <v>GIIR137</v>
          </cell>
          <cell r="B1138">
            <v>632</v>
          </cell>
        </row>
        <row r="1139">
          <cell r="A1139" t="str">
            <v>GIIR128</v>
          </cell>
          <cell r="B1139">
            <v>618</v>
          </cell>
        </row>
        <row r="1140">
          <cell r="A1140" t="str">
            <v>GIIR119</v>
          </cell>
          <cell r="B1140">
            <v>604</v>
          </cell>
        </row>
        <row r="1141">
          <cell r="A1141" t="str">
            <v>GIIR110</v>
          </cell>
          <cell r="B1141">
            <v>590</v>
          </cell>
        </row>
        <row r="1142">
          <cell r="A1142" t="str">
            <v>GIIR0,9100</v>
          </cell>
          <cell r="B1142">
            <v>702</v>
          </cell>
        </row>
        <row r="1143">
          <cell r="A1143" t="str">
            <v>GIIR0,991</v>
          </cell>
          <cell r="B1143">
            <v>688</v>
          </cell>
        </row>
        <row r="1144">
          <cell r="A1144" t="str">
            <v>GIIR0,982</v>
          </cell>
          <cell r="B1144">
            <v>674</v>
          </cell>
        </row>
        <row r="1145">
          <cell r="A1145" t="str">
            <v>GIIR0,973</v>
          </cell>
          <cell r="B1145">
            <v>660</v>
          </cell>
        </row>
        <row r="1146">
          <cell r="A1146" t="str">
            <v>GIIR0,964</v>
          </cell>
          <cell r="B1146">
            <v>646</v>
          </cell>
        </row>
        <row r="1147">
          <cell r="A1147" t="str">
            <v>GIIR0,955</v>
          </cell>
          <cell r="B1147">
            <v>632</v>
          </cell>
        </row>
        <row r="1148">
          <cell r="A1148" t="str">
            <v>GIIR0,946</v>
          </cell>
          <cell r="B1148">
            <v>618</v>
          </cell>
        </row>
        <row r="1149">
          <cell r="A1149" t="str">
            <v>GIIR0,937</v>
          </cell>
          <cell r="B1149">
            <v>604</v>
          </cell>
        </row>
        <row r="1150">
          <cell r="A1150" t="str">
            <v>GIIR0,928</v>
          </cell>
          <cell r="B1150">
            <v>590</v>
          </cell>
        </row>
        <row r="1151">
          <cell r="A1151" t="str">
            <v>GIIR0,919</v>
          </cell>
          <cell r="B1151">
            <v>576</v>
          </cell>
        </row>
        <row r="1152">
          <cell r="A1152" t="str">
            <v>GIIR0,910</v>
          </cell>
          <cell r="B1152">
            <v>562</v>
          </cell>
        </row>
        <row r="1153">
          <cell r="A1153" t="str">
            <v>GIIR0,8100</v>
          </cell>
          <cell r="B1153">
            <v>674</v>
          </cell>
        </row>
        <row r="1154">
          <cell r="A1154" t="str">
            <v>GIIR0,891</v>
          </cell>
          <cell r="B1154">
            <v>660</v>
          </cell>
        </row>
        <row r="1155">
          <cell r="A1155" t="str">
            <v>GIIR0,882</v>
          </cell>
          <cell r="B1155">
            <v>646</v>
          </cell>
        </row>
        <row r="1156">
          <cell r="A1156" t="str">
            <v>GIIR0,873</v>
          </cell>
          <cell r="B1156">
            <v>632</v>
          </cell>
        </row>
        <row r="1157">
          <cell r="A1157" t="str">
            <v>GIIR0,864</v>
          </cell>
          <cell r="B1157">
            <v>618</v>
          </cell>
        </row>
        <row r="1158">
          <cell r="A1158" t="str">
            <v>GIIR0,855</v>
          </cell>
          <cell r="B1158">
            <v>604</v>
          </cell>
        </row>
        <row r="1159">
          <cell r="A1159" t="str">
            <v>GIIR0,846</v>
          </cell>
          <cell r="B1159">
            <v>590</v>
          </cell>
        </row>
        <row r="1160">
          <cell r="A1160" t="str">
            <v>GIIR0,837</v>
          </cell>
          <cell r="B1160">
            <v>576</v>
          </cell>
        </row>
        <row r="1161">
          <cell r="A1161" t="str">
            <v>GIIR0,828</v>
          </cell>
          <cell r="B1161">
            <v>562</v>
          </cell>
        </row>
        <row r="1162">
          <cell r="A1162" t="str">
            <v>GIIR0,819</v>
          </cell>
          <cell r="B1162">
            <v>548</v>
          </cell>
        </row>
        <row r="1163">
          <cell r="A1163" t="str">
            <v>GIIR0,810</v>
          </cell>
          <cell r="B1163">
            <v>534</v>
          </cell>
        </row>
        <row r="1164">
          <cell r="A1164" t="str">
            <v>GIIR0,7100</v>
          </cell>
          <cell r="B1164">
            <v>646</v>
          </cell>
        </row>
        <row r="1165">
          <cell r="A1165" t="str">
            <v>GIIR0,791</v>
          </cell>
          <cell r="B1165">
            <v>632</v>
          </cell>
        </row>
        <row r="1166">
          <cell r="A1166" t="str">
            <v>GIIR0,782</v>
          </cell>
          <cell r="B1166">
            <v>618</v>
          </cell>
        </row>
        <row r="1167">
          <cell r="A1167" t="str">
            <v>GIIR0,773</v>
          </cell>
          <cell r="B1167">
            <v>604</v>
          </cell>
        </row>
        <row r="1168">
          <cell r="A1168" t="str">
            <v>GIIR0,764</v>
          </cell>
          <cell r="B1168">
            <v>590</v>
          </cell>
        </row>
        <row r="1169">
          <cell r="A1169" t="str">
            <v>GIIR0,755</v>
          </cell>
          <cell r="B1169">
            <v>576</v>
          </cell>
        </row>
        <row r="1170">
          <cell r="A1170" t="str">
            <v>GIIR0,746</v>
          </cell>
          <cell r="B1170">
            <v>562</v>
          </cell>
        </row>
        <row r="1171">
          <cell r="A1171" t="str">
            <v>GIIR0,737</v>
          </cell>
          <cell r="B1171">
            <v>548</v>
          </cell>
        </row>
        <row r="1172">
          <cell r="A1172" t="str">
            <v>GIIR0,728</v>
          </cell>
          <cell r="B1172">
            <v>534</v>
          </cell>
        </row>
        <row r="1173">
          <cell r="A1173" t="str">
            <v>GIIR0,719</v>
          </cell>
          <cell r="B1173">
            <v>520</v>
          </cell>
        </row>
        <row r="1174">
          <cell r="A1174" t="str">
            <v>GIIR0,710</v>
          </cell>
          <cell r="B1174">
            <v>506</v>
          </cell>
        </row>
        <row r="1175">
          <cell r="A1175" t="str">
            <v>GIIR0,6100</v>
          </cell>
          <cell r="B1175">
            <v>618</v>
          </cell>
        </row>
        <row r="1176">
          <cell r="A1176" t="str">
            <v>GIIR0,691</v>
          </cell>
          <cell r="B1176">
            <v>604</v>
          </cell>
        </row>
        <row r="1177">
          <cell r="A1177" t="str">
            <v>GIIR0,682</v>
          </cell>
          <cell r="B1177">
            <v>590</v>
          </cell>
        </row>
        <row r="1178">
          <cell r="A1178" t="str">
            <v>GIIR0,673</v>
          </cell>
          <cell r="B1178">
            <v>576</v>
          </cell>
        </row>
        <row r="1179">
          <cell r="A1179" t="str">
            <v>GIIR0,664</v>
          </cell>
          <cell r="B1179">
            <v>562</v>
          </cell>
        </row>
        <row r="1180">
          <cell r="A1180" t="str">
            <v>GIIR0,655</v>
          </cell>
          <cell r="B1180">
            <v>548</v>
          </cell>
        </row>
        <row r="1181">
          <cell r="A1181" t="str">
            <v>GIIR0,646</v>
          </cell>
          <cell r="B1181">
            <v>534</v>
          </cell>
        </row>
        <row r="1182">
          <cell r="A1182" t="str">
            <v>GIIR0,637</v>
          </cell>
          <cell r="B1182">
            <v>520</v>
          </cell>
        </row>
        <row r="1183">
          <cell r="A1183" t="str">
            <v>GIIR0,628</v>
          </cell>
          <cell r="B1183">
            <v>506</v>
          </cell>
        </row>
        <row r="1184">
          <cell r="A1184" t="str">
            <v>GIIR0,619</v>
          </cell>
          <cell r="B1184">
            <v>492</v>
          </cell>
        </row>
        <row r="1185">
          <cell r="A1185" t="str">
            <v>GIIR0,610</v>
          </cell>
          <cell r="B1185">
            <v>478</v>
          </cell>
        </row>
        <row r="1186">
          <cell r="A1186" t="str">
            <v>GIIR0,5100</v>
          </cell>
          <cell r="B1186">
            <v>590</v>
          </cell>
        </row>
        <row r="1187">
          <cell r="A1187" t="str">
            <v>GIIR0,591</v>
          </cell>
          <cell r="B1187">
            <v>576</v>
          </cell>
        </row>
        <row r="1188">
          <cell r="A1188" t="str">
            <v>GIIR0,582</v>
          </cell>
          <cell r="B1188">
            <v>562</v>
          </cell>
        </row>
        <row r="1189">
          <cell r="A1189" t="str">
            <v>GIIR0,573</v>
          </cell>
          <cell r="B1189">
            <v>548</v>
          </cell>
        </row>
        <row r="1190">
          <cell r="A1190" t="str">
            <v>GIIR0,564</v>
          </cell>
          <cell r="B1190">
            <v>534</v>
          </cell>
        </row>
        <row r="1191">
          <cell r="A1191" t="str">
            <v>GIIR0,555</v>
          </cell>
          <cell r="B1191">
            <v>520</v>
          </cell>
        </row>
        <row r="1192">
          <cell r="A1192" t="str">
            <v>GIIR0,546</v>
          </cell>
          <cell r="B1192">
            <v>506</v>
          </cell>
        </row>
        <row r="1193">
          <cell r="A1193" t="str">
            <v>GIIR0,537</v>
          </cell>
          <cell r="B1193">
            <v>492</v>
          </cell>
        </row>
        <row r="1194">
          <cell r="A1194" t="str">
            <v>GIIR0,528</v>
          </cell>
          <cell r="B1194">
            <v>478</v>
          </cell>
        </row>
        <row r="1195">
          <cell r="A1195" t="str">
            <v>GIIR0,519</v>
          </cell>
          <cell r="B1195">
            <v>464</v>
          </cell>
        </row>
        <row r="1196">
          <cell r="A1196" t="str">
            <v>GIIR0,510</v>
          </cell>
          <cell r="B1196">
            <v>450</v>
          </cell>
        </row>
        <row r="1197">
          <cell r="A1197" t="str">
            <v>GIIM1100</v>
          </cell>
          <cell r="B1197">
            <v>640</v>
          </cell>
        </row>
        <row r="1198">
          <cell r="A1198" t="str">
            <v>GIIM191</v>
          </cell>
          <cell r="B1198">
            <v>629</v>
          </cell>
        </row>
        <row r="1199">
          <cell r="A1199" t="str">
            <v>GIIM182</v>
          </cell>
          <cell r="B1199">
            <v>618</v>
          </cell>
        </row>
        <row r="1200">
          <cell r="A1200" t="str">
            <v>GIIM173</v>
          </cell>
          <cell r="B1200">
            <v>607</v>
          </cell>
        </row>
        <row r="1201">
          <cell r="A1201" t="str">
            <v>GIIM164</v>
          </cell>
          <cell r="B1201">
            <v>596</v>
          </cell>
        </row>
        <row r="1202">
          <cell r="A1202" t="str">
            <v>GIIM155</v>
          </cell>
          <cell r="B1202">
            <v>585</v>
          </cell>
        </row>
        <row r="1203">
          <cell r="A1203" t="str">
            <v>GIIM146</v>
          </cell>
          <cell r="B1203">
            <v>574</v>
          </cell>
        </row>
        <row r="1204">
          <cell r="A1204" t="str">
            <v>GIIM137</v>
          </cell>
          <cell r="B1204">
            <v>563</v>
          </cell>
        </row>
        <row r="1205">
          <cell r="A1205" t="str">
            <v>GIIM128</v>
          </cell>
          <cell r="B1205">
            <v>552</v>
          </cell>
        </row>
        <row r="1206">
          <cell r="A1206" t="str">
            <v>GIIM119</v>
          </cell>
          <cell r="B1206">
            <v>541</v>
          </cell>
        </row>
        <row r="1207">
          <cell r="A1207" t="str">
            <v>GIIM110</v>
          </cell>
          <cell r="B1207">
            <v>530</v>
          </cell>
        </row>
        <row r="1208">
          <cell r="A1208" t="str">
            <v>GIIM0,9100</v>
          </cell>
          <cell r="B1208">
            <v>618</v>
          </cell>
        </row>
        <row r="1209">
          <cell r="A1209" t="str">
            <v>GIIM0,991</v>
          </cell>
          <cell r="B1209">
            <v>607</v>
          </cell>
        </row>
        <row r="1210">
          <cell r="A1210" t="str">
            <v>GIIM0,982</v>
          </cell>
          <cell r="B1210">
            <v>596</v>
          </cell>
        </row>
        <row r="1211">
          <cell r="A1211" t="str">
            <v>GIIM0,973</v>
          </cell>
          <cell r="B1211">
            <v>585</v>
          </cell>
        </row>
        <row r="1212">
          <cell r="A1212" t="str">
            <v>GIIM0,964</v>
          </cell>
          <cell r="B1212">
            <v>574</v>
          </cell>
        </row>
        <row r="1213">
          <cell r="A1213" t="str">
            <v>GIIM0,955</v>
          </cell>
          <cell r="B1213">
            <v>563</v>
          </cell>
        </row>
        <row r="1214">
          <cell r="A1214" t="str">
            <v>GIIM0,946</v>
          </cell>
          <cell r="B1214">
            <v>552</v>
          </cell>
        </row>
        <row r="1215">
          <cell r="A1215" t="str">
            <v>GIIM0,937</v>
          </cell>
          <cell r="B1215">
            <v>541</v>
          </cell>
        </row>
        <row r="1216">
          <cell r="A1216" t="str">
            <v>GIIM0,928</v>
          </cell>
          <cell r="B1216">
            <v>530</v>
          </cell>
        </row>
        <row r="1217">
          <cell r="A1217" t="str">
            <v>GIIM0,919</v>
          </cell>
          <cell r="B1217">
            <v>519</v>
          </cell>
        </row>
        <row r="1218">
          <cell r="A1218" t="str">
            <v>GIIM0,910</v>
          </cell>
          <cell r="B1218">
            <v>508</v>
          </cell>
        </row>
        <row r="1219">
          <cell r="A1219" t="str">
            <v>GIIM0,8100</v>
          </cell>
          <cell r="B1219">
            <v>596</v>
          </cell>
        </row>
        <row r="1220">
          <cell r="A1220" t="str">
            <v>GIIM0,891</v>
          </cell>
          <cell r="B1220">
            <v>585</v>
          </cell>
        </row>
        <row r="1221">
          <cell r="A1221" t="str">
            <v>GIIM0,882</v>
          </cell>
          <cell r="B1221">
            <v>574</v>
          </cell>
        </row>
        <row r="1222">
          <cell r="A1222" t="str">
            <v>GIIM0,873</v>
          </cell>
          <cell r="B1222">
            <v>563</v>
          </cell>
        </row>
        <row r="1223">
          <cell r="A1223" t="str">
            <v>GIIM0,864</v>
          </cell>
          <cell r="B1223">
            <v>552</v>
          </cell>
        </row>
        <row r="1224">
          <cell r="A1224" t="str">
            <v>GIIM0,855</v>
          </cell>
          <cell r="B1224">
            <v>541</v>
          </cell>
        </row>
        <row r="1225">
          <cell r="A1225" t="str">
            <v>GIIM0,846</v>
          </cell>
          <cell r="B1225">
            <v>530</v>
          </cell>
        </row>
        <row r="1226">
          <cell r="A1226" t="str">
            <v>GIIM0,837</v>
          </cell>
          <cell r="B1226">
            <v>519</v>
          </cell>
        </row>
        <row r="1227">
          <cell r="A1227" t="str">
            <v>GIIM0,828</v>
          </cell>
          <cell r="B1227">
            <v>508</v>
          </cell>
        </row>
        <row r="1228">
          <cell r="A1228" t="str">
            <v>GIIM0,819</v>
          </cell>
          <cell r="B1228">
            <v>497</v>
          </cell>
        </row>
        <row r="1229">
          <cell r="A1229" t="str">
            <v>GIIM0,810</v>
          </cell>
          <cell r="B1229">
            <v>486</v>
          </cell>
        </row>
        <row r="1230">
          <cell r="A1230" t="str">
            <v>GIIM0,7100</v>
          </cell>
          <cell r="B1230">
            <v>574</v>
          </cell>
        </row>
        <row r="1231">
          <cell r="A1231" t="str">
            <v>GIIM0,791</v>
          </cell>
          <cell r="B1231">
            <v>563</v>
          </cell>
        </row>
        <row r="1232">
          <cell r="A1232" t="str">
            <v>GIIM0,782</v>
          </cell>
          <cell r="B1232">
            <v>552</v>
          </cell>
        </row>
        <row r="1233">
          <cell r="A1233" t="str">
            <v>GIIM0,773</v>
          </cell>
          <cell r="B1233">
            <v>541</v>
          </cell>
        </row>
        <row r="1234">
          <cell r="A1234" t="str">
            <v>GIIM0,764</v>
          </cell>
          <cell r="B1234">
            <v>530</v>
          </cell>
        </row>
        <row r="1235">
          <cell r="A1235" t="str">
            <v>GIIM0,755</v>
          </cell>
          <cell r="B1235">
            <v>519</v>
          </cell>
        </row>
        <row r="1236">
          <cell r="A1236" t="str">
            <v>GIIM0,746</v>
          </cell>
          <cell r="B1236">
            <v>508</v>
          </cell>
        </row>
        <row r="1237">
          <cell r="A1237" t="str">
            <v>GIIM0,737</v>
          </cell>
          <cell r="B1237">
            <v>497</v>
          </cell>
        </row>
        <row r="1238">
          <cell r="A1238" t="str">
            <v>GIIM0,728</v>
          </cell>
          <cell r="B1238">
            <v>486</v>
          </cell>
        </row>
        <row r="1239">
          <cell r="A1239" t="str">
            <v>GIIM0,719</v>
          </cell>
          <cell r="B1239">
            <v>475</v>
          </cell>
        </row>
        <row r="1240">
          <cell r="A1240" t="str">
            <v>GIIM0,710</v>
          </cell>
          <cell r="B1240">
            <v>464</v>
          </cell>
        </row>
        <row r="1241">
          <cell r="A1241" t="str">
            <v>GIIM0,6100</v>
          </cell>
          <cell r="B1241">
            <v>552</v>
          </cell>
        </row>
        <row r="1242">
          <cell r="A1242" t="str">
            <v>GIIM0,691</v>
          </cell>
          <cell r="B1242">
            <v>541</v>
          </cell>
        </row>
        <row r="1243">
          <cell r="A1243" t="str">
            <v>GIIM0,682</v>
          </cell>
          <cell r="B1243">
            <v>530</v>
          </cell>
        </row>
        <row r="1244">
          <cell r="A1244" t="str">
            <v>GIIM0,673</v>
          </cell>
          <cell r="B1244">
            <v>519</v>
          </cell>
        </row>
        <row r="1245">
          <cell r="A1245" t="str">
            <v>GIIM0,664</v>
          </cell>
          <cell r="B1245">
            <v>508</v>
          </cell>
        </row>
        <row r="1246">
          <cell r="A1246" t="str">
            <v>GIIM0,655</v>
          </cell>
          <cell r="B1246">
            <v>497</v>
          </cell>
        </row>
        <row r="1247">
          <cell r="A1247" t="str">
            <v>GIIM0,646</v>
          </cell>
          <cell r="B1247">
            <v>486</v>
          </cell>
        </row>
        <row r="1248">
          <cell r="A1248" t="str">
            <v>GIIM0,637</v>
          </cell>
          <cell r="B1248">
            <v>475</v>
          </cell>
        </row>
        <row r="1249">
          <cell r="A1249" t="str">
            <v>GIIM0,628</v>
          </cell>
          <cell r="B1249">
            <v>464</v>
          </cell>
        </row>
        <row r="1250">
          <cell r="A1250" t="str">
            <v>GIIM0,619</v>
          </cell>
          <cell r="B1250">
            <v>453</v>
          </cell>
        </row>
        <row r="1251">
          <cell r="A1251" t="str">
            <v>GIIM0,610</v>
          </cell>
          <cell r="B1251">
            <v>442</v>
          </cell>
        </row>
        <row r="1252">
          <cell r="A1252" t="str">
            <v>GIIM0,5100</v>
          </cell>
          <cell r="B1252">
            <v>530</v>
          </cell>
        </row>
        <row r="1253">
          <cell r="A1253" t="str">
            <v>GIIM0,591</v>
          </cell>
          <cell r="B1253">
            <v>519</v>
          </cell>
        </row>
        <row r="1254">
          <cell r="A1254" t="str">
            <v>GIIM0,582</v>
          </cell>
          <cell r="B1254">
            <v>508</v>
          </cell>
        </row>
        <row r="1255">
          <cell r="A1255" t="str">
            <v>GIIM0,573</v>
          </cell>
          <cell r="B1255">
            <v>497</v>
          </cell>
        </row>
        <row r="1256">
          <cell r="A1256" t="str">
            <v>GIIM0,564</v>
          </cell>
          <cell r="B1256">
            <v>486</v>
          </cell>
        </row>
        <row r="1257">
          <cell r="A1257" t="str">
            <v>GIIM0,555</v>
          </cell>
          <cell r="B1257">
            <v>475</v>
          </cell>
        </row>
        <row r="1258">
          <cell r="A1258" t="str">
            <v>GIIM0,546</v>
          </cell>
          <cell r="B1258">
            <v>464</v>
          </cell>
        </row>
        <row r="1259">
          <cell r="A1259" t="str">
            <v>GIIM0,537</v>
          </cell>
          <cell r="B1259">
            <v>453</v>
          </cell>
        </row>
        <row r="1260">
          <cell r="A1260" t="str">
            <v>GIIM0,528</v>
          </cell>
          <cell r="B1260">
            <v>442</v>
          </cell>
        </row>
        <row r="1261">
          <cell r="A1261" t="str">
            <v>GIIM0,519</v>
          </cell>
          <cell r="B1261">
            <v>431</v>
          </cell>
        </row>
        <row r="1262">
          <cell r="A1262" t="str">
            <v>GIIM0,510</v>
          </cell>
          <cell r="B1262">
            <v>420</v>
          </cell>
        </row>
        <row r="1263">
          <cell r="A1263" t="str">
            <v>GIIY1100</v>
          </cell>
          <cell r="B1263">
            <v>530</v>
          </cell>
        </row>
        <row r="1264">
          <cell r="A1264" t="str">
            <v>GIIY191</v>
          </cell>
          <cell r="B1264">
            <v>524</v>
          </cell>
        </row>
        <row r="1265">
          <cell r="A1265" t="str">
            <v>GIIY182</v>
          </cell>
          <cell r="B1265">
            <v>517</v>
          </cell>
        </row>
        <row r="1266">
          <cell r="A1266" t="str">
            <v>GIIY173</v>
          </cell>
          <cell r="B1266">
            <v>511</v>
          </cell>
        </row>
        <row r="1267">
          <cell r="A1267" t="str">
            <v>GIIY164</v>
          </cell>
          <cell r="B1267">
            <v>504</v>
          </cell>
        </row>
        <row r="1268">
          <cell r="A1268" t="str">
            <v>GIIY155</v>
          </cell>
          <cell r="B1268">
            <v>498</v>
          </cell>
        </row>
        <row r="1269">
          <cell r="A1269" t="str">
            <v>GIIY146</v>
          </cell>
          <cell r="B1269">
            <v>491</v>
          </cell>
        </row>
        <row r="1270">
          <cell r="A1270" t="str">
            <v>GIIY137</v>
          </cell>
          <cell r="B1270">
            <v>485</v>
          </cell>
        </row>
        <row r="1271">
          <cell r="A1271" t="str">
            <v>GIIY128</v>
          </cell>
          <cell r="B1271">
            <v>478</v>
          </cell>
        </row>
        <row r="1272">
          <cell r="A1272" t="str">
            <v>GIIY119</v>
          </cell>
          <cell r="B1272">
            <v>472</v>
          </cell>
        </row>
        <row r="1273">
          <cell r="A1273" t="str">
            <v>GIIY110</v>
          </cell>
          <cell r="B1273">
            <v>465</v>
          </cell>
        </row>
        <row r="1274">
          <cell r="A1274" t="str">
            <v>GIIY0,9100</v>
          </cell>
          <cell r="B1274">
            <v>517</v>
          </cell>
        </row>
        <row r="1275">
          <cell r="A1275" t="str">
            <v>GIIY0,991</v>
          </cell>
          <cell r="B1275">
            <v>511</v>
          </cell>
        </row>
        <row r="1276">
          <cell r="A1276" t="str">
            <v>GIIY0,982</v>
          </cell>
          <cell r="B1276">
            <v>504</v>
          </cell>
        </row>
        <row r="1277">
          <cell r="A1277" t="str">
            <v>GIIY0,973</v>
          </cell>
          <cell r="B1277">
            <v>498</v>
          </cell>
        </row>
        <row r="1278">
          <cell r="A1278" t="str">
            <v>GIIY0,964</v>
          </cell>
          <cell r="B1278">
            <v>491</v>
          </cell>
        </row>
        <row r="1279">
          <cell r="A1279" t="str">
            <v>GIIY0,955</v>
          </cell>
          <cell r="B1279">
            <v>485</v>
          </cell>
        </row>
        <row r="1280">
          <cell r="A1280" t="str">
            <v>GIIY0,946</v>
          </cell>
          <cell r="B1280">
            <v>478</v>
          </cell>
        </row>
        <row r="1281">
          <cell r="A1281" t="str">
            <v>GIIY0,937</v>
          </cell>
          <cell r="B1281">
            <v>472</v>
          </cell>
        </row>
        <row r="1282">
          <cell r="A1282" t="str">
            <v>GIIY0,928</v>
          </cell>
          <cell r="B1282">
            <v>465</v>
          </cell>
        </row>
        <row r="1283">
          <cell r="A1283" t="str">
            <v>GIIY0,919</v>
          </cell>
          <cell r="B1283">
            <v>459</v>
          </cell>
        </row>
        <row r="1284">
          <cell r="A1284" t="str">
            <v>GIIY0,910</v>
          </cell>
          <cell r="B1284">
            <v>452</v>
          </cell>
        </row>
        <row r="1285">
          <cell r="A1285" t="str">
            <v>GIIY0,8100</v>
          </cell>
          <cell r="B1285">
            <v>504</v>
          </cell>
        </row>
        <row r="1286">
          <cell r="A1286" t="str">
            <v>GIIY0,891</v>
          </cell>
          <cell r="B1286">
            <v>498</v>
          </cell>
        </row>
        <row r="1287">
          <cell r="A1287" t="str">
            <v>GIIY0,882</v>
          </cell>
          <cell r="B1287">
            <v>491</v>
          </cell>
        </row>
        <row r="1288">
          <cell r="A1288" t="str">
            <v>GIIY0,873</v>
          </cell>
          <cell r="B1288">
            <v>485</v>
          </cell>
        </row>
        <row r="1289">
          <cell r="A1289" t="str">
            <v>GIIY0,864</v>
          </cell>
          <cell r="B1289">
            <v>478</v>
          </cell>
        </row>
        <row r="1290">
          <cell r="A1290" t="str">
            <v>GIIY0,855</v>
          </cell>
          <cell r="B1290">
            <v>472</v>
          </cell>
        </row>
        <row r="1291">
          <cell r="A1291" t="str">
            <v>GIIY0,846</v>
          </cell>
          <cell r="B1291">
            <v>465</v>
          </cell>
        </row>
        <row r="1292">
          <cell r="A1292" t="str">
            <v>GIIY0,837</v>
          </cell>
          <cell r="B1292">
            <v>459</v>
          </cell>
        </row>
        <row r="1293">
          <cell r="A1293" t="str">
            <v>GIIY0,828</v>
          </cell>
          <cell r="B1293">
            <v>452</v>
          </cell>
        </row>
        <row r="1294">
          <cell r="A1294" t="str">
            <v>GIIY0,819</v>
          </cell>
          <cell r="B1294">
            <v>446</v>
          </cell>
        </row>
        <row r="1295">
          <cell r="A1295" t="str">
            <v>GIIY0,810</v>
          </cell>
          <cell r="B1295">
            <v>439</v>
          </cell>
        </row>
        <row r="1296">
          <cell r="A1296" t="str">
            <v>GIIY0,7100</v>
          </cell>
          <cell r="B1296">
            <v>491</v>
          </cell>
        </row>
        <row r="1297">
          <cell r="A1297" t="str">
            <v>GIIY0,791</v>
          </cell>
          <cell r="B1297">
            <v>485</v>
          </cell>
        </row>
        <row r="1298">
          <cell r="A1298" t="str">
            <v>GIIY0,782</v>
          </cell>
          <cell r="B1298">
            <v>478</v>
          </cell>
        </row>
        <row r="1299">
          <cell r="A1299" t="str">
            <v>GIIY0,773</v>
          </cell>
          <cell r="B1299">
            <v>472</v>
          </cell>
        </row>
        <row r="1300">
          <cell r="A1300" t="str">
            <v>GIIY0,764</v>
          </cell>
          <cell r="B1300">
            <v>465</v>
          </cell>
        </row>
        <row r="1301">
          <cell r="A1301" t="str">
            <v>GIIY0,755</v>
          </cell>
          <cell r="B1301">
            <v>459</v>
          </cell>
        </row>
        <row r="1302">
          <cell r="A1302" t="str">
            <v>GIIY0,746</v>
          </cell>
          <cell r="B1302">
            <v>452</v>
          </cell>
        </row>
        <row r="1303">
          <cell r="A1303" t="str">
            <v>GIIY0,737</v>
          </cell>
          <cell r="B1303">
            <v>446</v>
          </cell>
        </row>
        <row r="1304">
          <cell r="A1304" t="str">
            <v>GIIY0,728</v>
          </cell>
          <cell r="B1304">
            <v>439</v>
          </cell>
        </row>
        <row r="1305">
          <cell r="A1305" t="str">
            <v>GIIY0,719</v>
          </cell>
          <cell r="B1305">
            <v>433</v>
          </cell>
        </row>
        <row r="1306">
          <cell r="A1306" t="str">
            <v>GIIY0,710</v>
          </cell>
          <cell r="B1306">
            <v>426</v>
          </cell>
        </row>
        <row r="1307">
          <cell r="A1307" t="str">
            <v>GIIY0,6100</v>
          </cell>
          <cell r="B1307">
            <v>478</v>
          </cell>
        </row>
        <row r="1308">
          <cell r="A1308" t="str">
            <v>GIIY0,691</v>
          </cell>
          <cell r="B1308">
            <v>472</v>
          </cell>
        </row>
        <row r="1309">
          <cell r="A1309" t="str">
            <v>GIIY0,682</v>
          </cell>
          <cell r="B1309">
            <v>465</v>
          </cell>
        </row>
        <row r="1310">
          <cell r="A1310" t="str">
            <v>GIIY0,673</v>
          </cell>
          <cell r="B1310">
            <v>459</v>
          </cell>
        </row>
        <row r="1311">
          <cell r="A1311" t="str">
            <v>GIIY0,664</v>
          </cell>
          <cell r="B1311">
            <v>452</v>
          </cell>
        </row>
        <row r="1312">
          <cell r="A1312" t="str">
            <v>GIIY0,655</v>
          </cell>
          <cell r="B1312">
            <v>446</v>
          </cell>
        </row>
        <row r="1313">
          <cell r="A1313" t="str">
            <v>GIIY0,646</v>
          </cell>
          <cell r="B1313">
            <v>439</v>
          </cell>
        </row>
        <row r="1314">
          <cell r="A1314" t="str">
            <v>GIIY0,637</v>
          </cell>
          <cell r="B1314">
            <v>433</v>
          </cell>
        </row>
        <row r="1315">
          <cell r="A1315" t="str">
            <v>GIIY0,628</v>
          </cell>
          <cell r="B1315">
            <v>426</v>
          </cell>
        </row>
        <row r="1316">
          <cell r="A1316" t="str">
            <v>GIIY0,619</v>
          </cell>
          <cell r="B1316">
            <v>420</v>
          </cell>
        </row>
        <row r="1317">
          <cell r="A1317" t="str">
            <v>GIIY0,610</v>
          </cell>
          <cell r="B1317">
            <v>413</v>
          </cell>
        </row>
        <row r="1318">
          <cell r="A1318" t="str">
            <v>GIIY0,5100</v>
          </cell>
          <cell r="B1318">
            <v>465</v>
          </cell>
        </row>
        <row r="1319">
          <cell r="A1319" t="str">
            <v>GIIY0,591</v>
          </cell>
          <cell r="B1319">
            <v>459</v>
          </cell>
        </row>
        <row r="1320">
          <cell r="A1320" t="str">
            <v>GIIY0,582</v>
          </cell>
          <cell r="B1320">
            <v>452</v>
          </cell>
        </row>
        <row r="1321">
          <cell r="A1321" t="str">
            <v>GIIY0,573</v>
          </cell>
          <cell r="B1321">
            <v>446</v>
          </cell>
        </row>
        <row r="1322">
          <cell r="A1322" t="str">
            <v>GIIY0,564</v>
          </cell>
          <cell r="B1322">
            <v>439</v>
          </cell>
        </row>
        <row r="1323">
          <cell r="A1323" t="str">
            <v>GIIY0,555</v>
          </cell>
          <cell r="B1323">
            <v>433</v>
          </cell>
        </row>
        <row r="1324">
          <cell r="A1324" t="str">
            <v>GIIY0,546</v>
          </cell>
          <cell r="B1324">
            <v>426</v>
          </cell>
        </row>
        <row r="1325">
          <cell r="A1325" t="str">
            <v>GIIY0,537</v>
          </cell>
          <cell r="B1325">
            <v>420</v>
          </cell>
        </row>
        <row r="1326">
          <cell r="A1326" t="str">
            <v>GIIY0,528</v>
          </cell>
          <cell r="B1326">
            <v>413</v>
          </cell>
        </row>
        <row r="1327">
          <cell r="A1327" t="str">
            <v>GIIY0,519</v>
          </cell>
          <cell r="B1327">
            <v>407</v>
          </cell>
        </row>
        <row r="1328">
          <cell r="A1328" t="str">
            <v>GIIY0,510</v>
          </cell>
          <cell r="B1328">
            <v>400</v>
          </cell>
        </row>
        <row r="1329">
          <cell r="A1329" t="str">
            <v>GIIÄ</v>
          </cell>
          <cell r="B1329">
            <v>310</v>
          </cell>
        </row>
        <row r="1330">
          <cell r="A1330" t="str">
            <v>GIIIP1100</v>
          </cell>
          <cell r="B1330">
            <v>280</v>
          </cell>
        </row>
        <row r="1331">
          <cell r="A1331" t="str">
            <v>GIIIP191</v>
          </cell>
          <cell r="B1331">
            <v>275</v>
          </cell>
        </row>
        <row r="1332">
          <cell r="A1332" t="str">
            <v>GIIIP182</v>
          </cell>
          <cell r="B1332">
            <v>270</v>
          </cell>
        </row>
        <row r="1333">
          <cell r="A1333" t="str">
            <v>GIIIP173</v>
          </cell>
          <cell r="B1333">
            <v>265</v>
          </cell>
        </row>
        <row r="1334">
          <cell r="A1334" t="str">
            <v>GIIIP164</v>
          </cell>
          <cell r="B1334">
            <v>260</v>
          </cell>
        </row>
        <row r="1335">
          <cell r="A1335" t="str">
            <v>GIIIP155</v>
          </cell>
          <cell r="B1335">
            <v>255</v>
          </cell>
        </row>
        <row r="1336">
          <cell r="A1336" t="str">
            <v>GIIIP146</v>
          </cell>
          <cell r="B1336">
            <v>250</v>
          </cell>
        </row>
        <row r="1337">
          <cell r="A1337" t="str">
            <v>GIIIP137</v>
          </cell>
          <cell r="B1337">
            <v>245</v>
          </cell>
        </row>
        <row r="1338">
          <cell r="A1338" t="str">
            <v>GIIIP128</v>
          </cell>
          <cell r="B1338">
            <v>240</v>
          </cell>
        </row>
        <row r="1339">
          <cell r="A1339" t="str">
            <v>GIIIP119</v>
          </cell>
          <cell r="B1339">
            <v>235</v>
          </cell>
        </row>
        <row r="1340">
          <cell r="A1340" t="str">
            <v>GIIIP110</v>
          </cell>
          <cell r="B1340">
            <v>230</v>
          </cell>
        </row>
        <row r="1341">
          <cell r="A1341" t="str">
            <v>GIIIP0,9100</v>
          </cell>
          <cell r="B1341">
            <v>270</v>
          </cell>
        </row>
        <row r="1342">
          <cell r="A1342" t="str">
            <v>GIIIP0,991</v>
          </cell>
          <cell r="B1342">
            <v>265</v>
          </cell>
        </row>
        <row r="1343">
          <cell r="A1343" t="str">
            <v>GIIIP0,982</v>
          </cell>
          <cell r="B1343">
            <v>260</v>
          </cell>
        </row>
        <row r="1344">
          <cell r="A1344" t="str">
            <v>GIIIP0,973</v>
          </cell>
          <cell r="B1344">
            <v>255</v>
          </cell>
        </row>
        <row r="1345">
          <cell r="A1345" t="str">
            <v>GIIIP0,964</v>
          </cell>
          <cell r="B1345">
            <v>250</v>
          </cell>
        </row>
        <row r="1346">
          <cell r="A1346" t="str">
            <v>GIIIP0,955</v>
          </cell>
          <cell r="B1346">
            <v>245</v>
          </cell>
        </row>
        <row r="1347">
          <cell r="A1347" t="str">
            <v>GIIIP0,946</v>
          </cell>
          <cell r="B1347">
            <v>240</v>
          </cell>
        </row>
        <row r="1348">
          <cell r="A1348" t="str">
            <v>GIIIP0,937</v>
          </cell>
          <cell r="B1348">
            <v>235</v>
          </cell>
        </row>
        <row r="1349">
          <cell r="A1349" t="str">
            <v>GIIIP0,928</v>
          </cell>
          <cell r="B1349">
            <v>230</v>
          </cell>
        </row>
        <row r="1350">
          <cell r="A1350" t="str">
            <v>GIIIP0,919</v>
          </cell>
          <cell r="B1350">
            <v>225</v>
          </cell>
        </row>
        <row r="1351">
          <cell r="A1351" t="str">
            <v>GIIIP0,910</v>
          </cell>
          <cell r="B1351">
            <v>220</v>
          </cell>
        </row>
        <row r="1352">
          <cell r="A1352" t="str">
            <v>GIIIP0,8100</v>
          </cell>
          <cell r="B1352">
            <v>260</v>
          </cell>
        </row>
        <row r="1353">
          <cell r="A1353" t="str">
            <v>GIIIP0,891</v>
          </cell>
          <cell r="B1353">
            <v>255</v>
          </cell>
        </row>
        <row r="1354">
          <cell r="A1354" t="str">
            <v>GIIIP0,882</v>
          </cell>
          <cell r="B1354">
            <v>250</v>
          </cell>
        </row>
        <row r="1355">
          <cell r="A1355" t="str">
            <v>GIIIP0,873</v>
          </cell>
          <cell r="B1355">
            <v>245</v>
          </cell>
        </row>
        <row r="1356">
          <cell r="A1356" t="str">
            <v>GIIIP0,864</v>
          </cell>
          <cell r="B1356">
            <v>240</v>
          </cell>
        </row>
        <row r="1357">
          <cell r="A1357" t="str">
            <v>GIIIP0,855</v>
          </cell>
          <cell r="B1357">
            <v>235</v>
          </cell>
        </row>
        <row r="1358">
          <cell r="A1358" t="str">
            <v>GIIIP0,846</v>
          </cell>
          <cell r="B1358">
            <v>230</v>
          </cell>
        </row>
        <row r="1359">
          <cell r="A1359" t="str">
            <v>GIIIP0,837</v>
          </cell>
          <cell r="B1359">
            <v>225</v>
          </cell>
        </row>
        <row r="1360">
          <cell r="A1360" t="str">
            <v>GIIIP0,828</v>
          </cell>
          <cell r="B1360">
            <v>220</v>
          </cell>
        </row>
        <row r="1361">
          <cell r="A1361" t="str">
            <v>GIIIP0,819</v>
          </cell>
          <cell r="B1361">
            <v>215</v>
          </cell>
        </row>
        <row r="1362">
          <cell r="A1362" t="str">
            <v>GIIIP0,810</v>
          </cell>
          <cell r="B1362">
            <v>210</v>
          </cell>
        </row>
        <row r="1363">
          <cell r="A1363" t="str">
            <v>GIIIP0,7100</v>
          </cell>
          <cell r="B1363">
            <v>250</v>
          </cell>
        </row>
        <row r="1364">
          <cell r="A1364" t="str">
            <v>GIIIP0,791</v>
          </cell>
          <cell r="B1364">
            <v>245</v>
          </cell>
        </row>
        <row r="1365">
          <cell r="A1365" t="str">
            <v>GIIIP0,782</v>
          </cell>
          <cell r="B1365">
            <v>240</v>
          </cell>
        </row>
        <row r="1366">
          <cell r="A1366" t="str">
            <v>GIIIP0,773</v>
          </cell>
          <cell r="B1366">
            <v>235</v>
          </cell>
        </row>
        <row r="1367">
          <cell r="A1367" t="str">
            <v>GIIIP0,764</v>
          </cell>
          <cell r="B1367">
            <v>230</v>
          </cell>
        </row>
        <row r="1368">
          <cell r="A1368" t="str">
            <v>GIIIP0,755</v>
          </cell>
          <cell r="B1368">
            <v>225</v>
          </cell>
        </row>
        <row r="1369">
          <cell r="A1369" t="str">
            <v>GIIIP0,746</v>
          </cell>
          <cell r="B1369">
            <v>220</v>
          </cell>
        </row>
        <row r="1370">
          <cell r="A1370" t="str">
            <v>GIIIP0,737</v>
          </cell>
          <cell r="B1370">
            <v>215</v>
          </cell>
        </row>
        <row r="1371">
          <cell r="A1371" t="str">
            <v>GIIIP0,728</v>
          </cell>
          <cell r="B1371">
            <v>210</v>
          </cell>
        </row>
        <row r="1372">
          <cell r="A1372" t="str">
            <v>GIIIP0,719</v>
          </cell>
          <cell r="B1372">
            <v>205</v>
          </cell>
        </row>
        <row r="1373">
          <cell r="A1373" t="str">
            <v>GIIIP0,710</v>
          </cell>
          <cell r="B1373">
            <v>200</v>
          </cell>
        </row>
        <row r="1374">
          <cell r="A1374" t="str">
            <v>GIIIP0,6100</v>
          </cell>
          <cell r="B1374">
            <v>240</v>
          </cell>
        </row>
        <row r="1375">
          <cell r="A1375" t="str">
            <v>GIIIP0,691</v>
          </cell>
          <cell r="B1375">
            <v>235</v>
          </cell>
        </row>
        <row r="1376">
          <cell r="A1376" t="str">
            <v>GIIIP0,682</v>
          </cell>
          <cell r="B1376">
            <v>230</v>
          </cell>
        </row>
        <row r="1377">
          <cell r="A1377" t="str">
            <v>GIIIP0,673</v>
          </cell>
          <cell r="B1377">
            <v>225</v>
          </cell>
        </row>
        <row r="1378">
          <cell r="A1378" t="str">
            <v>GIIIP0,664</v>
          </cell>
          <cell r="B1378">
            <v>220</v>
          </cell>
        </row>
        <row r="1379">
          <cell r="A1379" t="str">
            <v>GIIIP0,655</v>
          </cell>
          <cell r="B1379">
            <v>215</v>
          </cell>
        </row>
        <row r="1380">
          <cell r="A1380" t="str">
            <v>GIIIP0,646</v>
          </cell>
          <cell r="B1380">
            <v>210</v>
          </cell>
        </row>
        <row r="1381">
          <cell r="A1381" t="str">
            <v>GIIIP0,637</v>
          </cell>
          <cell r="B1381">
            <v>205</v>
          </cell>
        </row>
        <row r="1382">
          <cell r="A1382" t="str">
            <v>GIIIP0,628</v>
          </cell>
          <cell r="B1382">
            <v>200</v>
          </cell>
        </row>
        <row r="1383">
          <cell r="A1383" t="str">
            <v>GIIIP0,619</v>
          </cell>
          <cell r="B1383">
            <v>195</v>
          </cell>
        </row>
        <row r="1384">
          <cell r="A1384" t="str">
            <v>GIIIP0,610</v>
          </cell>
          <cell r="B1384">
            <v>190</v>
          </cell>
        </row>
        <row r="1385">
          <cell r="A1385" t="str">
            <v>GIIIP0,5100</v>
          </cell>
          <cell r="B1385">
            <v>230</v>
          </cell>
        </row>
        <row r="1386">
          <cell r="A1386" t="str">
            <v>GIIIP0,591</v>
          </cell>
          <cell r="B1386">
            <v>225</v>
          </cell>
        </row>
        <row r="1387">
          <cell r="A1387" t="str">
            <v>GIIIP0,582</v>
          </cell>
          <cell r="B1387">
            <v>220</v>
          </cell>
        </row>
        <row r="1388">
          <cell r="A1388" t="str">
            <v>GIIIP0,573</v>
          </cell>
          <cell r="B1388">
            <v>215</v>
          </cell>
        </row>
        <row r="1389">
          <cell r="A1389" t="str">
            <v>GIIIP0,564</v>
          </cell>
          <cell r="B1389">
            <v>210</v>
          </cell>
        </row>
        <row r="1390">
          <cell r="A1390" t="str">
            <v>GIIIP0,555</v>
          </cell>
          <cell r="B1390">
            <v>205</v>
          </cell>
        </row>
        <row r="1391">
          <cell r="A1391" t="str">
            <v>GIIIP0,546</v>
          </cell>
          <cell r="B1391">
            <v>200</v>
          </cell>
        </row>
        <row r="1392">
          <cell r="A1392" t="str">
            <v>GIIIP0,537</v>
          </cell>
          <cell r="B1392">
            <v>195</v>
          </cell>
        </row>
        <row r="1393">
          <cell r="A1393" t="str">
            <v>GIIIP0,528</v>
          </cell>
          <cell r="B1393">
            <v>190</v>
          </cell>
        </row>
        <row r="1394">
          <cell r="A1394" t="str">
            <v>GIIIP0,519</v>
          </cell>
          <cell r="B1394">
            <v>185</v>
          </cell>
        </row>
        <row r="1395">
          <cell r="A1395" t="str">
            <v>GIIIP0,510</v>
          </cell>
          <cell r="B1395">
            <v>180</v>
          </cell>
        </row>
        <row r="1396">
          <cell r="A1396" t="str">
            <v>GIIIR1100</v>
          </cell>
          <cell r="B1396">
            <v>410</v>
          </cell>
        </row>
        <row r="1397">
          <cell r="A1397" t="str">
            <v>GIIIR191</v>
          </cell>
          <cell r="B1397">
            <v>402</v>
          </cell>
        </row>
        <row r="1398">
          <cell r="A1398" t="str">
            <v>GIIIR182</v>
          </cell>
          <cell r="B1398">
            <v>393</v>
          </cell>
        </row>
        <row r="1399">
          <cell r="A1399" t="str">
            <v>GIIIR173</v>
          </cell>
          <cell r="B1399">
            <v>385</v>
          </cell>
        </row>
        <row r="1400">
          <cell r="A1400" t="str">
            <v>GIIIR164</v>
          </cell>
          <cell r="B1400">
            <v>376</v>
          </cell>
        </row>
        <row r="1401">
          <cell r="A1401" t="str">
            <v>GIIIR155</v>
          </cell>
          <cell r="B1401">
            <v>368</v>
          </cell>
        </row>
        <row r="1402">
          <cell r="A1402" t="str">
            <v>GIIIR146</v>
          </cell>
          <cell r="B1402">
            <v>359</v>
          </cell>
        </row>
        <row r="1403">
          <cell r="A1403" t="str">
            <v>GIIIR137</v>
          </cell>
          <cell r="B1403">
            <v>351</v>
          </cell>
        </row>
        <row r="1404">
          <cell r="A1404" t="str">
            <v>GIIIR128</v>
          </cell>
          <cell r="B1404">
            <v>342</v>
          </cell>
        </row>
        <row r="1405">
          <cell r="A1405" t="str">
            <v>GIIIR119</v>
          </cell>
          <cell r="B1405">
            <v>334</v>
          </cell>
        </row>
        <row r="1406">
          <cell r="A1406" t="str">
            <v>GIIIR110</v>
          </cell>
          <cell r="B1406">
            <v>325</v>
          </cell>
        </row>
        <row r="1407">
          <cell r="A1407" t="str">
            <v>GIIIR0,9100</v>
          </cell>
          <cell r="B1407">
            <v>393</v>
          </cell>
        </row>
        <row r="1408">
          <cell r="A1408" t="str">
            <v>GIIIR0,991</v>
          </cell>
          <cell r="B1408">
            <v>385</v>
          </cell>
        </row>
        <row r="1409">
          <cell r="A1409" t="str">
            <v>GIIIR0,982</v>
          </cell>
          <cell r="B1409">
            <v>376</v>
          </cell>
        </row>
        <row r="1410">
          <cell r="A1410" t="str">
            <v>GIIIR0,973</v>
          </cell>
          <cell r="B1410">
            <v>368</v>
          </cell>
        </row>
        <row r="1411">
          <cell r="A1411" t="str">
            <v>GIIIR0,964</v>
          </cell>
          <cell r="B1411">
            <v>359</v>
          </cell>
        </row>
        <row r="1412">
          <cell r="A1412" t="str">
            <v>GIIIR0,955</v>
          </cell>
          <cell r="B1412">
            <v>351</v>
          </cell>
        </row>
        <row r="1413">
          <cell r="A1413" t="str">
            <v>GIIIR0,946</v>
          </cell>
          <cell r="B1413">
            <v>342</v>
          </cell>
        </row>
        <row r="1414">
          <cell r="A1414" t="str">
            <v>GIIIR0,937</v>
          </cell>
          <cell r="B1414">
            <v>334</v>
          </cell>
        </row>
        <row r="1415">
          <cell r="A1415" t="str">
            <v>GIIIR0,928</v>
          </cell>
          <cell r="B1415">
            <v>325</v>
          </cell>
        </row>
        <row r="1416">
          <cell r="A1416" t="str">
            <v>GIIIR0,919</v>
          </cell>
          <cell r="B1416">
            <v>317</v>
          </cell>
        </row>
        <row r="1417">
          <cell r="A1417" t="str">
            <v>GIIIR0,910</v>
          </cell>
          <cell r="B1417">
            <v>308</v>
          </cell>
        </row>
        <row r="1418">
          <cell r="A1418" t="str">
            <v>GIIIR0,8100</v>
          </cell>
          <cell r="B1418">
            <v>376</v>
          </cell>
        </row>
        <row r="1419">
          <cell r="A1419" t="str">
            <v>GIIIR0,891</v>
          </cell>
          <cell r="B1419">
            <v>368</v>
          </cell>
        </row>
        <row r="1420">
          <cell r="A1420" t="str">
            <v>GIIIR0,882</v>
          </cell>
          <cell r="B1420">
            <v>359</v>
          </cell>
        </row>
        <row r="1421">
          <cell r="A1421" t="str">
            <v>GIIIR0,873</v>
          </cell>
          <cell r="B1421">
            <v>351</v>
          </cell>
        </row>
        <row r="1422">
          <cell r="A1422" t="str">
            <v>GIIIR0,864</v>
          </cell>
          <cell r="B1422">
            <v>342</v>
          </cell>
        </row>
        <row r="1423">
          <cell r="A1423" t="str">
            <v>GIIIR0,855</v>
          </cell>
          <cell r="B1423">
            <v>334</v>
          </cell>
        </row>
        <row r="1424">
          <cell r="A1424" t="str">
            <v>GIIIR0,846</v>
          </cell>
          <cell r="B1424">
            <v>325</v>
          </cell>
        </row>
        <row r="1425">
          <cell r="A1425" t="str">
            <v>GIIIR0,837</v>
          </cell>
          <cell r="B1425">
            <v>317</v>
          </cell>
        </row>
        <row r="1426">
          <cell r="A1426" t="str">
            <v>GIIIR0,828</v>
          </cell>
          <cell r="B1426">
            <v>308</v>
          </cell>
        </row>
        <row r="1427">
          <cell r="A1427" t="str">
            <v>GIIIR0,819</v>
          </cell>
          <cell r="B1427">
            <v>300</v>
          </cell>
        </row>
        <row r="1428">
          <cell r="A1428" t="str">
            <v>GIIIR0,810</v>
          </cell>
          <cell r="B1428">
            <v>291</v>
          </cell>
        </row>
        <row r="1429">
          <cell r="A1429" t="str">
            <v>GIIIR0,7100</v>
          </cell>
          <cell r="B1429">
            <v>359</v>
          </cell>
        </row>
        <row r="1430">
          <cell r="A1430" t="str">
            <v>GIIIR0,791</v>
          </cell>
          <cell r="B1430">
            <v>351</v>
          </cell>
        </row>
        <row r="1431">
          <cell r="A1431" t="str">
            <v>GIIIR0,782</v>
          </cell>
          <cell r="B1431">
            <v>342</v>
          </cell>
        </row>
        <row r="1432">
          <cell r="A1432" t="str">
            <v>GIIIR0,773</v>
          </cell>
          <cell r="B1432">
            <v>334</v>
          </cell>
        </row>
        <row r="1433">
          <cell r="A1433" t="str">
            <v>GIIIR0,764</v>
          </cell>
          <cell r="B1433">
            <v>325</v>
          </cell>
        </row>
        <row r="1434">
          <cell r="A1434" t="str">
            <v>GIIIR0,755</v>
          </cell>
          <cell r="B1434">
            <v>317</v>
          </cell>
        </row>
        <row r="1435">
          <cell r="A1435" t="str">
            <v>GIIIR0,746</v>
          </cell>
          <cell r="B1435">
            <v>308</v>
          </cell>
        </row>
        <row r="1436">
          <cell r="A1436" t="str">
            <v>GIIIR0,737</v>
          </cell>
          <cell r="B1436">
            <v>300</v>
          </cell>
        </row>
        <row r="1437">
          <cell r="A1437" t="str">
            <v>GIIIR0,728</v>
          </cell>
          <cell r="B1437">
            <v>291</v>
          </cell>
        </row>
        <row r="1438">
          <cell r="A1438" t="str">
            <v>GIIIR0,719</v>
          </cell>
          <cell r="B1438">
            <v>283</v>
          </cell>
        </row>
        <row r="1439">
          <cell r="A1439" t="str">
            <v>GIIIR0,710</v>
          </cell>
          <cell r="B1439">
            <v>274</v>
          </cell>
        </row>
        <row r="1440">
          <cell r="A1440" t="str">
            <v>GIIIR0,6100</v>
          </cell>
          <cell r="B1440">
            <v>342</v>
          </cell>
        </row>
        <row r="1441">
          <cell r="A1441" t="str">
            <v>GIIIR0,691</v>
          </cell>
          <cell r="B1441">
            <v>334</v>
          </cell>
        </row>
        <row r="1442">
          <cell r="A1442" t="str">
            <v>GIIIR0,682</v>
          </cell>
          <cell r="B1442">
            <v>325</v>
          </cell>
        </row>
        <row r="1443">
          <cell r="A1443" t="str">
            <v>GIIIR0,673</v>
          </cell>
          <cell r="B1443">
            <v>317</v>
          </cell>
        </row>
        <row r="1444">
          <cell r="A1444" t="str">
            <v>GIIIR0,664</v>
          </cell>
          <cell r="B1444">
            <v>308</v>
          </cell>
        </row>
        <row r="1445">
          <cell r="A1445" t="str">
            <v>GIIIR0,655</v>
          </cell>
          <cell r="B1445">
            <v>300</v>
          </cell>
        </row>
        <row r="1446">
          <cell r="A1446" t="str">
            <v>GIIIR0,646</v>
          </cell>
          <cell r="B1446">
            <v>291</v>
          </cell>
        </row>
        <row r="1447">
          <cell r="A1447" t="str">
            <v>GIIIR0,637</v>
          </cell>
          <cell r="B1447">
            <v>283</v>
          </cell>
        </row>
        <row r="1448">
          <cell r="A1448" t="str">
            <v>GIIIR0,628</v>
          </cell>
          <cell r="B1448">
            <v>274</v>
          </cell>
        </row>
        <row r="1449">
          <cell r="A1449" t="str">
            <v>GIIIR0,619</v>
          </cell>
          <cell r="B1449">
            <v>266</v>
          </cell>
        </row>
        <row r="1450">
          <cell r="A1450" t="str">
            <v>GIIIR0,610</v>
          </cell>
          <cell r="B1450">
            <v>257</v>
          </cell>
        </row>
        <row r="1451">
          <cell r="A1451" t="str">
            <v>GIIIR0,5100</v>
          </cell>
          <cell r="B1451">
            <v>325</v>
          </cell>
        </row>
        <row r="1452">
          <cell r="A1452" t="str">
            <v>GIIIR0,591</v>
          </cell>
          <cell r="B1452">
            <v>317</v>
          </cell>
        </row>
        <row r="1453">
          <cell r="A1453" t="str">
            <v>GIIIR0,582</v>
          </cell>
          <cell r="B1453">
            <v>308</v>
          </cell>
        </row>
        <row r="1454">
          <cell r="A1454" t="str">
            <v>GIIIR0,573</v>
          </cell>
          <cell r="B1454">
            <v>300</v>
          </cell>
        </row>
        <row r="1455">
          <cell r="A1455" t="str">
            <v>GIIIR0,564</v>
          </cell>
          <cell r="B1455">
            <v>291</v>
          </cell>
        </row>
        <row r="1456">
          <cell r="A1456" t="str">
            <v>GIIIR0,555</v>
          </cell>
          <cell r="B1456">
            <v>283</v>
          </cell>
        </row>
        <row r="1457">
          <cell r="A1457" t="str">
            <v>GIIIR0,546</v>
          </cell>
          <cell r="B1457">
            <v>274</v>
          </cell>
        </row>
        <row r="1458">
          <cell r="A1458" t="str">
            <v>GIIIR0,537</v>
          </cell>
          <cell r="B1458">
            <v>266</v>
          </cell>
        </row>
        <row r="1459">
          <cell r="A1459" t="str">
            <v>GIIIR0,528</v>
          </cell>
          <cell r="B1459">
            <v>257</v>
          </cell>
        </row>
        <row r="1460">
          <cell r="A1460" t="str">
            <v>GIIIR0,519</v>
          </cell>
          <cell r="B1460">
            <v>249</v>
          </cell>
        </row>
        <row r="1461">
          <cell r="A1461" t="str">
            <v>GIIIR0,510</v>
          </cell>
          <cell r="B1461">
            <v>240</v>
          </cell>
        </row>
        <row r="1462">
          <cell r="A1462" t="str">
            <v>GIIIM1100</v>
          </cell>
          <cell r="B1462">
            <v>370</v>
          </cell>
        </row>
        <row r="1463">
          <cell r="A1463" t="str">
            <v>GIIIM191</v>
          </cell>
          <cell r="B1463">
            <v>364</v>
          </cell>
        </row>
        <row r="1464">
          <cell r="A1464" t="str">
            <v>GIIIM182</v>
          </cell>
          <cell r="B1464">
            <v>357</v>
          </cell>
        </row>
        <row r="1465">
          <cell r="A1465" t="str">
            <v>GIIIM173</v>
          </cell>
          <cell r="B1465">
            <v>351</v>
          </cell>
        </row>
        <row r="1466">
          <cell r="A1466" t="str">
            <v>GIIIM164</v>
          </cell>
          <cell r="B1466">
            <v>344</v>
          </cell>
        </row>
        <row r="1467">
          <cell r="A1467" t="str">
            <v>GIIIM155</v>
          </cell>
          <cell r="B1467">
            <v>338</v>
          </cell>
        </row>
        <row r="1468">
          <cell r="A1468" t="str">
            <v>GIIIM146</v>
          </cell>
          <cell r="B1468">
            <v>331</v>
          </cell>
        </row>
        <row r="1469">
          <cell r="A1469" t="str">
            <v>GIIIM137</v>
          </cell>
          <cell r="B1469">
            <v>325</v>
          </cell>
        </row>
        <row r="1470">
          <cell r="A1470" t="str">
            <v>GIIIM128</v>
          </cell>
          <cell r="B1470">
            <v>318</v>
          </cell>
        </row>
        <row r="1471">
          <cell r="A1471" t="str">
            <v>GIIIM119</v>
          </cell>
          <cell r="B1471">
            <v>312</v>
          </cell>
        </row>
        <row r="1472">
          <cell r="A1472" t="str">
            <v>GIIIM110</v>
          </cell>
          <cell r="B1472">
            <v>305</v>
          </cell>
        </row>
        <row r="1473">
          <cell r="A1473" t="str">
            <v>GIIIM0,9100</v>
          </cell>
          <cell r="B1473">
            <v>357</v>
          </cell>
        </row>
        <row r="1474">
          <cell r="A1474" t="str">
            <v>GIIIM0,991</v>
          </cell>
          <cell r="B1474">
            <v>351</v>
          </cell>
        </row>
        <row r="1475">
          <cell r="A1475" t="str">
            <v>GIIIM0,982</v>
          </cell>
          <cell r="B1475">
            <v>344</v>
          </cell>
        </row>
        <row r="1476">
          <cell r="A1476" t="str">
            <v>GIIIM0,973</v>
          </cell>
          <cell r="B1476">
            <v>338</v>
          </cell>
        </row>
        <row r="1477">
          <cell r="A1477" t="str">
            <v>GIIIM0,964</v>
          </cell>
          <cell r="B1477">
            <v>331</v>
          </cell>
        </row>
        <row r="1478">
          <cell r="A1478" t="str">
            <v>GIIIM0,955</v>
          </cell>
          <cell r="B1478">
            <v>325</v>
          </cell>
        </row>
        <row r="1479">
          <cell r="A1479" t="str">
            <v>GIIIM0,946</v>
          </cell>
          <cell r="B1479">
            <v>318</v>
          </cell>
        </row>
        <row r="1480">
          <cell r="A1480" t="str">
            <v>GIIIM0,937</v>
          </cell>
          <cell r="B1480">
            <v>312</v>
          </cell>
        </row>
        <row r="1481">
          <cell r="A1481" t="str">
            <v>GIIIM0,928</v>
          </cell>
          <cell r="B1481">
            <v>305</v>
          </cell>
        </row>
        <row r="1482">
          <cell r="A1482" t="str">
            <v>GIIIM0,919</v>
          </cell>
          <cell r="B1482">
            <v>299</v>
          </cell>
        </row>
        <row r="1483">
          <cell r="A1483" t="str">
            <v>GIIIM0,910</v>
          </cell>
          <cell r="B1483">
            <v>292</v>
          </cell>
        </row>
        <row r="1484">
          <cell r="A1484" t="str">
            <v>GIIIM0,8100</v>
          </cell>
          <cell r="B1484">
            <v>344</v>
          </cell>
        </row>
        <row r="1485">
          <cell r="A1485" t="str">
            <v>GIIIM0,891</v>
          </cell>
          <cell r="B1485">
            <v>338</v>
          </cell>
        </row>
        <row r="1486">
          <cell r="A1486" t="str">
            <v>GIIIM0,882</v>
          </cell>
          <cell r="B1486">
            <v>331</v>
          </cell>
        </row>
        <row r="1487">
          <cell r="A1487" t="str">
            <v>GIIIM0,873</v>
          </cell>
          <cell r="B1487">
            <v>325</v>
          </cell>
        </row>
        <row r="1488">
          <cell r="A1488" t="str">
            <v>GIIIM0,864</v>
          </cell>
          <cell r="B1488">
            <v>318</v>
          </cell>
        </row>
        <row r="1489">
          <cell r="A1489" t="str">
            <v>GIIIM0,855</v>
          </cell>
          <cell r="B1489">
            <v>312</v>
          </cell>
        </row>
        <row r="1490">
          <cell r="A1490" t="str">
            <v>GIIIM0,846</v>
          </cell>
          <cell r="B1490">
            <v>305</v>
          </cell>
        </row>
        <row r="1491">
          <cell r="A1491" t="str">
            <v>GIIIM0,837</v>
          </cell>
          <cell r="B1491">
            <v>299</v>
          </cell>
        </row>
        <row r="1492">
          <cell r="A1492" t="str">
            <v>GIIIM0,828</v>
          </cell>
          <cell r="B1492">
            <v>292</v>
          </cell>
        </row>
        <row r="1493">
          <cell r="A1493" t="str">
            <v>GIIIM0,819</v>
          </cell>
          <cell r="B1493">
            <v>286</v>
          </cell>
        </row>
        <row r="1494">
          <cell r="A1494" t="str">
            <v>GIIIM0,810</v>
          </cell>
          <cell r="B1494">
            <v>279</v>
          </cell>
        </row>
        <row r="1495">
          <cell r="A1495" t="str">
            <v>GIIIM0,7100</v>
          </cell>
          <cell r="B1495">
            <v>331</v>
          </cell>
        </row>
        <row r="1496">
          <cell r="A1496" t="str">
            <v>GIIIM0,791</v>
          </cell>
          <cell r="B1496">
            <v>325</v>
          </cell>
        </row>
        <row r="1497">
          <cell r="A1497" t="str">
            <v>GIIIM0,782</v>
          </cell>
          <cell r="B1497">
            <v>318</v>
          </cell>
        </row>
        <row r="1498">
          <cell r="A1498" t="str">
            <v>GIIIM0,773</v>
          </cell>
          <cell r="B1498">
            <v>312</v>
          </cell>
        </row>
        <row r="1499">
          <cell r="A1499" t="str">
            <v>GIIIM0,764</v>
          </cell>
          <cell r="B1499">
            <v>305</v>
          </cell>
        </row>
        <row r="1500">
          <cell r="A1500" t="str">
            <v>GIIIM0,755</v>
          </cell>
          <cell r="B1500">
            <v>299</v>
          </cell>
        </row>
        <row r="1501">
          <cell r="A1501" t="str">
            <v>GIIIM0,746</v>
          </cell>
          <cell r="B1501">
            <v>292</v>
          </cell>
        </row>
        <row r="1502">
          <cell r="A1502" t="str">
            <v>GIIIM0,737</v>
          </cell>
          <cell r="B1502">
            <v>286</v>
          </cell>
        </row>
        <row r="1503">
          <cell r="A1503" t="str">
            <v>GIIIM0,728</v>
          </cell>
          <cell r="B1503">
            <v>279</v>
          </cell>
        </row>
        <row r="1504">
          <cell r="A1504" t="str">
            <v>GIIIM0,719</v>
          </cell>
          <cell r="B1504">
            <v>273</v>
          </cell>
        </row>
        <row r="1505">
          <cell r="A1505" t="str">
            <v>GIIIM0,710</v>
          </cell>
          <cell r="B1505">
            <v>266</v>
          </cell>
        </row>
        <row r="1506">
          <cell r="A1506" t="str">
            <v>GIIIM0,6100</v>
          </cell>
          <cell r="B1506">
            <v>318</v>
          </cell>
        </row>
        <row r="1507">
          <cell r="A1507" t="str">
            <v>GIIIM0,691</v>
          </cell>
          <cell r="B1507">
            <v>312</v>
          </cell>
        </row>
        <row r="1508">
          <cell r="A1508" t="str">
            <v>GIIIM0,682</v>
          </cell>
          <cell r="B1508">
            <v>305</v>
          </cell>
        </row>
        <row r="1509">
          <cell r="A1509" t="str">
            <v>GIIIM0,673</v>
          </cell>
          <cell r="B1509">
            <v>299</v>
          </cell>
        </row>
        <row r="1510">
          <cell r="A1510" t="str">
            <v>GIIIM0,664</v>
          </cell>
          <cell r="B1510">
            <v>292</v>
          </cell>
        </row>
        <row r="1511">
          <cell r="A1511" t="str">
            <v>GIIIM0,655</v>
          </cell>
          <cell r="B1511">
            <v>286</v>
          </cell>
        </row>
        <row r="1512">
          <cell r="A1512" t="str">
            <v>GIIIM0,646</v>
          </cell>
          <cell r="B1512">
            <v>279</v>
          </cell>
        </row>
        <row r="1513">
          <cell r="A1513" t="str">
            <v>GIIIM0,637</v>
          </cell>
          <cell r="B1513">
            <v>273</v>
          </cell>
        </row>
        <row r="1514">
          <cell r="A1514" t="str">
            <v>GIIIM0,628</v>
          </cell>
          <cell r="B1514">
            <v>266</v>
          </cell>
        </row>
        <row r="1515">
          <cell r="A1515" t="str">
            <v>GIIIM0,619</v>
          </cell>
          <cell r="B1515">
            <v>260</v>
          </cell>
        </row>
        <row r="1516">
          <cell r="A1516" t="str">
            <v>GIIIM0,610</v>
          </cell>
          <cell r="B1516">
            <v>253</v>
          </cell>
        </row>
        <row r="1517">
          <cell r="A1517" t="str">
            <v>GIIIM0,5100</v>
          </cell>
          <cell r="B1517">
            <v>305</v>
          </cell>
        </row>
        <row r="1518">
          <cell r="A1518" t="str">
            <v>GIIIM0,591</v>
          </cell>
          <cell r="B1518">
            <v>299</v>
          </cell>
        </row>
        <row r="1519">
          <cell r="A1519" t="str">
            <v>GIIIM0,582</v>
          </cell>
          <cell r="B1519">
            <v>292</v>
          </cell>
        </row>
        <row r="1520">
          <cell r="A1520" t="str">
            <v>GIIIM0,573</v>
          </cell>
          <cell r="B1520">
            <v>286</v>
          </cell>
        </row>
        <row r="1521">
          <cell r="A1521" t="str">
            <v>GIIIM0,564</v>
          </cell>
          <cell r="B1521">
            <v>279</v>
          </cell>
        </row>
        <row r="1522">
          <cell r="A1522" t="str">
            <v>GIIIM0,555</v>
          </cell>
          <cell r="B1522">
            <v>273</v>
          </cell>
        </row>
        <row r="1523">
          <cell r="A1523" t="str">
            <v>GIIIM0,546</v>
          </cell>
          <cell r="B1523">
            <v>266</v>
          </cell>
        </row>
        <row r="1524">
          <cell r="A1524" t="str">
            <v>GIIIM0,537</v>
          </cell>
          <cell r="B1524">
            <v>260</v>
          </cell>
        </row>
        <row r="1525">
          <cell r="A1525" t="str">
            <v>GIIIM0,528</v>
          </cell>
          <cell r="B1525">
            <v>253</v>
          </cell>
        </row>
        <row r="1526">
          <cell r="A1526" t="str">
            <v>GIIIM0,519</v>
          </cell>
          <cell r="B1526">
            <v>247</v>
          </cell>
        </row>
        <row r="1527">
          <cell r="A1527" t="str">
            <v>GIIIM0,510</v>
          </cell>
          <cell r="B1527">
            <v>240</v>
          </cell>
        </row>
        <row r="1528">
          <cell r="A1528" t="str">
            <v>GIIIY1100</v>
          </cell>
          <cell r="B1528">
            <v>300</v>
          </cell>
        </row>
        <row r="1529">
          <cell r="A1529" t="str">
            <v>GIIIY191</v>
          </cell>
          <cell r="B1529">
            <v>296</v>
          </cell>
        </row>
        <row r="1530">
          <cell r="A1530" t="str">
            <v>GIIIY182</v>
          </cell>
          <cell r="B1530">
            <v>292</v>
          </cell>
        </row>
        <row r="1531">
          <cell r="A1531" t="str">
            <v>GIIIY173</v>
          </cell>
          <cell r="B1531">
            <v>288</v>
          </cell>
        </row>
        <row r="1532">
          <cell r="A1532" t="str">
            <v>GIIIY164</v>
          </cell>
          <cell r="B1532">
            <v>284</v>
          </cell>
        </row>
        <row r="1533">
          <cell r="A1533" t="str">
            <v>GIIIY155</v>
          </cell>
          <cell r="B1533">
            <v>280</v>
          </cell>
        </row>
        <row r="1534">
          <cell r="A1534" t="str">
            <v>GIIIY146</v>
          </cell>
          <cell r="B1534">
            <v>276</v>
          </cell>
        </row>
        <row r="1535">
          <cell r="A1535" t="str">
            <v>GIIIY137</v>
          </cell>
          <cell r="B1535">
            <v>272</v>
          </cell>
        </row>
        <row r="1536">
          <cell r="A1536" t="str">
            <v>GIIIY128</v>
          </cell>
          <cell r="B1536">
            <v>268</v>
          </cell>
        </row>
        <row r="1537">
          <cell r="A1537" t="str">
            <v>GIIIY119</v>
          </cell>
          <cell r="B1537">
            <v>264</v>
          </cell>
        </row>
        <row r="1538">
          <cell r="A1538" t="str">
            <v>GIIIY110</v>
          </cell>
          <cell r="B1538">
            <v>260</v>
          </cell>
        </row>
        <row r="1539">
          <cell r="A1539" t="str">
            <v>GIIIY0,9100</v>
          </cell>
          <cell r="B1539">
            <v>292</v>
          </cell>
        </row>
        <row r="1540">
          <cell r="A1540" t="str">
            <v>GIIIY0,991</v>
          </cell>
          <cell r="B1540">
            <v>288</v>
          </cell>
        </row>
        <row r="1541">
          <cell r="A1541" t="str">
            <v>GIIIY0,982</v>
          </cell>
          <cell r="B1541">
            <v>284</v>
          </cell>
        </row>
        <row r="1542">
          <cell r="A1542" t="str">
            <v>GIIIY0,973</v>
          </cell>
          <cell r="B1542">
            <v>280</v>
          </cell>
        </row>
        <row r="1543">
          <cell r="A1543" t="str">
            <v>GIIIY0,964</v>
          </cell>
          <cell r="B1543">
            <v>276</v>
          </cell>
        </row>
        <row r="1544">
          <cell r="A1544" t="str">
            <v>GIIIY0,955</v>
          </cell>
          <cell r="B1544">
            <v>272</v>
          </cell>
        </row>
        <row r="1545">
          <cell r="A1545" t="str">
            <v>GIIIY0,946</v>
          </cell>
          <cell r="B1545">
            <v>268</v>
          </cell>
        </row>
        <row r="1546">
          <cell r="A1546" t="str">
            <v>GIIIY0,937</v>
          </cell>
          <cell r="B1546">
            <v>264</v>
          </cell>
        </row>
        <row r="1547">
          <cell r="A1547" t="str">
            <v>GIIIY0,928</v>
          </cell>
          <cell r="B1547">
            <v>260</v>
          </cell>
        </row>
        <row r="1548">
          <cell r="A1548" t="str">
            <v>GIIIY0,919</v>
          </cell>
          <cell r="B1548">
            <v>256</v>
          </cell>
        </row>
        <row r="1549">
          <cell r="A1549" t="str">
            <v>GIIIY0,910</v>
          </cell>
          <cell r="B1549">
            <v>252</v>
          </cell>
        </row>
        <row r="1550">
          <cell r="A1550" t="str">
            <v>GIIIY0,8100</v>
          </cell>
          <cell r="B1550">
            <v>284</v>
          </cell>
        </row>
        <row r="1551">
          <cell r="A1551" t="str">
            <v>GIIIY0,891</v>
          </cell>
          <cell r="B1551">
            <v>280</v>
          </cell>
        </row>
        <row r="1552">
          <cell r="A1552" t="str">
            <v>GIIIY0,882</v>
          </cell>
          <cell r="B1552">
            <v>276</v>
          </cell>
        </row>
        <row r="1553">
          <cell r="A1553" t="str">
            <v>GIIIY0,873</v>
          </cell>
          <cell r="B1553">
            <v>272</v>
          </cell>
        </row>
        <row r="1554">
          <cell r="A1554" t="str">
            <v>GIIIY0,864</v>
          </cell>
          <cell r="B1554">
            <v>268</v>
          </cell>
        </row>
        <row r="1555">
          <cell r="A1555" t="str">
            <v>GIIIY0,855</v>
          </cell>
          <cell r="B1555">
            <v>264</v>
          </cell>
        </row>
        <row r="1556">
          <cell r="A1556" t="str">
            <v>GIIIY0,846</v>
          </cell>
          <cell r="B1556">
            <v>260</v>
          </cell>
        </row>
        <row r="1557">
          <cell r="A1557" t="str">
            <v>GIIIY0,837</v>
          </cell>
          <cell r="B1557">
            <v>256</v>
          </cell>
        </row>
        <row r="1558">
          <cell r="A1558" t="str">
            <v>GIIIY0,828</v>
          </cell>
          <cell r="B1558">
            <v>252</v>
          </cell>
        </row>
        <row r="1559">
          <cell r="A1559" t="str">
            <v>GIIIY0,819</v>
          </cell>
          <cell r="B1559">
            <v>248</v>
          </cell>
        </row>
        <row r="1560">
          <cell r="A1560" t="str">
            <v>GIIIY0,810</v>
          </cell>
          <cell r="B1560">
            <v>244</v>
          </cell>
        </row>
        <row r="1561">
          <cell r="A1561" t="str">
            <v>GIIIY0,7100</v>
          </cell>
          <cell r="B1561">
            <v>276</v>
          </cell>
        </row>
        <row r="1562">
          <cell r="A1562" t="str">
            <v>GIIIY0,791</v>
          </cell>
          <cell r="B1562">
            <v>272</v>
          </cell>
        </row>
        <row r="1563">
          <cell r="A1563" t="str">
            <v>GIIIY0,782</v>
          </cell>
          <cell r="B1563">
            <v>268</v>
          </cell>
        </row>
        <row r="1564">
          <cell r="A1564" t="str">
            <v>GIIIY0,773</v>
          </cell>
          <cell r="B1564">
            <v>264</v>
          </cell>
        </row>
        <row r="1565">
          <cell r="A1565" t="str">
            <v>GIIIY0,764</v>
          </cell>
          <cell r="B1565">
            <v>260</v>
          </cell>
        </row>
        <row r="1566">
          <cell r="A1566" t="str">
            <v>GIIIY0,755</v>
          </cell>
          <cell r="B1566">
            <v>256</v>
          </cell>
        </row>
        <row r="1567">
          <cell r="A1567" t="str">
            <v>GIIIY0,746</v>
          </cell>
          <cell r="B1567">
            <v>252</v>
          </cell>
        </row>
        <row r="1568">
          <cell r="A1568" t="str">
            <v>GIIIY0,737</v>
          </cell>
          <cell r="B1568">
            <v>248</v>
          </cell>
        </row>
        <row r="1569">
          <cell r="A1569" t="str">
            <v>GIIIY0,728</v>
          </cell>
          <cell r="B1569">
            <v>244</v>
          </cell>
        </row>
        <row r="1570">
          <cell r="A1570" t="str">
            <v>GIIIY0,719</v>
          </cell>
          <cell r="B1570">
            <v>240</v>
          </cell>
        </row>
        <row r="1571">
          <cell r="A1571" t="str">
            <v>GIIIY0,710</v>
          </cell>
          <cell r="B1571">
            <v>236</v>
          </cell>
        </row>
        <row r="1572">
          <cell r="A1572" t="str">
            <v>GIIIY0,6100</v>
          </cell>
          <cell r="B1572">
            <v>268</v>
          </cell>
        </row>
        <row r="1573">
          <cell r="A1573" t="str">
            <v>GIIIY0,691</v>
          </cell>
          <cell r="B1573">
            <v>264</v>
          </cell>
        </row>
        <row r="1574">
          <cell r="A1574" t="str">
            <v>GIIIY0,682</v>
          </cell>
          <cell r="B1574">
            <v>260</v>
          </cell>
        </row>
        <row r="1575">
          <cell r="A1575" t="str">
            <v>GIIIY0,673</v>
          </cell>
          <cell r="B1575">
            <v>256</v>
          </cell>
        </row>
        <row r="1576">
          <cell r="A1576" t="str">
            <v>GIIIY0,664</v>
          </cell>
          <cell r="B1576">
            <v>252</v>
          </cell>
        </row>
        <row r="1577">
          <cell r="A1577" t="str">
            <v>GIIIY0,655</v>
          </cell>
          <cell r="B1577">
            <v>248</v>
          </cell>
        </row>
        <row r="1578">
          <cell r="A1578" t="str">
            <v>GIIIY0,646</v>
          </cell>
          <cell r="B1578">
            <v>244</v>
          </cell>
        </row>
        <row r="1579">
          <cell r="A1579" t="str">
            <v>GIIIY0,637</v>
          </cell>
          <cell r="B1579">
            <v>240</v>
          </cell>
        </row>
        <row r="1580">
          <cell r="A1580" t="str">
            <v>GIIIY0,628</v>
          </cell>
          <cell r="B1580">
            <v>236</v>
          </cell>
        </row>
        <row r="1581">
          <cell r="A1581" t="str">
            <v>GIIIY0,619</v>
          </cell>
          <cell r="B1581">
            <v>232</v>
          </cell>
        </row>
        <row r="1582">
          <cell r="A1582" t="str">
            <v>GIIIY0,610</v>
          </cell>
          <cell r="B1582">
            <v>228</v>
          </cell>
        </row>
        <row r="1583">
          <cell r="A1583" t="str">
            <v>GIIIY0,5100</v>
          </cell>
          <cell r="B1583">
            <v>260</v>
          </cell>
        </row>
        <row r="1584">
          <cell r="A1584" t="str">
            <v>GIIIY0,591</v>
          </cell>
          <cell r="B1584">
            <v>256</v>
          </cell>
        </row>
        <row r="1585">
          <cell r="A1585" t="str">
            <v>GIIIY0,582</v>
          </cell>
          <cell r="B1585">
            <v>252</v>
          </cell>
        </row>
        <row r="1586">
          <cell r="A1586" t="str">
            <v>GIIIY0,573</v>
          </cell>
          <cell r="B1586">
            <v>248</v>
          </cell>
        </row>
        <row r="1587">
          <cell r="A1587" t="str">
            <v>GIIIY0,564</v>
          </cell>
          <cell r="B1587">
            <v>244</v>
          </cell>
        </row>
        <row r="1588">
          <cell r="A1588" t="str">
            <v>GIIIY0,555</v>
          </cell>
          <cell r="B1588">
            <v>240</v>
          </cell>
        </row>
        <row r="1589">
          <cell r="A1589" t="str">
            <v>GIIIY0,546</v>
          </cell>
          <cell r="B1589">
            <v>236</v>
          </cell>
        </row>
        <row r="1590">
          <cell r="A1590" t="str">
            <v>GIIIY0,537</v>
          </cell>
          <cell r="B1590">
            <v>232</v>
          </cell>
        </row>
        <row r="1591">
          <cell r="A1591" t="str">
            <v>GIIIY0,528</v>
          </cell>
          <cell r="B1591">
            <v>228</v>
          </cell>
        </row>
        <row r="1592">
          <cell r="A1592" t="str">
            <v>GIIIY0,519</v>
          </cell>
          <cell r="B1592">
            <v>224</v>
          </cell>
        </row>
        <row r="1593">
          <cell r="A1593" t="str">
            <v>GIIIY0,510</v>
          </cell>
          <cell r="B1593">
            <v>220</v>
          </cell>
        </row>
        <row r="1594">
          <cell r="A1594" t="str">
            <v>GIIIÄ</v>
          </cell>
          <cell r="B1594">
            <v>150</v>
          </cell>
        </row>
        <row r="1595">
          <cell r="A1595" t="str">
            <v>NIP1100</v>
          </cell>
          <cell r="B1595">
            <v>380</v>
          </cell>
        </row>
        <row r="1596">
          <cell r="A1596" t="str">
            <v>NIP191</v>
          </cell>
          <cell r="B1596">
            <v>374</v>
          </cell>
        </row>
        <row r="1597">
          <cell r="A1597" t="str">
            <v>NIP182</v>
          </cell>
          <cell r="B1597">
            <v>368</v>
          </cell>
        </row>
        <row r="1598">
          <cell r="A1598" t="str">
            <v>NIP173</v>
          </cell>
          <cell r="B1598">
            <v>362</v>
          </cell>
        </row>
        <row r="1599">
          <cell r="A1599" t="str">
            <v>NIP164</v>
          </cell>
          <cell r="B1599">
            <v>356</v>
          </cell>
        </row>
        <row r="1600">
          <cell r="A1600" t="str">
            <v>NIP155</v>
          </cell>
          <cell r="B1600">
            <v>350</v>
          </cell>
        </row>
        <row r="1601">
          <cell r="A1601" t="str">
            <v>NIP146</v>
          </cell>
          <cell r="B1601">
            <v>344</v>
          </cell>
        </row>
        <row r="1602">
          <cell r="A1602" t="str">
            <v>NIP137</v>
          </cell>
          <cell r="B1602">
            <v>338</v>
          </cell>
        </row>
        <row r="1603">
          <cell r="A1603" t="str">
            <v>NIP128</v>
          </cell>
          <cell r="B1603">
            <v>332</v>
          </cell>
        </row>
        <row r="1604">
          <cell r="A1604" t="str">
            <v>NIP119</v>
          </cell>
          <cell r="B1604">
            <v>326</v>
          </cell>
        </row>
        <row r="1605">
          <cell r="A1605" t="str">
            <v>NIP110</v>
          </cell>
          <cell r="B1605">
            <v>320</v>
          </cell>
        </row>
        <row r="1606">
          <cell r="A1606" t="str">
            <v>NIP0,9100</v>
          </cell>
          <cell r="B1606">
            <v>368</v>
          </cell>
        </row>
        <row r="1607">
          <cell r="A1607" t="str">
            <v>NIP0,991</v>
          </cell>
          <cell r="B1607">
            <v>362</v>
          </cell>
        </row>
        <row r="1608">
          <cell r="A1608" t="str">
            <v>NIP0,982</v>
          </cell>
          <cell r="B1608">
            <v>356</v>
          </cell>
        </row>
        <row r="1609">
          <cell r="A1609" t="str">
            <v>NIP0,973</v>
          </cell>
          <cell r="B1609">
            <v>350</v>
          </cell>
        </row>
        <row r="1610">
          <cell r="A1610" t="str">
            <v>NIP0,964</v>
          </cell>
          <cell r="B1610">
            <v>344</v>
          </cell>
        </row>
        <row r="1611">
          <cell r="A1611" t="str">
            <v>NIP0,955</v>
          </cell>
          <cell r="B1611">
            <v>338</v>
          </cell>
        </row>
        <row r="1612">
          <cell r="A1612" t="str">
            <v>NIP0,946</v>
          </cell>
          <cell r="B1612">
            <v>332</v>
          </cell>
        </row>
        <row r="1613">
          <cell r="A1613" t="str">
            <v>NIP0,937</v>
          </cell>
          <cell r="B1613">
            <v>326</v>
          </cell>
        </row>
        <row r="1614">
          <cell r="A1614" t="str">
            <v>NIP0,928</v>
          </cell>
          <cell r="B1614">
            <v>320</v>
          </cell>
        </row>
        <row r="1615">
          <cell r="A1615" t="str">
            <v>NIP0,919</v>
          </cell>
          <cell r="B1615">
            <v>314</v>
          </cell>
        </row>
        <row r="1616">
          <cell r="A1616" t="str">
            <v>NIP0,910</v>
          </cell>
          <cell r="B1616">
            <v>308</v>
          </cell>
        </row>
        <row r="1617">
          <cell r="A1617" t="str">
            <v>NIP0,8100</v>
          </cell>
          <cell r="B1617">
            <v>356</v>
          </cell>
        </row>
        <row r="1618">
          <cell r="A1618" t="str">
            <v>NIP0,891</v>
          </cell>
          <cell r="B1618">
            <v>350</v>
          </cell>
        </row>
        <row r="1619">
          <cell r="A1619" t="str">
            <v>NIP0,882</v>
          </cell>
          <cell r="B1619">
            <v>344</v>
          </cell>
        </row>
        <row r="1620">
          <cell r="A1620" t="str">
            <v>NIP0,873</v>
          </cell>
          <cell r="B1620">
            <v>338</v>
          </cell>
        </row>
        <row r="1621">
          <cell r="A1621" t="str">
            <v>NIP0,864</v>
          </cell>
          <cell r="B1621">
            <v>332</v>
          </cell>
        </row>
        <row r="1622">
          <cell r="A1622" t="str">
            <v>NIP0,855</v>
          </cell>
          <cell r="B1622">
            <v>326</v>
          </cell>
        </row>
        <row r="1623">
          <cell r="A1623" t="str">
            <v>NIP0,846</v>
          </cell>
          <cell r="B1623">
            <v>320</v>
          </cell>
        </row>
        <row r="1624">
          <cell r="A1624" t="str">
            <v>NIP0,837</v>
          </cell>
          <cell r="B1624">
            <v>314</v>
          </cell>
        </row>
        <row r="1625">
          <cell r="A1625" t="str">
            <v>NIP0,828</v>
          </cell>
          <cell r="B1625">
            <v>308</v>
          </cell>
        </row>
        <row r="1626">
          <cell r="A1626" t="str">
            <v>NIP0,819</v>
          </cell>
          <cell r="B1626">
            <v>302</v>
          </cell>
        </row>
        <row r="1627">
          <cell r="A1627" t="str">
            <v>NIP0,810</v>
          </cell>
          <cell r="B1627">
            <v>296</v>
          </cell>
        </row>
        <row r="1628">
          <cell r="A1628" t="str">
            <v>NIP0,7100</v>
          </cell>
          <cell r="B1628">
            <v>344</v>
          </cell>
        </row>
        <row r="1629">
          <cell r="A1629" t="str">
            <v>NIP0,791</v>
          </cell>
          <cell r="B1629">
            <v>338</v>
          </cell>
        </row>
        <row r="1630">
          <cell r="A1630" t="str">
            <v>NIP0,782</v>
          </cell>
          <cell r="B1630">
            <v>332</v>
          </cell>
        </row>
        <row r="1631">
          <cell r="A1631" t="str">
            <v>NIP0,773</v>
          </cell>
          <cell r="B1631">
            <v>326</v>
          </cell>
        </row>
        <row r="1632">
          <cell r="A1632" t="str">
            <v>NIP0,764</v>
          </cell>
          <cell r="B1632">
            <v>320</v>
          </cell>
        </row>
        <row r="1633">
          <cell r="A1633" t="str">
            <v>NIP0,755</v>
          </cell>
          <cell r="B1633">
            <v>314</v>
          </cell>
        </row>
        <row r="1634">
          <cell r="A1634" t="str">
            <v>NIP0,746</v>
          </cell>
          <cell r="B1634">
            <v>308</v>
          </cell>
        </row>
        <row r="1635">
          <cell r="A1635" t="str">
            <v>NIP0,737</v>
          </cell>
          <cell r="B1635">
            <v>302</v>
          </cell>
        </row>
        <row r="1636">
          <cell r="A1636" t="str">
            <v>NIP0,728</v>
          </cell>
          <cell r="B1636">
            <v>296</v>
          </cell>
        </row>
        <row r="1637">
          <cell r="A1637" t="str">
            <v>NIP0,719</v>
          </cell>
          <cell r="B1637">
            <v>290</v>
          </cell>
        </row>
        <row r="1638">
          <cell r="A1638" t="str">
            <v>NIP0,710</v>
          </cell>
          <cell r="B1638">
            <v>284</v>
          </cell>
        </row>
        <row r="1639">
          <cell r="A1639" t="str">
            <v>NIP0,6100</v>
          </cell>
          <cell r="B1639">
            <v>332</v>
          </cell>
        </row>
        <row r="1640">
          <cell r="A1640" t="str">
            <v>NIP0,691</v>
          </cell>
          <cell r="B1640">
            <v>326</v>
          </cell>
        </row>
        <row r="1641">
          <cell r="A1641" t="str">
            <v>NIP0,682</v>
          </cell>
          <cell r="B1641">
            <v>320</v>
          </cell>
        </row>
        <row r="1642">
          <cell r="A1642" t="str">
            <v>NIP0,673</v>
          </cell>
          <cell r="B1642">
            <v>314</v>
          </cell>
        </row>
        <row r="1643">
          <cell r="A1643" t="str">
            <v>NIP0,664</v>
          </cell>
          <cell r="B1643">
            <v>308</v>
          </cell>
        </row>
        <row r="1644">
          <cell r="A1644" t="str">
            <v>NIP0,655</v>
          </cell>
          <cell r="B1644">
            <v>302</v>
          </cell>
        </row>
        <row r="1645">
          <cell r="A1645" t="str">
            <v>NIP0,646</v>
          </cell>
          <cell r="B1645">
            <v>296</v>
          </cell>
        </row>
        <row r="1646">
          <cell r="A1646" t="str">
            <v>NIP0,637</v>
          </cell>
          <cell r="B1646">
            <v>290</v>
          </cell>
        </row>
        <row r="1647">
          <cell r="A1647" t="str">
            <v>NIP0,628</v>
          </cell>
          <cell r="B1647">
            <v>284</v>
          </cell>
        </row>
        <row r="1648">
          <cell r="A1648" t="str">
            <v>NIP0,619</v>
          </cell>
          <cell r="B1648">
            <v>278</v>
          </cell>
        </row>
        <row r="1649">
          <cell r="A1649" t="str">
            <v>NIP0,610</v>
          </cell>
          <cell r="B1649">
            <v>272</v>
          </cell>
        </row>
        <row r="1650">
          <cell r="A1650" t="str">
            <v>NIP0,5100</v>
          </cell>
          <cell r="B1650">
            <v>320</v>
          </cell>
        </row>
        <row r="1651">
          <cell r="A1651" t="str">
            <v>NIP0,591</v>
          </cell>
          <cell r="B1651">
            <v>314</v>
          </cell>
        </row>
        <row r="1652">
          <cell r="A1652" t="str">
            <v>NIP0,582</v>
          </cell>
          <cell r="B1652">
            <v>308</v>
          </cell>
        </row>
        <row r="1653">
          <cell r="A1653" t="str">
            <v>NIP0,573</v>
          </cell>
          <cell r="B1653">
            <v>302</v>
          </cell>
        </row>
        <row r="1654">
          <cell r="A1654" t="str">
            <v>NIP0,564</v>
          </cell>
          <cell r="B1654">
            <v>296</v>
          </cell>
        </row>
        <row r="1655">
          <cell r="A1655" t="str">
            <v>NIP0,555</v>
          </cell>
          <cell r="B1655">
            <v>290</v>
          </cell>
        </row>
        <row r="1656">
          <cell r="A1656" t="str">
            <v>NIP0,546</v>
          </cell>
          <cell r="B1656">
            <v>284</v>
          </cell>
        </row>
        <row r="1657">
          <cell r="A1657" t="str">
            <v>NIP0,537</v>
          </cell>
          <cell r="B1657">
            <v>278</v>
          </cell>
        </row>
        <row r="1658">
          <cell r="A1658" t="str">
            <v>NIP0,528</v>
          </cell>
          <cell r="B1658">
            <v>272</v>
          </cell>
        </row>
        <row r="1659">
          <cell r="A1659" t="str">
            <v>NIP0,519</v>
          </cell>
          <cell r="B1659">
            <v>266</v>
          </cell>
        </row>
        <row r="1660">
          <cell r="A1660" t="str">
            <v>NIP0,510</v>
          </cell>
          <cell r="B1660">
            <v>260</v>
          </cell>
        </row>
        <row r="1661">
          <cell r="A1661" t="str">
            <v>NIR1100</v>
          </cell>
          <cell r="B1661">
            <v>520</v>
          </cell>
        </row>
        <row r="1662">
          <cell r="A1662" t="str">
            <v>NIR191</v>
          </cell>
          <cell r="B1662">
            <v>510</v>
          </cell>
        </row>
        <row r="1663">
          <cell r="A1663" t="str">
            <v>NIR182</v>
          </cell>
          <cell r="B1663">
            <v>499</v>
          </cell>
        </row>
        <row r="1664">
          <cell r="A1664" t="str">
            <v>NIR173</v>
          </cell>
          <cell r="B1664">
            <v>489</v>
          </cell>
        </row>
        <row r="1665">
          <cell r="A1665" t="str">
            <v>NIR164</v>
          </cell>
          <cell r="B1665">
            <v>478</v>
          </cell>
        </row>
        <row r="1666">
          <cell r="A1666" t="str">
            <v>NIR155</v>
          </cell>
          <cell r="B1666">
            <v>468</v>
          </cell>
        </row>
        <row r="1667">
          <cell r="A1667" t="str">
            <v>NIR146</v>
          </cell>
          <cell r="B1667">
            <v>457</v>
          </cell>
        </row>
        <row r="1668">
          <cell r="A1668" t="str">
            <v>NIR137</v>
          </cell>
          <cell r="B1668">
            <v>447</v>
          </cell>
        </row>
        <row r="1669">
          <cell r="A1669" t="str">
            <v>NIR128</v>
          </cell>
          <cell r="B1669">
            <v>436</v>
          </cell>
        </row>
        <row r="1670">
          <cell r="A1670" t="str">
            <v>NIR119</v>
          </cell>
          <cell r="B1670">
            <v>426</v>
          </cell>
        </row>
        <row r="1671">
          <cell r="A1671" t="str">
            <v>NIR110</v>
          </cell>
          <cell r="B1671">
            <v>415</v>
          </cell>
        </row>
        <row r="1672">
          <cell r="A1672" t="str">
            <v>NIR0,9100</v>
          </cell>
          <cell r="B1672">
            <v>499</v>
          </cell>
        </row>
        <row r="1673">
          <cell r="A1673" t="str">
            <v>NIR0,991</v>
          </cell>
          <cell r="B1673">
            <v>489</v>
          </cell>
        </row>
        <row r="1674">
          <cell r="A1674" t="str">
            <v>NIR0,982</v>
          </cell>
          <cell r="B1674">
            <v>478</v>
          </cell>
        </row>
        <row r="1675">
          <cell r="A1675" t="str">
            <v>NIR0,973</v>
          </cell>
          <cell r="B1675">
            <v>468</v>
          </cell>
        </row>
        <row r="1676">
          <cell r="A1676" t="str">
            <v>NIR0,964</v>
          </cell>
          <cell r="B1676">
            <v>457</v>
          </cell>
        </row>
        <row r="1677">
          <cell r="A1677" t="str">
            <v>NIR0,955</v>
          </cell>
          <cell r="B1677">
            <v>447</v>
          </cell>
        </row>
        <row r="1678">
          <cell r="A1678" t="str">
            <v>NIR0,946</v>
          </cell>
          <cell r="B1678">
            <v>436</v>
          </cell>
        </row>
        <row r="1679">
          <cell r="A1679" t="str">
            <v>NIR0,937</v>
          </cell>
          <cell r="B1679">
            <v>426</v>
          </cell>
        </row>
        <row r="1680">
          <cell r="A1680" t="str">
            <v>NIR0,928</v>
          </cell>
          <cell r="B1680">
            <v>415</v>
          </cell>
        </row>
        <row r="1681">
          <cell r="A1681" t="str">
            <v>NIR0,919</v>
          </cell>
          <cell r="B1681">
            <v>405</v>
          </cell>
        </row>
        <row r="1682">
          <cell r="A1682" t="str">
            <v>NIR0,910</v>
          </cell>
          <cell r="B1682">
            <v>394</v>
          </cell>
        </row>
        <row r="1683">
          <cell r="A1683" t="str">
            <v>NIR0,8100</v>
          </cell>
          <cell r="B1683">
            <v>478</v>
          </cell>
        </row>
        <row r="1684">
          <cell r="A1684" t="str">
            <v>NIR0,891</v>
          </cell>
          <cell r="B1684">
            <v>468</v>
          </cell>
        </row>
        <row r="1685">
          <cell r="A1685" t="str">
            <v>NIR0,882</v>
          </cell>
          <cell r="B1685">
            <v>457</v>
          </cell>
        </row>
        <row r="1686">
          <cell r="A1686" t="str">
            <v>NIR0,873</v>
          </cell>
          <cell r="B1686">
            <v>447</v>
          </cell>
        </row>
        <row r="1687">
          <cell r="A1687" t="str">
            <v>NIR0,864</v>
          </cell>
          <cell r="B1687">
            <v>436</v>
          </cell>
        </row>
        <row r="1688">
          <cell r="A1688" t="str">
            <v>NIR0,855</v>
          </cell>
          <cell r="B1688">
            <v>426</v>
          </cell>
        </row>
        <row r="1689">
          <cell r="A1689" t="str">
            <v>NIR0,846</v>
          </cell>
          <cell r="B1689">
            <v>415</v>
          </cell>
        </row>
        <row r="1690">
          <cell r="A1690" t="str">
            <v>NIR0,837</v>
          </cell>
          <cell r="B1690">
            <v>405</v>
          </cell>
        </row>
        <row r="1691">
          <cell r="A1691" t="str">
            <v>NIR0,828</v>
          </cell>
          <cell r="B1691">
            <v>394</v>
          </cell>
        </row>
        <row r="1692">
          <cell r="A1692" t="str">
            <v>NIR0,819</v>
          </cell>
          <cell r="B1692">
            <v>384</v>
          </cell>
        </row>
        <row r="1693">
          <cell r="A1693" t="str">
            <v>NIR0,810</v>
          </cell>
          <cell r="B1693">
            <v>373</v>
          </cell>
        </row>
        <row r="1694">
          <cell r="A1694" t="str">
            <v>NIR0,7100</v>
          </cell>
          <cell r="B1694">
            <v>457</v>
          </cell>
        </row>
        <row r="1695">
          <cell r="A1695" t="str">
            <v>NIR0,791</v>
          </cell>
          <cell r="B1695">
            <v>447</v>
          </cell>
        </row>
        <row r="1696">
          <cell r="A1696" t="str">
            <v>NIR0,782</v>
          </cell>
          <cell r="B1696">
            <v>436</v>
          </cell>
        </row>
        <row r="1697">
          <cell r="A1697" t="str">
            <v>NIR0,773</v>
          </cell>
          <cell r="B1697">
            <v>426</v>
          </cell>
        </row>
        <row r="1698">
          <cell r="A1698" t="str">
            <v>NIR0,764</v>
          </cell>
          <cell r="B1698">
            <v>415</v>
          </cell>
        </row>
        <row r="1699">
          <cell r="A1699" t="str">
            <v>NIR0,755</v>
          </cell>
          <cell r="B1699">
            <v>405</v>
          </cell>
        </row>
        <row r="1700">
          <cell r="A1700" t="str">
            <v>NIR0,746</v>
          </cell>
          <cell r="B1700">
            <v>394</v>
          </cell>
        </row>
        <row r="1701">
          <cell r="A1701" t="str">
            <v>NIR0,737</v>
          </cell>
          <cell r="B1701">
            <v>384</v>
          </cell>
        </row>
        <row r="1702">
          <cell r="A1702" t="str">
            <v>NIR0,728</v>
          </cell>
          <cell r="B1702">
            <v>373</v>
          </cell>
        </row>
        <row r="1703">
          <cell r="A1703" t="str">
            <v>NIR0,719</v>
          </cell>
          <cell r="B1703">
            <v>363</v>
          </cell>
        </row>
        <row r="1704">
          <cell r="A1704" t="str">
            <v>NIR0,710</v>
          </cell>
          <cell r="B1704">
            <v>352</v>
          </cell>
        </row>
        <row r="1705">
          <cell r="A1705" t="str">
            <v>NIR0,6100</v>
          </cell>
          <cell r="B1705">
            <v>436</v>
          </cell>
        </row>
        <row r="1706">
          <cell r="A1706" t="str">
            <v>NIR0,691</v>
          </cell>
          <cell r="B1706">
            <v>426</v>
          </cell>
        </row>
        <row r="1707">
          <cell r="A1707" t="str">
            <v>NIR0,682</v>
          </cell>
          <cell r="B1707">
            <v>415</v>
          </cell>
        </row>
        <row r="1708">
          <cell r="A1708" t="str">
            <v>NIR0,673</v>
          </cell>
          <cell r="B1708">
            <v>405</v>
          </cell>
        </row>
        <row r="1709">
          <cell r="A1709" t="str">
            <v>NIR0,664</v>
          </cell>
          <cell r="B1709">
            <v>394</v>
          </cell>
        </row>
        <row r="1710">
          <cell r="A1710" t="str">
            <v>NIR0,655</v>
          </cell>
          <cell r="B1710">
            <v>384</v>
          </cell>
        </row>
        <row r="1711">
          <cell r="A1711" t="str">
            <v>NIR0,646</v>
          </cell>
          <cell r="B1711">
            <v>373</v>
          </cell>
        </row>
        <row r="1712">
          <cell r="A1712" t="str">
            <v>NIR0,637</v>
          </cell>
          <cell r="B1712">
            <v>363</v>
          </cell>
        </row>
        <row r="1713">
          <cell r="A1713" t="str">
            <v>NIR0,628</v>
          </cell>
          <cell r="B1713">
            <v>352</v>
          </cell>
        </row>
        <row r="1714">
          <cell r="A1714" t="str">
            <v>NIR0,619</v>
          </cell>
          <cell r="B1714">
            <v>342</v>
          </cell>
        </row>
        <row r="1715">
          <cell r="A1715" t="str">
            <v>NIR0,610</v>
          </cell>
          <cell r="B1715">
            <v>331</v>
          </cell>
        </row>
        <row r="1716">
          <cell r="A1716" t="str">
            <v>NIR0,5100</v>
          </cell>
          <cell r="B1716">
            <v>415</v>
          </cell>
        </row>
        <row r="1717">
          <cell r="A1717" t="str">
            <v>NIR0,591</v>
          </cell>
          <cell r="B1717">
            <v>405</v>
          </cell>
        </row>
        <row r="1718">
          <cell r="A1718" t="str">
            <v>NIR0,582</v>
          </cell>
          <cell r="B1718">
            <v>394</v>
          </cell>
        </row>
        <row r="1719">
          <cell r="A1719" t="str">
            <v>NIR0,573</v>
          </cell>
          <cell r="B1719">
            <v>384</v>
          </cell>
        </row>
        <row r="1720">
          <cell r="A1720" t="str">
            <v>NIR0,564</v>
          </cell>
          <cell r="B1720">
            <v>373</v>
          </cell>
        </row>
        <row r="1721">
          <cell r="A1721" t="str">
            <v>NIR0,555</v>
          </cell>
          <cell r="B1721">
            <v>363</v>
          </cell>
        </row>
        <row r="1722">
          <cell r="A1722" t="str">
            <v>NIR0,546</v>
          </cell>
          <cell r="B1722">
            <v>352</v>
          </cell>
        </row>
        <row r="1723">
          <cell r="A1723" t="str">
            <v>NIR0,537</v>
          </cell>
          <cell r="B1723">
            <v>342</v>
          </cell>
        </row>
        <row r="1724">
          <cell r="A1724" t="str">
            <v>NIR0,528</v>
          </cell>
          <cell r="B1724">
            <v>331</v>
          </cell>
        </row>
        <row r="1725">
          <cell r="A1725" t="str">
            <v>NIR0,519</v>
          </cell>
          <cell r="B1725">
            <v>321</v>
          </cell>
        </row>
        <row r="1726">
          <cell r="A1726" t="str">
            <v>NIR0,510</v>
          </cell>
          <cell r="B1726">
            <v>310</v>
          </cell>
        </row>
        <row r="1727">
          <cell r="A1727" t="str">
            <v>NIM1100</v>
          </cell>
          <cell r="B1727">
            <v>470</v>
          </cell>
        </row>
        <row r="1728">
          <cell r="A1728" t="str">
            <v>NIM191</v>
          </cell>
          <cell r="B1728">
            <v>462</v>
          </cell>
        </row>
        <row r="1729">
          <cell r="A1729" t="str">
            <v>NIM182</v>
          </cell>
          <cell r="B1729">
            <v>454</v>
          </cell>
        </row>
        <row r="1730">
          <cell r="A1730" t="str">
            <v>NIM173</v>
          </cell>
          <cell r="B1730">
            <v>446</v>
          </cell>
        </row>
        <row r="1731">
          <cell r="A1731" t="str">
            <v>NIM164</v>
          </cell>
          <cell r="B1731">
            <v>438</v>
          </cell>
        </row>
        <row r="1732">
          <cell r="A1732" t="str">
            <v>NIM155</v>
          </cell>
          <cell r="B1732">
            <v>430</v>
          </cell>
        </row>
        <row r="1733">
          <cell r="A1733" t="str">
            <v>NIM146</v>
          </cell>
          <cell r="B1733">
            <v>422</v>
          </cell>
        </row>
        <row r="1734">
          <cell r="A1734" t="str">
            <v>NIM137</v>
          </cell>
          <cell r="B1734">
            <v>414</v>
          </cell>
        </row>
        <row r="1735">
          <cell r="A1735" t="str">
            <v>NIM128</v>
          </cell>
          <cell r="B1735">
            <v>406</v>
          </cell>
        </row>
        <row r="1736">
          <cell r="A1736" t="str">
            <v>NIM119</v>
          </cell>
          <cell r="B1736">
            <v>398</v>
          </cell>
        </row>
        <row r="1737">
          <cell r="A1737" t="str">
            <v>NIM110</v>
          </cell>
          <cell r="B1737">
            <v>390</v>
          </cell>
        </row>
        <row r="1738">
          <cell r="A1738" t="str">
            <v>NIM0,9100</v>
          </cell>
          <cell r="B1738">
            <v>454</v>
          </cell>
        </row>
        <row r="1739">
          <cell r="A1739" t="str">
            <v>NIM0,991</v>
          </cell>
          <cell r="B1739">
            <v>446</v>
          </cell>
        </row>
        <row r="1740">
          <cell r="A1740" t="str">
            <v>NIM0,982</v>
          </cell>
          <cell r="B1740">
            <v>438</v>
          </cell>
        </row>
        <row r="1741">
          <cell r="A1741" t="str">
            <v>NIM0,973</v>
          </cell>
          <cell r="B1741">
            <v>430</v>
          </cell>
        </row>
        <row r="1742">
          <cell r="A1742" t="str">
            <v>NIM0,964</v>
          </cell>
          <cell r="B1742">
            <v>422</v>
          </cell>
        </row>
        <row r="1743">
          <cell r="A1743" t="str">
            <v>NIM0,955</v>
          </cell>
          <cell r="B1743">
            <v>414</v>
          </cell>
        </row>
        <row r="1744">
          <cell r="A1744" t="str">
            <v>NIM0,946</v>
          </cell>
          <cell r="B1744">
            <v>406</v>
          </cell>
        </row>
        <row r="1745">
          <cell r="A1745" t="str">
            <v>NIM0,937</v>
          </cell>
          <cell r="B1745">
            <v>398</v>
          </cell>
        </row>
        <row r="1746">
          <cell r="A1746" t="str">
            <v>NIM0,928</v>
          </cell>
          <cell r="B1746">
            <v>390</v>
          </cell>
        </row>
        <row r="1747">
          <cell r="A1747" t="str">
            <v>NIM0,919</v>
          </cell>
          <cell r="B1747">
            <v>382</v>
          </cell>
        </row>
        <row r="1748">
          <cell r="A1748" t="str">
            <v>NIM0,910</v>
          </cell>
          <cell r="B1748">
            <v>374</v>
          </cell>
        </row>
        <row r="1749">
          <cell r="A1749" t="str">
            <v>NIM0,8100</v>
          </cell>
          <cell r="B1749">
            <v>438</v>
          </cell>
        </row>
        <row r="1750">
          <cell r="A1750" t="str">
            <v>NIM0,891</v>
          </cell>
          <cell r="B1750">
            <v>430</v>
          </cell>
        </row>
        <row r="1751">
          <cell r="A1751" t="str">
            <v>NIM0,882</v>
          </cell>
          <cell r="B1751">
            <v>422</v>
          </cell>
        </row>
        <row r="1752">
          <cell r="A1752" t="str">
            <v>NIM0,873</v>
          </cell>
          <cell r="B1752">
            <v>414</v>
          </cell>
        </row>
        <row r="1753">
          <cell r="A1753" t="str">
            <v>NIM0,864</v>
          </cell>
          <cell r="B1753">
            <v>406</v>
          </cell>
        </row>
        <row r="1754">
          <cell r="A1754" t="str">
            <v>NIM0,855</v>
          </cell>
          <cell r="B1754">
            <v>398</v>
          </cell>
        </row>
        <row r="1755">
          <cell r="A1755" t="str">
            <v>NIM0,846</v>
          </cell>
          <cell r="B1755">
            <v>390</v>
          </cell>
        </row>
        <row r="1756">
          <cell r="A1756" t="str">
            <v>NIM0,837</v>
          </cell>
          <cell r="B1756">
            <v>382</v>
          </cell>
        </row>
        <row r="1757">
          <cell r="A1757" t="str">
            <v>NIM0,828</v>
          </cell>
          <cell r="B1757">
            <v>374</v>
          </cell>
        </row>
        <row r="1758">
          <cell r="A1758" t="str">
            <v>NIM0,819</v>
          </cell>
          <cell r="B1758">
            <v>366</v>
          </cell>
        </row>
        <row r="1759">
          <cell r="A1759" t="str">
            <v>NIM0,810</v>
          </cell>
          <cell r="B1759">
            <v>358</v>
          </cell>
        </row>
        <row r="1760">
          <cell r="A1760" t="str">
            <v>NIM0,7100</v>
          </cell>
          <cell r="B1760">
            <v>422</v>
          </cell>
        </row>
        <row r="1761">
          <cell r="A1761" t="str">
            <v>NIM0,791</v>
          </cell>
          <cell r="B1761">
            <v>414</v>
          </cell>
        </row>
        <row r="1762">
          <cell r="A1762" t="str">
            <v>NIM0,782</v>
          </cell>
          <cell r="B1762">
            <v>406</v>
          </cell>
        </row>
        <row r="1763">
          <cell r="A1763" t="str">
            <v>NIM0,773</v>
          </cell>
          <cell r="B1763">
            <v>398</v>
          </cell>
        </row>
        <row r="1764">
          <cell r="A1764" t="str">
            <v>NIM0,764</v>
          </cell>
          <cell r="B1764">
            <v>390</v>
          </cell>
        </row>
        <row r="1765">
          <cell r="A1765" t="str">
            <v>NIM0,755</v>
          </cell>
          <cell r="B1765">
            <v>382</v>
          </cell>
        </row>
        <row r="1766">
          <cell r="A1766" t="str">
            <v>NIM0,746</v>
          </cell>
          <cell r="B1766">
            <v>374</v>
          </cell>
        </row>
        <row r="1767">
          <cell r="A1767" t="str">
            <v>NIM0,737</v>
          </cell>
          <cell r="B1767">
            <v>366</v>
          </cell>
        </row>
        <row r="1768">
          <cell r="A1768" t="str">
            <v>NIM0,728</v>
          </cell>
          <cell r="B1768">
            <v>358</v>
          </cell>
        </row>
        <row r="1769">
          <cell r="A1769" t="str">
            <v>NIM0,719</v>
          </cell>
          <cell r="B1769">
            <v>350</v>
          </cell>
        </row>
        <row r="1770">
          <cell r="A1770" t="str">
            <v>NIM0,710</v>
          </cell>
          <cell r="B1770">
            <v>342</v>
          </cell>
        </row>
        <row r="1771">
          <cell r="A1771" t="str">
            <v>NIM0,6100</v>
          </cell>
          <cell r="B1771">
            <v>406</v>
          </cell>
        </row>
        <row r="1772">
          <cell r="A1772" t="str">
            <v>NIM0,691</v>
          </cell>
          <cell r="B1772">
            <v>398</v>
          </cell>
        </row>
        <row r="1773">
          <cell r="A1773" t="str">
            <v>NIM0,682</v>
          </cell>
          <cell r="B1773">
            <v>390</v>
          </cell>
        </row>
        <row r="1774">
          <cell r="A1774" t="str">
            <v>NIM0,673</v>
          </cell>
          <cell r="B1774">
            <v>382</v>
          </cell>
        </row>
        <row r="1775">
          <cell r="A1775" t="str">
            <v>NIM0,664</v>
          </cell>
          <cell r="B1775">
            <v>374</v>
          </cell>
        </row>
        <row r="1776">
          <cell r="A1776" t="str">
            <v>NIM0,655</v>
          </cell>
          <cell r="B1776">
            <v>366</v>
          </cell>
        </row>
        <row r="1777">
          <cell r="A1777" t="str">
            <v>NIM0,646</v>
          </cell>
          <cell r="B1777">
            <v>358</v>
          </cell>
        </row>
        <row r="1778">
          <cell r="A1778" t="str">
            <v>NIM0,637</v>
          </cell>
          <cell r="B1778">
            <v>350</v>
          </cell>
        </row>
        <row r="1779">
          <cell r="A1779" t="str">
            <v>NIM0,628</v>
          </cell>
          <cell r="B1779">
            <v>342</v>
          </cell>
        </row>
        <row r="1780">
          <cell r="A1780" t="str">
            <v>NIM0,619</v>
          </cell>
          <cell r="B1780">
            <v>334</v>
          </cell>
        </row>
        <row r="1781">
          <cell r="A1781" t="str">
            <v>NIM0,610</v>
          </cell>
          <cell r="B1781">
            <v>326</v>
          </cell>
        </row>
        <row r="1782">
          <cell r="A1782" t="str">
            <v>NIM0,5100</v>
          </cell>
          <cell r="B1782">
            <v>390</v>
          </cell>
        </row>
        <row r="1783">
          <cell r="A1783" t="str">
            <v>NIM0,591</v>
          </cell>
          <cell r="B1783">
            <v>382</v>
          </cell>
        </row>
        <row r="1784">
          <cell r="A1784" t="str">
            <v>NIM0,582</v>
          </cell>
          <cell r="B1784">
            <v>374</v>
          </cell>
        </row>
        <row r="1785">
          <cell r="A1785" t="str">
            <v>NIM0,573</v>
          </cell>
          <cell r="B1785">
            <v>366</v>
          </cell>
        </row>
        <row r="1786">
          <cell r="A1786" t="str">
            <v>NIM0,564</v>
          </cell>
          <cell r="B1786">
            <v>358</v>
          </cell>
        </row>
        <row r="1787">
          <cell r="A1787" t="str">
            <v>NIM0,555</v>
          </cell>
          <cell r="B1787">
            <v>350</v>
          </cell>
        </row>
        <row r="1788">
          <cell r="A1788" t="str">
            <v>NIM0,546</v>
          </cell>
          <cell r="B1788">
            <v>342</v>
          </cell>
        </row>
        <row r="1789">
          <cell r="A1789" t="str">
            <v>NIM0,537</v>
          </cell>
          <cell r="B1789">
            <v>334</v>
          </cell>
        </row>
        <row r="1790">
          <cell r="A1790" t="str">
            <v>NIM0,528</v>
          </cell>
          <cell r="B1790">
            <v>326</v>
          </cell>
        </row>
        <row r="1791">
          <cell r="A1791" t="str">
            <v>NIM0,519</v>
          </cell>
          <cell r="B1791">
            <v>318</v>
          </cell>
        </row>
        <row r="1792">
          <cell r="A1792" t="str">
            <v>NIM0,510</v>
          </cell>
          <cell r="B1792">
            <v>310</v>
          </cell>
        </row>
        <row r="1793">
          <cell r="A1793" t="str">
            <v>NIY1100</v>
          </cell>
          <cell r="B1793">
            <v>400</v>
          </cell>
        </row>
        <row r="1794">
          <cell r="A1794" t="str">
            <v>NIY191</v>
          </cell>
          <cell r="B1794">
            <v>396</v>
          </cell>
        </row>
        <row r="1795">
          <cell r="A1795" t="str">
            <v>NIY182</v>
          </cell>
          <cell r="B1795">
            <v>392</v>
          </cell>
        </row>
        <row r="1796">
          <cell r="A1796" t="str">
            <v>NIY173</v>
          </cell>
          <cell r="B1796">
            <v>388</v>
          </cell>
        </row>
        <row r="1797">
          <cell r="A1797" t="str">
            <v>NIY164</v>
          </cell>
          <cell r="B1797">
            <v>384</v>
          </cell>
        </row>
        <row r="1798">
          <cell r="A1798" t="str">
            <v>NIY155</v>
          </cell>
          <cell r="B1798">
            <v>380</v>
          </cell>
        </row>
        <row r="1799">
          <cell r="A1799" t="str">
            <v>NIY146</v>
          </cell>
          <cell r="B1799">
            <v>376</v>
          </cell>
        </row>
        <row r="1800">
          <cell r="A1800" t="str">
            <v>NIY137</v>
          </cell>
          <cell r="B1800">
            <v>372</v>
          </cell>
        </row>
        <row r="1801">
          <cell r="A1801" t="str">
            <v>NIY128</v>
          </cell>
          <cell r="B1801">
            <v>368</v>
          </cell>
        </row>
        <row r="1802">
          <cell r="A1802" t="str">
            <v>NIY119</v>
          </cell>
          <cell r="B1802">
            <v>364</v>
          </cell>
        </row>
        <row r="1803">
          <cell r="A1803" t="str">
            <v>NIY110</v>
          </cell>
          <cell r="B1803">
            <v>360</v>
          </cell>
        </row>
        <row r="1804">
          <cell r="A1804" t="str">
            <v>NIY0,9100</v>
          </cell>
          <cell r="B1804">
            <v>392</v>
          </cell>
        </row>
        <row r="1805">
          <cell r="A1805" t="str">
            <v>NIY0,991</v>
          </cell>
          <cell r="B1805">
            <v>388</v>
          </cell>
        </row>
        <row r="1806">
          <cell r="A1806" t="str">
            <v>NIY0,982</v>
          </cell>
          <cell r="B1806">
            <v>384</v>
          </cell>
        </row>
        <row r="1807">
          <cell r="A1807" t="str">
            <v>NIY0,973</v>
          </cell>
          <cell r="B1807">
            <v>380</v>
          </cell>
        </row>
        <row r="1808">
          <cell r="A1808" t="str">
            <v>NIY0,964</v>
          </cell>
          <cell r="B1808">
            <v>376</v>
          </cell>
        </row>
        <row r="1809">
          <cell r="A1809" t="str">
            <v>NIY0,955</v>
          </cell>
          <cell r="B1809">
            <v>372</v>
          </cell>
        </row>
        <row r="1810">
          <cell r="A1810" t="str">
            <v>NIY0,946</v>
          </cell>
          <cell r="B1810">
            <v>368</v>
          </cell>
        </row>
        <row r="1811">
          <cell r="A1811" t="str">
            <v>NIY0,937</v>
          </cell>
          <cell r="B1811">
            <v>364</v>
          </cell>
        </row>
        <row r="1812">
          <cell r="A1812" t="str">
            <v>NIY0,928</v>
          </cell>
          <cell r="B1812">
            <v>360</v>
          </cell>
        </row>
        <row r="1813">
          <cell r="A1813" t="str">
            <v>NIY0,919</v>
          </cell>
          <cell r="B1813">
            <v>356</v>
          </cell>
        </row>
        <row r="1814">
          <cell r="A1814" t="str">
            <v>NIY0,910</v>
          </cell>
          <cell r="B1814">
            <v>352</v>
          </cell>
        </row>
        <row r="1815">
          <cell r="A1815" t="str">
            <v>NIY0,8100</v>
          </cell>
          <cell r="B1815">
            <v>384</v>
          </cell>
        </row>
        <row r="1816">
          <cell r="A1816" t="str">
            <v>NIY0,891</v>
          </cell>
          <cell r="B1816">
            <v>380</v>
          </cell>
        </row>
        <row r="1817">
          <cell r="A1817" t="str">
            <v>NIY0,882</v>
          </cell>
          <cell r="B1817">
            <v>376</v>
          </cell>
        </row>
        <row r="1818">
          <cell r="A1818" t="str">
            <v>NIY0,873</v>
          </cell>
          <cell r="B1818">
            <v>372</v>
          </cell>
        </row>
        <row r="1819">
          <cell r="A1819" t="str">
            <v>NIY0,864</v>
          </cell>
          <cell r="B1819">
            <v>368</v>
          </cell>
        </row>
        <row r="1820">
          <cell r="A1820" t="str">
            <v>NIY0,855</v>
          </cell>
          <cell r="B1820">
            <v>364</v>
          </cell>
        </row>
        <row r="1821">
          <cell r="A1821" t="str">
            <v>NIY0,846</v>
          </cell>
          <cell r="B1821">
            <v>360</v>
          </cell>
        </row>
        <row r="1822">
          <cell r="A1822" t="str">
            <v>NIY0,837</v>
          </cell>
          <cell r="B1822">
            <v>356</v>
          </cell>
        </row>
        <row r="1823">
          <cell r="A1823" t="str">
            <v>NIY0,828</v>
          </cell>
          <cell r="B1823">
            <v>352</v>
          </cell>
        </row>
        <row r="1824">
          <cell r="A1824" t="str">
            <v>NIY0,819</v>
          </cell>
          <cell r="B1824">
            <v>348</v>
          </cell>
        </row>
        <row r="1825">
          <cell r="A1825" t="str">
            <v>NIY0,810</v>
          </cell>
          <cell r="B1825">
            <v>344</v>
          </cell>
        </row>
        <row r="1826">
          <cell r="A1826" t="str">
            <v>NIY0,7100</v>
          </cell>
          <cell r="B1826">
            <v>376</v>
          </cell>
        </row>
        <row r="1827">
          <cell r="A1827" t="str">
            <v>NIY0,791</v>
          </cell>
          <cell r="B1827">
            <v>372</v>
          </cell>
        </row>
        <row r="1828">
          <cell r="A1828" t="str">
            <v>NIY0,782</v>
          </cell>
          <cell r="B1828">
            <v>368</v>
          </cell>
        </row>
        <row r="1829">
          <cell r="A1829" t="str">
            <v>NIY0,773</v>
          </cell>
          <cell r="B1829">
            <v>364</v>
          </cell>
        </row>
        <row r="1830">
          <cell r="A1830" t="str">
            <v>NIY0,764</v>
          </cell>
          <cell r="B1830">
            <v>360</v>
          </cell>
        </row>
        <row r="1831">
          <cell r="A1831" t="str">
            <v>NIY0,755</v>
          </cell>
          <cell r="B1831">
            <v>356</v>
          </cell>
        </row>
        <row r="1832">
          <cell r="A1832" t="str">
            <v>NIY0,746</v>
          </cell>
          <cell r="B1832">
            <v>352</v>
          </cell>
        </row>
        <row r="1833">
          <cell r="A1833" t="str">
            <v>NIY0,737</v>
          </cell>
          <cell r="B1833">
            <v>348</v>
          </cell>
        </row>
        <row r="1834">
          <cell r="A1834" t="str">
            <v>NIY0,728</v>
          </cell>
          <cell r="B1834">
            <v>344</v>
          </cell>
        </row>
        <row r="1835">
          <cell r="A1835" t="str">
            <v>NIY0,719</v>
          </cell>
          <cell r="B1835">
            <v>340</v>
          </cell>
        </row>
        <row r="1836">
          <cell r="A1836" t="str">
            <v>NIY0,710</v>
          </cell>
          <cell r="B1836">
            <v>336</v>
          </cell>
        </row>
        <row r="1837">
          <cell r="A1837" t="str">
            <v>NIY0,6100</v>
          </cell>
          <cell r="B1837">
            <v>368</v>
          </cell>
        </row>
        <row r="1838">
          <cell r="A1838" t="str">
            <v>NIY0,691</v>
          </cell>
          <cell r="B1838">
            <v>364</v>
          </cell>
        </row>
        <row r="1839">
          <cell r="A1839" t="str">
            <v>NIY0,682</v>
          </cell>
          <cell r="B1839">
            <v>360</v>
          </cell>
        </row>
        <row r="1840">
          <cell r="A1840" t="str">
            <v>NIY0,673</v>
          </cell>
          <cell r="B1840">
            <v>356</v>
          </cell>
        </row>
        <row r="1841">
          <cell r="A1841" t="str">
            <v>NIY0,664</v>
          </cell>
          <cell r="B1841">
            <v>352</v>
          </cell>
        </row>
        <row r="1842">
          <cell r="A1842" t="str">
            <v>NIY0,655</v>
          </cell>
          <cell r="B1842">
            <v>348</v>
          </cell>
        </row>
        <row r="1843">
          <cell r="A1843" t="str">
            <v>NIY0,646</v>
          </cell>
          <cell r="B1843">
            <v>344</v>
          </cell>
        </row>
        <row r="1844">
          <cell r="A1844" t="str">
            <v>NIY0,637</v>
          </cell>
          <cell r="B1844">
            <v>340</v>
          </cell>
        </row>
        <row r="1845">
          <cell r="A1845" t="str">
            <v>NIY0,628</v>
          </cell>
          <cell r="B1845">
            <v>336</v>
          </cell>
        </row>
        <row r="1846">
          <cell r="A1846" t="str">
            <v>NIY0,619</v>
          </cell>
          <cell r="B1846">
            <v>332</v>
          </cell>
        </row>
        <row r="1847">
          <cell r="A1847" t="str">
            <v>NIY0,610</v>
          </cell>
          <cell r="B1847">
            <v>328</v>
          </cell>
        </row>
        <row r="1848">
          <cell r="A1848" t="str">
            <v>NIY0,5100</v>
          </cell>
          <cell r="B1848">
            <v>360</v>
          </cell>
        </row>
        <row r="1849">
          <cell r="A1849" t="str">
            <v>NIY0,591</v>
          </cell>
          <cell r="B1849">
            <v>356</v>
          </cell>
        </row>
        <row r="1850">
          <cell r="A1850" t="str">
            <v>NIY0,582</v>
          </cell>
          <cell r="B1850">
            <v>352</v>
          </cell>
        </row>
        <row r="1851">
          <cell r="A1851" t="str">
            <v>NIY0,573</v>
          </cell>
          <cell r="B1851">
            <v>348</v>
          </cell>
        </row>
        <row r="1852">
          <cell r="A1852" t="str">
            <v>NIY0,564</v>
          </cell>
          <cell r="B1852">
            <v>344</v>
          </cell>
        </row>
        <row r="1853">
          <cell r="A1853" t="str">
            <v>NIY0,555</v>
          </cell>
          <cell r="B1853">
            <v>340</v>
          </cell>
        </row>
        <row r="1854">
          <cell r="A1854" t="str">
            <v>NIY0,546</v>
          </cell>
          <cell r="B1854">
            <v>336</v>
          </cell>
        </row>
        <row r="1855">
          <cell r="A1855" t="str">
            <v>NIY0,537</v>
          </cell>
          <cell r="B1855">
            <v>332</v>
          </cell>
        </row>
        <row r="1856">
          <cell r="A1856" t="str">
            <v>NIY0,528</v>
          </cell>
          <cell r="B1856">
            <v>328</v>
          </cell>
        </row>
        <row r="1857">
          <cell r="A1857" t="str">
            <v>NIY0,519</v>
          </cell>
          <cell r="B1857">
            <v>324</v>
          </cell>
        </row>
        <row r="1858">
          <cell r="A1858" t="str">
            <v>NIY0,510</v>
          </cell>
          <cell r="B1858">
            <v>320</v>
          </cell>
        </row>
        <row r="1859">
          <cell r="A1859" t="str">
            <v>NIÄ</v>
          </cell>
          <cell r="B1859">
            <v>260</v>
          </cell>
        </row>
        <row r="1860">
          <cell r="A1860" t="str">
            <v>NIIP1100</v>
          </cell>
          <cell r="B1860">
            <v>210</v>
          </cell>
        </row>
        <row r="1861">
          <cell r="A1861" t="str">
            <v>NIIP191</v>
          </cell>
          <cell r="B1861">
            <v>207</v>
          </cell>
        </row>
        <row r="1862">
          <cell r="A1862" t="str">
            <v>NIIP182</v>
          </cell>
          <cell r="B1862">
            <v>203</v>
          </cell>
        </row>
        <row r="1863">
          <cell r="A1863" t="str">
            <v>NIIP173</v>
          </cell>
          <cell r="B1863">
            <v>200</v>
          </cell>
        </row>
        <row r="1864">
          <cell r="A1864" t="str">
            <v>NIIP164</v>
          </cell>
          <cell r="B1864">
            <v>196</v>
          </cell>
        </row>
        <row r="1865">
          <cell r="A1865" t="str">
            <v>NIIP155</v>
          </cell>
          <cell r="B1865">
            <v>193</v>
          </cell>
        </row>
        <row r="1866">
          <cell r="A1866" t="str">
            <v>NIIP146</v>
          </cell>
          <cell r="B1866">
            <v>189</v>
          </cell>
        </row>
        <row r="1867">
          <cell r="A1867" t="str">
            <v>NIIP137</v>
          </cell>
          <cell r="B1867">
            <v>186</v>
          </cell>
        </row>
        <row r="1868">
          <cell r="A1868" t="str">
            <v>NIIP128</v>
          </cell>
          <cell r="B1868">
            <v>182</v>
          </cell>
        </row>
        <row r="1869">
          <cell r="A1869" t="str">
            <v>NIIP119</v>
          </cell>
          <cell r="B1869">
            <v>179</v>
          </cell>
        </row>
        <row r="1870">
          <cell r="A1870" t="str">
            <v>NIIP110</v>
          </cell>
          <cell r="B1870">
            <v>175</v>
          </cell>
        </row>
        <row r="1871">
          <cell r="A1871" t="str">
            <v>NIIP0,9100</v>
          </cell>
          <cell r="B1871">
            <v>203</v>
          </cell>
        </row>
        <row r="1872">
          <cell r="A1872" t="str">
            <v>NIIP0,991</v>
          </cell>
          <cell r="B1872">
            <v>200</v>
          </cell>
        </row>
        <row r="1873">
          <cell r="A1873" t="str">
            <v>NIIP0,982</v>
          </cell>
          <cell r="B1873">
            <v>196</v>
          </cell>
        </row>
        <row r="1874">
          <cell r="A1874" t="str">
            <v>NIIP0,973</v>
          </cell>
          <cell r="B1874">
            <v>193</v>
          </cell>
        </row>
        <row r="1875">
          <cell r="A1875" t="str">
            <v>NIIP0,964</v>
          </cell>
          <cell r="B1875">
            <v>189</v>
          </cell>
        </row>
        <row r="1876">
          <cell r="A1876" t="str">
            <v>NIIP0,955</v>
          </cell>
          <cell r="B1876">
            <v>186</v>
          </cell>
        </row>
        <row r="1877">
          <cell r="A1877" t="str">
            <v>NIIP0,946</v>
          </cell>
          <cell r="B1877">
            <v>182</v>
          </cell>
        </row>
        <row r="1878">
          <cell r="A1878" t="str">
            <v>NIIP0,937</v>
          </cell>
          <cell r="B1878">
            <v>179</v>
          </cell>
        </row>
        <row r="1879">
          <cell r="A1879" t="str">
            <v>NIIP0,928</v>
          </cell>
          <cell r="B1879">
            <v>175</v>
          </cell>
        </row>
        <row r="1880">
          <cell r="A1880" t="str">
            <v>NIIP0,919</v>
          </cell>
          <cell r="B1880">
            <v>172</v>
          </cell>
        </row>
        <row r="1881">
          <cell r="A1881" t="str">
            <v>NIIP0,910</v>
          </cell>
          <cell r="B1881">
            <v>168</v>
          </cell>
        </row>
        <row r="1882">
          <cell r="A1882" t="str">
            <v>NIIP0,8100</v>
          </cell>
          <cell r="B1882">
            <v>196</v>
          </cell>
        </row>
        <row r="1883">
          <cell r="A1883" t="str">
            <v>NIIP0,891</v>
          </cell>
          <cell r="B1883">
            <v>193</v>
          </cell>
        </row>
        <row r="1884">
          <cell r="A1884" t="str">
            <v>NIIP0,882</v>
          </cell>
          <cell r="B1884">
            <v>189</v>
          </cell>
        </row>
        <row r="1885">
          <cell r="A1885" t="str">
            <v>NIIP0,873</v>
          </cell>
          <cell r="B1885">
            <v>186</v>
          </cell>
        </row>
        <row r="1886">
          <cell r="A1886" t="str">
            <v>NIIP0,864</v>
          </cell>
          <cell r="B1886">
            <v>182</v>
          </cell>
        </row>
        <row r="1887">
          <cell r="A1887" t="str">
            <v>NIIP0,855</v>
          </cell>
          <cell r="B1887">
            <v>179</v>
          </cell>
        </row>
        <row r="1888">
          <cell r="A1888" t="str">
            <v>NIIP0,846</v>
          </cell>
          <cell r="B1888">
            <v>175</v>
          </cell>
        </row>
        <row r="1889">
          <cell r="A1889" t="str">
            <v>NIIP0,837</v>
          </cell>
          <cell r="B1889">
            <v>172</v>
          </cell>
        </row>
        <row r="1890">
          <cell r="A1890" t="str">
            <v>NIIP0,828</v>
          </cell>
          <cell r="B1890">
            <v>168</v>
          </cell>
        </row>
        <row r="1891">
          <cell r="A1891" t="str">
            <v>NIIP0,819</v>
          </cell>
          <cell r="B1891">
            <v>165</v>
          </cell>
        </row>
        <row r="1892">
          <cell r="A1892" t="str">
            <v>NIIP0,810</v>
          </cell>
          <cell r="B1892">
            <v>161</v>
          </cell>
        </row>
        <row r="1893">
          <cell r="A1893" t="str">
            <v>NIIP0,7100</v>
          </cell>
          <cell r="B1893">
            <v>189</v>
          </cell>
        </row>
        <row r="1894">
          <cell r="A1894" t="str">
            <v>NIIP0,791</v>
          </cell>
          <cell r="B1894">
            <v>186</v>
          </cell>
        </row>
        <row r="1895">
          <cell r="A1895" t="str">
            <v>NIIP0,782</v>
          </cell>
          <cell r="B1895">
            <v>182</v>
          </cell>
        </row>
        <row r="1896">
          <cell r="A1896" t="str">
            <v>NIIP0,773</v>
          </cell>
          <cell r="B1896">
            <v>179</v>
          </cell>
        </row>
        <row r="1897">
          <cell r="A1897" t="str">
            <v>NIIP0,764</v>
          </cell>
          <cell r="B1897">
            <v>175</v>
          </cell>
        </row>
        <row r="1898">
          <cell r="A1898" t="str">
            <v>NIIP0,755</v>
          </cell>
          <cell r="B1898">
            <v>172</v>
          </cell>
        </row>
        <row r="1899">
          <cell r="A1899" t="str">
            <v>NIIP0,746</v>
          </cell>
          <cell r="B1899">
            <v>168</v>
          </cell>
        </row>
        <row r="1900">
          <cell r="A1900" t="str">
            <v>NIIP0,737</v>
          </cell>
          <cell r="B1900">
            <v>165</v>
          </cell>
        </row>
        <row r="1901">
          <cell r="A1901" t="str">
            <v>NIIP0,728</v>
          </cell>
          <cell r="B1901">
            <v>161</v>
          </cell>
        </row>
        <row r="1902">
          <cell r="A1902" t="str">
            <v>NIIP0,719</v>
          </cell>
          <cell r="B1902">
            <v>158</v>
          </cell>
        </row>
        <row r="1903">
          <cell r="A1903" t="str">
            <v>NIIP0,710</v>
          </cell>
          <cell r="B1903">
            <v>154</v>
          </cell>
        </row>
        <row r="1904">
          <cell r="A1904" t="str">
            <v>NIIP0,6100</v>
          </cell>
          <cell r="B1904">
            <v>182</v>
          </cell>
        </row>
        <row r="1905">
          <cell r="A1905" t="str">
            <v>NIIP0,691</v>
          </cell>
          <cell r="B1905">
            <v>179</v>
          </cell>
        </row>
        <row r="1906">
          <cell r="A1906" t="str">
            <v>NIIP0,682</v>
          </cell>
          <cell r="B1906">
            <v>175</v>
          </cell>
        </row>
        <row r="1907">
          <cell r="A1907" t="str">
            <v>NIIP0,673</v>
          </cell>
          <cell r="B1907">
            <v>172</v>
          </cell>
        </row>
        <row r="1908">
          <cell r="A1908" t="str">
            <v>NIIP0,664</v>
          </cell>
          <cell r="B1908">
            <v>168</v>
          </cell>
        </row>
        <row r="1909">
          <cell r="A1909" t="str">
            <v>NIIP0,655</v>
          </cell>
          <cell r="B1909">
            <v>165</v>
          </cell>
        </row>
        <row r="1910">
          <cell r="A1910" t="str">
            <v>NIIP0,646</v>
          </cell>
          <cell r="B1910">
            <v>161</v>
          </cell>
        </row>
        <row r="1911">
          <cell r="A1911" t="str">
            <v>NIIP0,637</v>
          </cell>
          <cell r="B1911">
            <v>158</v>
          </cell>
        </row>
        <row r="1912">
          <cell r="A1912" t="str">
            <v>NIIP0,628</v>
          </cell>
          <cell r="B1912">
            <v>154</v>
          </cell>
        </row>
        <row r="1913">
          <cell r="A1913" t="str">
            <v>NIIP0,619</v>
          </cell>
          <cell r="B1913">
            <v>151</v>
          </cell>
        </row>
        <row r="1914">
          <cell r="A1914" t="str">
            <v>NIIP0,610</v>
          </cell>
          <cell r="B1914">
            <v>147</v>
          </cell>
        </row>
        <row r="1915">
          <cell r="A1915" t="str">
            <v>NIIP0,5100</v>
          </cell>
          <cell r="B1915">
            <v>175</v>
          </cell>
        </row>
        <row r="1916">
          <cell r="A1916" t="str">
            <v>NIIP0,591</v>
          </cell>
          <cell r="B1916">
            <v>172</v>
          </cell>
        </row>
        <row r="1917">
          <cell r="A1917" t="str">
            <v>NIIP0,582</v>
          </cell>
          <cell r="B1917">
            <v>168</v>
          </cell>
        </row>
        <row r="1918">
          <cell r="A1918" t="str">
            <v>NIIP0,573</v>
          </cell>
          <cell r="B1918">
            <v>165</v>
          </cell>
        </row>
        <row r="1919">
          <cell r="A1919" t="str">
            <v>NIIP0,564</v>
          </cell>
          <cell r="B1919">
            <v>161</v>
          </cell>
        </row>
        <row r="1920">
          <cell r="A1920" t="str">
            <v>NIIP0,555</v>
          </cell>
          <cell r="B1920">
            <v>158</v>
          </cell>
        </row>
        <row r="1921">
          <cell r="A1921" t="str">
            <v>NIIP0,546</v>
          </cell>
          <cell r="B1921">
            <v>154</v>
          </cell>
        </row>
        <row r="1922">
          <cell r="A1922" t="str">
            <v>NIIP0,537</v>
          </cell>
          <cell r="B1922">
            <v>151</v>
          </cell>
        </row>
        <row r="1923">
          <cell r="A1923" t="str">
            <v>NIIP0,528</v>
          </cell>
          <cell r="B1923">
            <v>147</v>
          </cell>
        </row>
        <row r="1924">
          <cell r="A1924" t="str">
            <v>NIIP0,519</v>
          </cell>
          <cell r="B1924">
            <v>144</v>
          </cell>
        </row>
        <row r="1925">
          <cell r="A1925" t="str">
            <v>NIIP0,510</v>
          </cell>
          <cell r="B1925">
            <v>140</v>
          </cell>
        </row>
        <row r="1926">
          <cell r="A1926" t="str">
            <v>NIIR1100</v>
          </cell>
          <cell r="B1926">
            <v>340</v>
          </cell>
        </row>
        <row r="1927">
          <cell r="A1927" t="str">
            <v>NIIR191</v>
          </cell>
          <cell r="B1927">
            <v>332</v>
          </cell>
        </row>
        <row r="1928">
          <cell r="A1928" t="str">
            <v>NIIR182</v>
          </cell>
          <cell r="B1928">
            <v>324</v>
          </cell>
        </row>
        <row r="1929">
          <cell r="A1929" t="str">
            <v>NIIR173</v>
          </cell>
          <cell r="B1929">
            <v>316</v>
          </cell>
        </row>
        <row r="1930">
          <cell r="A1930" t="str">
            <v>NIIR164</v>
          </cell>
          <cell r="B1930">
            <v>308</v>
          </cell>
        </row>
        <row r="1931">
          <cell r="A1931" t="str">
            <v>NIIR155</v>
          </cell>
          <cell r="B1931">
            <v>300</v>
          </cell>
        </row>
        <row r="1932">
          <cell r="A1932" t="str">
            <v>NIIR146</v>
          </cell>
          <cell r="B1932">
            <v>292</v>
          </cell>
        </row>
        <row r="1933">
          <cell r="A1933" t="str">
            <v>NIIR137</v>
          </cell>
          <cell r="B1933">
            <v>284</v>
          </cell>
        </row>
        <row r="1934">
          <cell r="A1934" t="str">
            <v>NIIR128</v>
          </cell>
          <cell r="B1934">
            <v>276</v>
          </cell>
        </row>
        <row r="1935">
          <cell r="A1935" t="str">
            <v>NIIR119</v>
          </cell>
          <cell r="B1935">
            <v>268</v>
          </cell>
        </row>
        <row r="1936">
          <cell r="A1936" t="str">
            <v>NIIR110</v>
          </cell>
          <cell r="B1936">
            <v>260</v>
          </cell>
        </row>
        <row r="1937">
          <cell r="A1937" t="str">
            <v>NIIR0,9100</v>
          </cell>
          <cell r="B1937">
            <v>324</v>
          </cell>
        </row>
        <row r="1938">
          <cell r="A1938" t="str">
            <v>NIIR0,991</v>
          </cell>
          <cell r="B1938">
            <v>316</v>
          </cell>
        </row>
        <row r="1939">
          <cell r="A1939" t="str">
            <v>NIIR0,982</v>
          </cell>
          <cell r="B1939">
            <v>308</v>
          </cell>
        </row>
        <row r="1940">
          <cell r="A1940" t="str">
            <v>NIIR0,973</v>
          </cell>
          <cell r="B1940">
            <v>300</v>
          </cell>
        </row>
        <row r="1941">
          <cell r="A1941" t="str">
            <v>NIIR0,964</v>
          </cell>
          <cell r="B1941">
            <v>292</v>
          </cell>
        </row>
        <row r="1942">
          <cell r="A1942" t="str">
            <v>NIIR0,955</v>
          </cell>
          <cell r="B1942">
            <v>284</v>
          </cell>
        </row>
        <row r="1943">
          <cell r="A1943" t="str">
            <v>NIIR0,946</v>
          </cell>
          <cell r="B1943">
            <v>276</v>
          </cell>
        </row>
        <row r="1944">
          <cell r="A1944" t="str">
            <v>NIIR0,937</v>
          </cell>
          <cell r="B1944">
            <v>268</v>
          </cell>
        </row>
        <row r="1945">
          <cell r="A1945" t="str">
            <v>NIIR0,928</v>
          </cell>
          <cell r="B1945">
            <v>260</v>
          </cell>
        </row>
        <row r="1946">
          <cell r="A1946" t="str">
            <v>NIIR0,919</v>
          </cell>
          <cell r="B1946">
            <v>252</v>
          </cell>
        </row>
        <row r="1947">
          <cell r="A1947" t="str">
            <v>NIIR0,910</v>
          </cell>
          <cell r="B1947">
            <v>244</v>
          </cell>
        </row>
        <row r="1948">
          <cell r="A1948" t="str">
            <v>NIIR0,8100</v>
          </cell>
          <cell r="B1948">
            <v>308</v>
          </cell>
        </row>
        <row r="1949">
          <cell r="A1949" t="str">
            <v>NIIR0,891</v>
          </cell>
          <cell r="B1949">
            <v>300</v>
          </cell>
        </row>
        <row r="1950">
          <cell r="A1950" t="str">
            <v>NIIR0,882</v>
          </cell>
          <cell r="B1950">
            <v>292</v>
          </cell>
        </row>
        <row r="1951">
          <cell r="A1951" t="str">
            <v>NIIR0,873</v>
          </cell>
          <cell r="B1951">
            <v>284</v>
          </cell>
        </row>
        <row r="1952">
          <cell r="A1952" t="str">
            <v>NIIR0,864</v>
          </cell>
          <cell r="B1952">
            <v>276</v>
          </cell>
        </row>
        <row r="1953">
          <cell r="A1953" t="str">
            <v>NIIR0,855</v>
          </cell>
          <cell r="B1953">
            <v>268</v>
          </cell>
        </row>
        <row r="1954">
          <cell r="A1954" t="str">
            <v>NIIR0,846</v>
          </cell>
          <cell r="B1954">
            <v>260</v>
          </cell>
        </row>
        <row r="1955">
          <cell r="A1955" t="str">
            <v>NIIR0,837</v>
          </cell>
          <cell r="B1955">
            <v>252</v>
          </cell>
        </row>
        <row r="1956">
          <cell r="A1956" t="str">
            <v>NIIR0,828</v>
          </cell>
          <cell r="B1956">
            <v>244</v>
          </cell>
        </row>
        <row r="1957">
          <cell r="A1957" t="str">
            <v>NIIR0,819</v>
          </cell>
          <cell r="B1957">
            <v>236</v>
          </cell>
        </row>
        <row r="1958">
          <cell r="A1958" t="str">
            <v>NIIR0,810</v>
          </cell>
          <cell r="B1958">
            <v>228</v>
          </cell>
        </row>
        <row r="1959">
          <cell r="A1959" t="str">
            <v>NIIR0,7100</v>
          </cell>
          <cell r="B1959">
            <v>292</v>
          </cell>
        </row>
        <row r="1960">
          <cell r="A1960" t="str">
            <v>NIIR0,791</v>
          </cell>
          <cell r="B1960">
            <v>284</v>
          </cell>
        </row>
        <row r="1961">
          <cell r="A1961" t="str">
            <v>NIIR0,782</v>
          </cell>
          <cell r="B1961">
            <v>276</v>
          </cell>
        </row>
        <row r="1962">
          <cell r="A1962" t="str">
            <v>NIIR0,773</v>
          </cell>
          <cell r="B1962">
            <v>268</v>
          </cell>
        </row>
        <row r="1963">
          <cell r="A1963" t="str">
            <v>NIIR0,764</v>
          </cell>
          <cell r="B1963">
            <v>260</v>
          </cell>
        </row>
        <row r="1964">
          <cell r="A1964" t="str">
            <v>NIIR0,755</v>
          </cell>
          <cell r="B1964">
            <v>252</v>
          </cell>
        </row>
        <row r="1965">
          <cell r="A1965" t="str">
            <v>NIIR0,746</v>
          </cell>
          <cell r="B1965">
            <v>244</v>
          </cell>
        </row>
        <row r="1966">
          <cell r="A1966" t="str">
            <v>NIIR0,737</v>
          </cell>
          <cell r="B1966">
            <v>236</v>
          </cell>
        </row>
        <row r="1967">
          <cell r="A1967" t="str">
            <v>NIIR0,728</v>
          </cell>
          <cell r="B1967">
            <v>228</v>
          </cell>
        </row>
        <row r="1968">
          <cell r="A1968" t="str">
            <v>NIIR0,719</v>
          </cell>
          <cell r="B1968">
            <v>220</v>
          </cell>
        </row>
        <row r="1969">
          <cell r="A1969" t="str">
            <v>NIIR0,710</v>
          </cell>
          <cell r="B1969">
            <v>212</v>
          </cell>
        </row>
        <row r="1970">
          <cell r="A1970" t="str">
            <v>NIIR0,6100</v>
          </cell>
          <cell r="B1970">
            <v>276</v>
          </cell>
        </row>
        <row r="1971">
          <cell r="A1971" t="str">
            <v>NIIR0,691</v>
          </cell>
          <cell r="B1971">
            <v>268</v>
          </cell>
        </row>
        <row r="1972">
          <cell r="A1972" t="str">
            <v>NIIR0,682</v>
          </cell>
          <cell r="B1972">
            <v>260</v>
          </cell>
        </row>
        <row r="1973">
          <cell r="A1973" t="str">
            <v>NIIR0,673</v>
          </cell>
          <cell r="B1973">
            <v>252</v>
          </cell>
        </row>
        <row r="1974">
          <cell r="A1974" t="str">
            <v>NIIR0,664</v>
          </cell>
          <cell r="B1974">
            <v>244</v>
          </cell>
        </row>
        <row r="1975">
          <cell r="A1975" t="str">
            <v>NIIR0,655</v>
          </cell>
          <cell r="B1975">
            <v>236</v>
          </cell>
        </row>
        <row r="1976">
          <cell r="A1976" t="str">
            <v>NIIR0,646</v>
          </cell>
          <cell r="B1976">
            <v>228</v>
          </cell>
        </row>
        <row r="1977">
          <cell r="A1977" t="str">
            <v>NIIR0,637</v>
          </cell>
          <cell r="B1977">
            <v>220</v>
          </cell>
        </row>
        <row r="1978">
          <cell r="A1978" t="str">
            <v>NIIR0,628</v>
          </cell>
          <cell r="B1978">
            <v>212</v>
          </cell>
        </row>
        <row r="1979">
          <cell r="A1979" t="str">
            <v>NIIR0,619</v>
          </cell>
          <cell r="B1979">
            <v>204</v>
          </cell>
        </row>
        <row r="1980">
          <cell r="A1980" t="str">
            <v>NIIR0,610</v>
          </cell>
          <cell r="B1980">
            <v>196</v>
          </cell>
        </row>
        <row r="1981">
          <cell r="A1981" t="str">
            <v>NIIR0,5100</v>
          </cell>
          <cell r="B1981">
            <v>260</v>
          </cell>
        </row>
        <row r="1982">
          <cell r="A1982" t="str">
            <v>NIIR0,591</v>
          </cell>
          <cell r="B1982">
            <v>252</v>
          </cell>
        </row>
        <row r="1983">
          <cell r="A1983" t="str">
            <v>NIIR0,582</v>
          </cell>
          <cell r="B1983">
            <v>244</v>
          </cell>
        </row>
        <row r="1984">
          <cell r="A1984" t="str">
            <v>NIIR0,573</v>
          </cell>
          <cell r="B1984">
            <v>236</v>
          </cell>
        </row>
        <row r="1985">
          <cell r="A1985" t="str">
            <v>NIIR0,564</v>
          </cell>
          <cell r="B1985">
            <v>228</v>
          </cell>
        </row>
        <row r="1986">
          <cell r="A1986" t="str">
            <v>NIIR0,555</v>
          </cell>
          <cell r="B1986">
            <v>220</v>
          </cell>
        </row>
        <row r="1987">
          <cell r="A1987" t="str">
            <v>NIIR0,546</v>
          </cell>
          <cell r="B1987">
            <v>212</v>
          </cell>
        </row>
        <row r="1988">
          <cell r="A1988" t="str">
            <v>NIIR0,537</v>
          </cell>
          <cell r="B1988">
            <v>204</v>
          </cell>
        </row>
        <row r="1989">
          <cell r="A1989" t="str">
            <v>NIIR0,528</v>
          </cell>
          <cell r="B1989">
            <v>196</v>
          </cell>
        </row>
        <row r="1990">
          <cell r="A1990" t="str">
            <v>NIIR0,519</v>
          </cell>
          <cell r="B1990">
            <v>188</v>
          </cell>
        </row>
        <row r="1991">
          <cell r="A1991" t="str">
            <v>NIIR0,510</v>
          </cell>
          <cell r="B1991">
            <v>180</v>
          </cell>
        </row>
        <row r="1992">
          <cell r="A1992" t="str">
            <v>NIIM1100</v>
          </cell>
          <cell r="B1992">
            <v>300</v>
          </cell>
        </row>
        <row r="1993">
          <cell r="A1993" t="str">
            <v>NIIM191</v>
          </cell>
          <cell r="B1993">
            <v>295</v>
          </cell>
        </row>
        <row r="1994">
          <cell r="A1994" t="str">
            <v>NIIM182</v>
          </cell>
          <cell r="B1994">
            <v>289</v>
          </cell>
        </row>
        <row r="1995">
          <cell r="A1995" t="str">
            <v>NIIM173</v>
          </cell>
          <cell r="B1995">
            <v>284</v>
          </cell>
        </row>
        <row r="1996">
          <cell r="A1996" t="str">
            <v>NIIM164</v>
          </cell>
          <cell r="B1996">
            <v>278</v>
          </cell>
        </row>
        <row r="1997">
          <cell r="A1997" t="str">
            <v>NIIM155</v>
          </cell>
          <cell r="B1997">
            <v>273</v>
          </cell>
        </row>
        <row r="1998">
          <cell r="A1998" t="str">
            <v>NIIM146</v>
          </cell>
          <cell r="B1998">
            <v>267</v>
          </cell>
        </row>
        <row r="1999">
          <cell r="A1999" t="str">
            <v>NIIM137</v>
          </cell>
          <cell r="B1999">
            <v>262</v>
          </cell>
        </row>
        <row r="2000">
          <cell r="A2000" t="str">
            <v>NIIM128</v>
          </cell>
          <cell r="B2000">
            <v>256</v>
          </cell>
        </row>
        <row r="2001">
          <cell r="A2001" t="str">
            <v>NIIM119</v>
          </cell>
          <cell r="B2001">
            <v>251</v>
          </cell>
        </row>
        <row r="2002">
          <cell r="A2002" t="str">
            <v>NIIM110</v>
          </cell>
          <cell r="B2002">
            <v>245</v>
          </cell>
        </row>
        <row r="2003">
          <cell r="A2003" t="str">
            <v>NIIM0,9100</v>
          </cell>
          <cell r="B2003">
            <v>289</v>
          </cell>
        </row>
        <row r="2004">
          <cell r="A2004" t="str">
            <v>NIIM0,991</v>
          </cell>
          <cell r="B2004">
            <v>284</v>
          </cell>
        </row>
        <row r="2005">
          <cell r="A2005" t="str">
            <v>NIIM0,982</v>
          </cell>
          <cell r="B2005">
            <v>278</v>
          </cell>
        </row>
        <row r="2006">
          <cell r="A2006" t="str">
            <v>NIIM0,973</v>
          </cell>
          <cell r="B2006">
            <v>273</v>
          </cell>
        </row>
        <row r="2007">
          <cell r="A2007" t="str">
            <v>NIIM0,964</v>
          </cell>
          <cell r="B2007">
            <v>267</v>
          </cell>
        </row>
        <row r="2008">
          <cell r="A2008" t="str">
            <v>NIIM0,955</v>
          </cell>
          <cell r="B2008">
            <v>262</v>
          </cell>
        </row>
        <row r="2009">
          <cell r="A2009" t="str">
            <v>NIIM0,946</v>
          </cell>
          <cell r="B2009">
            <v>256</v>
          </cell>
        </row>
        <row r="2010">
          <cell r="A2010" t="str">
            <v>NIIM0,937</v>
          </cell>
          <cell r="B2010">
            <v>251</v>
          </cell>
        </row>
        <row r="2011">
          <cell r="A2011" t="str">
            <v>NIIM0,928</v>
          </cell>
          <cell r="B2011">
            <v>245</v>
          </cell>
        </row>
        <row r="2012">
          <cell r="A2012" t="str">
            <v>NIIM0,919</v>
          </cell>
          <cell r="B2012">
            <v>240</v>
          </cell>
        </row>
        <row r="2013">
          <cell r="A2013" t="str">
            <v>NIIM0,910</v>
          </cell>
          <cell r="B2013">
            <v>234</v>
          </cell>
        </row>
        <row r="2014">
          <cell r="A2014" t="str">
            <v>NIIM0,8100</v>
          </cell>
          <cell r="B2014">
            <v>278</v>
          </cell>
        </row>
        <row r="2015">
          <cell r="A2015" t="str">
            <v>NIIM0,891</v>
          </cell>
          <cell r="B2015">
            <v>273</v>
          </cell>
        </row>
        <row r="2016">
          <cell r="A2016" t="str">
            <v>NIIM0,882</v>
          </cell>
          <cell r="B2016">
            <v>267</v>
          </cell>
        </row>
        <row r="2017">
          <cell r="A2017" t="str">
            <v>NIIM0,873</v>
          </cell>
          <cell r="B2017">
            <v>262</v>
          </cell>
        </row>
        <row r="2018">
          <cell r="A2018" t="str">
            <v>NIIM0,864</v>
          </cell>
          <cell r="B2018">
            <v>256</v>
          </cell>
        </row>
        <row r="2019">
          <cell r="A2019" t="str">
            <v>NIIM0,855</v>
          </cell>
          <cell r="B2019">
            <v>251</v>
          </cell>
        </row>
        <row r="2020">
          <cell r="A2020" t="str">
            <v>NIIM0,846</v>
          </cell>
          <cell r="B2020">
            <v>245</v>
          </cell>
        </row>
        <row r="2021">
          <cell r="A2021" t="str">
            <v>NIIM0,837</v>
          </cell>
          <cell r="B2021">
            <v>240</v>
          </cell>
        </row>
        <row r="2022">
          <cell r="A2022" t="str">
            <v>NIIM0,828</v>
          </cell>
          <cell r="B2022">
            <v>234</v>
          </cell>
        </row>
        <row r="2023">
          <cell r="A2023" t="str">
            <v>NIIM0,819</v>
          </cell>
          <cell r="B2023">
            <v>229</v>
          </cell>
        </row>
        <row r="2024">
          <cell r="A2024" t="str">
            <v>NIIM0,810</v>
          </cell>
          <cell r="B2024">
            <v>223</v>
          </cell>
        </row>
        <row r="2025">
          <cell r="A2025" t="str">
            <v>NIIM0,7100</v>
          </cell>
          <cell r="B2025">
            <v>267</v>
          </cell>
        </row>
        <row r="2026">
          <cell r="A2026" t="str">
            <v>NIIM0,791</v>
          </cell>
          <cell r="B2026">
            <v>262</v>
          </cell>
        </row>
        <row r="2027">
          <cell r="A2027" t="str">
            <v>NIIM0,782</v>
          </cell>
          <cell r="B2027">
            <v>256</v>
          </cell>
        </row>
        <row r="2028">
          <cell r="A2028" t="str">
            <v>NIIM0,773</v>
          </cell>
          <cell r="B2028">
            <v>251</v>
          </cell>
        </row>
        <row r="2029">
          <cell r="A2029" t="str">
            <v>NIIM0,764</v>
          </cell>
          <cell r="B2029">
            <v>245</v>
          </cell>
        </row>
        <row r="2030">
          <cell r="A2030" t="str">
            <v>NIIM0,755</v>
          </cell>
          <cell r="B2030">
            <v>240</v>
          </cell>
        </row>
        <row r="2031">
          <cell r="A2031" t="str">
            <v>NIIM0,746</v>
          </cell>
          <cell r="B2031">
            <v>234</v>
          </cell>
        </row>
        <row r="2032">
          <cell r="A2032" t="str">
            <v>NIIM0,737</v>
          </cell>
          <cell r="B2032">
            <v>229</v>
          </cell>
        </row>
        <row r="2033">
          <cell r="A2033" t="str">
            <v>NIIM0,728</v>
          </cell>
          <cell r="B2033">
            <v>223</v>
          </cell>
        </row>
        <row r="2034">
          <cell r="A2034" t="str">
            <v>NIIM0,719</v>
          </cell>
          <cell r="B2034">
            <v>218</v>
          </cell>
        </row>
        <row r="2035">
          <cell r="A2035" t="str">
            <v>NIIM0,710</v>
          </cell>
          <cell r="B2035">
            <v>212</v>
          </cell>
        </row>
        <row r="2036">
          <cell r="A2036" t="str">
            <v>NIIM0,6100</v>
          </cell>
          <cell r="B2036">
            <v>256</v>
          </cell>
        </row>
        <row r="2037">
          <cell r="A2037" t="str">
            <v>NIIM0,691</v>
          </cell>
          <cell r="B2037">
            <v>251</v>
          </cell>
        </row>
        <row r="2038">
          <cell r="A2038" t="str">
            <v>NIIM0,682</v>
          </cell>
          <cell r="B2038">
            <v>245</v>
          </cell>
        </row>
        <row r="2039">
          <cell r="A2039" t="str">
            <v>NIIM0,673</v>
          </cell>
          <cell r="B2039">
            <v>240</v>
          </cell>
        </row>
        <row r="2040">
          <cell r="A2040" t="str">
            <v>NIIM0,664</v>
          </cell>
          <cell r="B2040">
            <v>234</v>
          </cell>
        </row>
        <row r="2041">
          <cell r="A2041" t="str">
            <v>NIIM0,655</v>
          </cell>
          <cell r="B2041">
            <v>229</v>
          </cell>
        </row>
        <row r="2042">
          <cell r="A2042" t="str">
            <v>NIIM0,646</v>
          </cell>
          <cell r="B2042">
            <v>223</v>
          </cell>
        </row>
        <row r="2043">
          <cell r="A2043" t="str">
            <v>NIIM0,637</v>
          </cell>
          <cell r="B2043">
            <v>218</v>
          </cell>
        </row>
        <row r="2044">
          <cell r="A2044" t="str">
            <v>NIIM0,628</v>
          </cell>
          <cell r="B2044">
            <v>212</v>
          </cell>
        </row>
        <row r="2045">
          <cell r="A2045" t="str">
            <v>NIIM0,619</v>
          </cell>
          <cell r="B2045">
            <v>207</v>
          </cell>
        </row>
        <row r="2046">
          <cell r="A2046" t="str">
            <v>NIIM0,610</v>
          </cell>
          <cell r="B2046">
            <v>201</v>
          </cell>
        </row>
        <row r="2047">
          <cell r="A2047" t="str">
            <v>NIIM0,5100</v>
          </cell>
          <cell r="B2047">
            <v>245</v>
          </cell>
        </row>
        <row r="2048">
          <cell r="A2048" t="str">
            <v>NIIM0,591</v>
          </cell>
          <cell r="B2048">
            <v>240</v>
          </cell>
        </row>
        <row r="2049">
          <cell r="A2049" t="str">
            <v>NIIM0,582</v>
          </cell>
          <cell r="B2049">
            <v>234</v>
          </cell>
        </row>
        <row r="2050">
          <cell r="A2050" t="str">
            <v>NIIM0,573</v>
          </cell>
          <cell r="B2050">
            <v>229</v>
          </cell>
        </row>
        <row r="2051">
          <cell r="A2051" t="str">
            <v>NIIM0,564</v>
          </cell>
          <cell r="B2051">
            <v>223</v>
          </cell>
        </row>
        <row r="2052">
          <cell r="A2052" t="str">
            <v>NIIM0,555</v>
          </cell>
          <cell r="B2052">
            <v>218</v>
          </cell>
        </row>
        <row r="2053">
          <cell r="A2053" t="str">
            <v>NIIM0,546</v>
          </cell>
          <cell r="B2053">
            <v>212</v>
          </cell>
        </row>
        <row r="2054">
          <cell r="A2054" t="str">
            <v>NIIM0,537</v>
          </cell>
          <cell r="B2054">
            <v>207</v>
          </cell>
        </row>
        <row r="2055">
          <cell r="A2055" t="str">
            <v>NIIM0,528</v>
          </cell>
          <cell r="B2055">
            <v>201</v>
          </cell>
        </row>
        <row r="2056">
          <cell r="A2056" t="str">
            <v>NIIM0,519</v>
          </cell>
          <cell r="B2056">
            <v>196</v>
          </cell>
        </row>
        <row r="2057">
          <cell r="A2057" t="str">
            <v>NIIM0,510</v>
          </cell>
          <cell r="B2057">
            <v>190</v>
          </cell>
        </row>
        <row r="2058">
          <cell r="A2058" t="str">
            <v>NIIY1100</v>
          </cell>
          <cell r="B2058">
            <v>240</v>
          </cell>
        </row>
        <row r="2059">
          <cell r="A2059" t="str">
            <v>NIIY191</v>
          </cell>
          <cell r="B2059">
            <v>237</v>
          </cell>
        </row>
        <row r="2060">
          <cell r="A2060" t="str">
            <v>NIIY182</v>
          </cell>
          <cell r="B2060">
            <v>234</v>
          </cell>
        </row>
        <row r="2061">
          <cell r="A2061" t="str">
            <v>NIIY173</v>
          </cell>
          <cell r="B2061">
            <v>231</v>
          </cell>
        </row>
        <row r="2062">
          <cell r="A2062" t="str">
            <v>NIIY164</v>
          </cell>
          <cell r="B2062">
            <v>228</v>
          </cell>
        </row>
        <row r="2063">
          <cell r="A2063" t="str">
            <v>NIIY155</v>
          </cell>
          <cell r="B2063">
            <v>225</v>
          </cell>
        </row>
        <row r="2064">
          <cell r="A2064" t="str">
            <v>NIIY146</v>
          </cell>
          <cell r="B2064">
            <v>222</v>
          </cell>
        </row>
        <row r="2065">
          <cell r="A2065" t="str">
            <v>NIIY137</v>
          </cell>
          <cell r="B2065">
            <v>219</v>
          </cell>
        </row>
        <row r="2066">
          <cell r="A2066" t="str">
            <v>NIIY128</v>
          </cell>
          <cell r="B2066">
            <v>216</v>
          </cell>
        </row>
        <row r="2067">
          <cell r="A2067" t="str">
            <v>NIIY119</v>
          </cell>
          <cell r="B2067">
            <v>213</v>
          </cell>
        </row>
        <row r="2068">
          <cell r="A2068" t="str">
            <v>NIIY110</v>
          </cell>
          <cell r="B2068">
            <v>210</v>
          </cell>
        </row>
        <row r="2069">
          <cell r="A2069" t="str">
            <v>NIIY0,9100</v>
          </cell>
          <cell r="B2069">
            <v>234</v>
          </cell>
        </row>
        <row r="2070">
          <cell r="A2070" t="str">
            <v>NIIY0,991</v>
          </cell>
          <cell r="B2070">
            <v>231</v>
          </cell>
        </row>
        <row r="2071">
          <cell r="A2071" t="str">
            <v>NIIY0,982</v>
          </cell>
          <cell r="B2071">
            <v>228</v>
          </cell>
        </row>
        <row r="2072">
          <cell r="A2072" t="str">
            <v>NIIY0,973</v>
          </cell>
          <cell r="B2072">
            <v>225</v>
          </cell>
        </row>
        <row r="2073">
          <cell r="A2073" t="str">
            <v>NIIY0,964</v>
          </cell>
          <cell r="B2073">
            <v>222</v>
          </cell>
        </row>
        <row r="2074">
          <cell r="A2074" t="str">
            <v>NIIY0,955</v>
          </cell>
          <cell r="B2074">
            <v>219</v>
          </cell>
        </row>
        <row r="2075">
          <cell r="A2075" t="str">
            <v>NIIY0,946</v>
          </cell>
          <cell r="B2075">
            <v>216</v>
          </cell>
        </row>
        <row r="2076">
          <cell r="A2076" t="str">
            <v>NIIY0,937</v>
          </cell>
          <cell r="B2076">
            <v>213</v>
          </cell>
        </row>
        <row r="2077">
          <cell r="A2077" t="str">
            <v>NIIY0,928</v>
          </cell>
          <cell r="B2077">
            <v>210</v>
          </cell>
        </row>
        <row r="2078">
          <cell r="A2078" t="str">
            <v>NIIY0,919</v>
          </cell>
          <cell r="B2078">
            <v>207</v>
          </cell>
        </row>
        <row r="2079">
          <cell r="A2079" t="str">
            <v>NIIY0,910</v>
          </cell>
          <cell r="B2079">
            <v>204</v>
          </cell>
        </row>
        <row r="2080">
          <cell r="A2080" t="str">
            <v>NIIY0,8100</v>
          </cell>
          <cell r="B2080">
            <v>228</v>
          </cell>
        </row>
        <row r="2081">
          <cell r="A2081" t="str">
            <v>NIIY0,891</v>
          </cell>
          <cell r="B2081">
            <v>225</v>
          </cell>
        </row>
        <row r="2082">
          <cell r="A2082" t="str">
            <v>NIIY0,882</v>
          </cell>
          <cell r="B2082">
            <v>222</v>
          </cell>
        </row>
        <row r="2083">
          <cell r="A2083" t="str">
            <v>NIIY0,873</v>
          </cell>
          <cell r="B2083">
            <v>219</v>
          </cell>
        </row>
        <row r="2084">
          <cell r="A2084" t="str">
            <v>NIIY0,864</v>
          </cell>
          <cell r="B2084">
            <v>216</v>
          </cell>
        </row>
        <row r="2085">
          <cell r="A2085" t="str">
            <v>NIIY0,855</v>
          </cell>
          <cell r="B2085">
            <v>213</v>
          </cell>
        </row>
        <row r="2086">
          <cell r="A2086" t="str">
            <v>NIIY0,846</v>
          </cell>
          <cell r="B2086">
            <v>210</v>
          </cell>
        </row>
        <row r="2087">
          <cell r="A2087" t="str">
            <v>NIIY0,837</v>
          </cell>
          <cell r="B2087">
            <v>207</v>
          </cell>
        </row>
        <row r="2088">
          <cell r="A2088" t="str">
            <v>NIIY0,828</v>
          </cell>
          <cell r="B2088">
            <v>204</v>
          </cell>
        </row>
        <row r="2089">
          <cell r="A2089" t="str">
            <v>NIIY0,819</v>
          </cell>
          <cell r="B2089">
            <v>201</v>
          </cell>
        </row>
        <row r="2090">
          <cell r="A2090" t="str">
            <v>NIIY0,810</v>
          </cell>
          <cell r="B2090">
            <v>198</v>
          </cell>
        </row>
        <row r="2091">
          <cell r="A2091" t="str">
            <v>NIIY0,7100</v>
          </cell>
          <cell r="B2091">
            <v>222</v>
          </cell>
        </row>
        <row r="2092">
          <cell r="A2092" t="str">
            <v>NIIY0,791</v>
          </cell>
          <cell r="B2092">
            <v>219</v>
          </cell>
        </row>
        <row r="2093">
          <cell r="A2093" t="str">
            <v>NIIY0,782</v>
          </cell>
          <cell r="B2093">
            <v>216</v>
          </cell>
        </row>
        <row r="2094">
          <cell r="A2094" t="str">
            <v>NIIY0,773</v>
          </cell>
          <cell r="B2094">
            <v>213</v>
          </cell>
        </row>
        <row r="2095">
          <cell r="A2095" t="str">
            <v>NIIY0,764</v>
          </cell>
          <cell r="B2095">
            <v>210</v>
          </cell>
        </row>
        <row r="2096">
          <cell r="A2096" t="str">
            <v>NIIY0,755</v>
          </cell>
          <cell r="B2096">
            <v>207</v>
          </cell>
        </row>
        <row r="2097">
          <cell r="A2097" t="str">
            <v>NIIY0,746</v>
          </cell>
          <cell r="B2097">
            <v>204</v>
          </cell>
        </row>
        <row r="2098">
          <cell r="A2098" t="str">
            <v>NIIY0,737</v>
          </cell>
          <cell r="B2098">
            <v>201</v>
          </cell>
        </row>
        <row r="2099">
          <cell r="A2099" t="str">
            <v>NIIY0,728</v>
          </cell>
          <cell r="B2099">
            <v>198</v>
          </cell>
        </row>
        <row r="2100">
          <cell r="A2100" t="str">
            <v>NIIY0,719</v>
          </cell>
          <cell r="B2100">
            <v>195</v>
          </cell>
        </row>
        <row r="2101">
          <cell r="A2101" t="str">
            <v>NIIY0,710</v>
          </cell>
          <cell r="B2101">
            <v>192</v>
          </cell>
        </row>
        <row r="2102">
          <cell r="A2102" t="str">
            <v>NIIY0,6100</v>
          </cell>
          <cell r="B2102">
            <v>216</v>
          </cell>
        </row>
        <row r="2103">
          <cell r="A2103" t="str">
            <v>NIIY0,691</v>
          </cell>
          <cell r="B2103">
            <v>213</v>
          </cell>
        </row>
        <row r="2104">
          <cell r="A2104" t="str">
            <v>NIIY0,682</v>
          </cell>
          <cell r="B2104">
            <v>210</v>
          </cell>
        </row>
        <row r="2105">
          <cell r="A2105" t="str">
            <v>NIIY0,673</v>
          </cell>
          <cell r="B2105">
            <v>207</v>
          </cell>
        </row>
        <row r="2106">
          <cell r="A2106" t="str">
            <v>NIIY0,664</v>
          </cell>
          <cell r="B2106">
            <v>204</v>
          </cell>
        </row>
        <row r="2107">
          <cell r="A2107" t="str">
            <v>NIIY0,655</v>
          </cell>
          <cell r="B2107">
            <v>201</v>
          </cell>
        </row>
        <row r="2108">
          <cell r="A2108" t="str">
            <v>NIIY0,646</v>
          </cell>
          <cell r="B2108">
            <v>198</v>
          </cell>
        </row>
        <row r="2109">
          <cell r="A2109" t="str">
            <v>NIIY0,637</v>
          </cell>
          <cell r="B2109">
            <v>195</v>
          </cell>
        </row>
        <row r="2110">
          <cell r="A2110" t="str">
            <v>NIIY0,628</v>
          </cell>
          <cell r="B2110">
            <v>192</v>
          </cell>
        </row>
        <row r="2111">
          <cell r="A2111" t="str">
            <v>NIIY0,619</v>
          </cell>
          <cell r="B2111">
            <v>189</v>
          </cell>
        </row>
        <row r="2112">
          <cell r="A2112" t="str">
            <v>NIIY0,610</v>
          </cell>
          <cell r="B2112">
            <v>186</v>
          </cell>
        </row>
        <row r="2113">
          <cell r="A2113" t="str">
            <v>NIIY0,5100</v>
          </cell>
          <cell r="B2113">
            <v>210</v>
          </cell>
        </row>
        <row r="2114">
          <cell r="A2114" t="str">
            <v>NIIY0,591</v>
          </cell>
          <cell r="B2114">
            <v>207</v>
          </cell>
        </row>
        <row r="2115">
          <cell r="A2115" t="str">
            <v>NIIY0,582</v>
          </cell>
          <cell r="B2115">
            <v>204</v>
          </cell>
        </row>
        <row r="2116">
          <cell r="A2116" t="str">
            <v>NIIY0,573</v>
          </cell>
          <cell r="B2116">
            <v>201</v>
          </cell>
        </row>
        <row r="2117">
          <cell r="A2117" t="str">
            <v>NIIY0,564</v>
          </cell>
          <cell r="B2117">
            <v>198</v>
          </cell>
        </row>
        <row r="2118">
          <cell r="A2118" t="str">
            <v>NIIY0,555</v>
          </cell>
          <cell r="B2118">
            <v>195</v>
          </cell>
        </row>
        <row r="2119">
          <cell r="A2119" t="str">
            <v>NIIY0,546</v>
          </cell>
          <cell r="B2119">
            <v>192</v>
          </cell>
        </row>
        <row r="2120">
          <cell r="A2120" t="str">
            <v>NIIY0,537</v>
          </cell>
          <cell r="B2120">
            <v>189</v>
          </cell>
        </row>
        <row r="2121">
          <cell r="A2121" t="str">
            <v>NIIY0,528</v>
          </cell>
          <cell r="B2121">
            <v>186</v>
          </cell>
        </row>
        <row r="2122">
          <cell r="A2122" t="str">
            <v>NIIY0,519</v>
          </cell>
          <cell r="B2122">
            <v>183</v>
          </cell>
        </row>
        <row r="2123">
          <cell r="A2123" t="str">
            <v>NIIY0,510</v>
          </cell>
          <cell r="B2123">
            <v>180</v>
          </cell>
        </row>
        <row r="2124">
          <cell r="A2124" t="str">
            <v>NIIÄ</v>
          </cell>
          <cell r="B2124">
            <v>140</v>
          </cell>
        </row>
        <row r="2125">
          <cell r="A2125" t="str">
            <v>NIIIP1100</v>
          </cell>
          <cell r="B2125">
            <v>130</v>
          </cell>
        </row>
        <row r="2126">
          <cell r="A2126" t="str">
            <v>NIIIP191</v>
          </cell>
          <cell r="B2126">
            <v>127</v>
          </cell>
        </row>
        <row r="2127">
          <cell r="A2127" t="str">
            <v>NIIIP182</v>
          </cell>
          <cell r="B2127">
            <v>124</v>
          </cell>
        </row>
        <row r="2128">
          <cell r="A2128" t="str">
            <v>NIIIP173</v>
          </cell>
          <cell r="B2128">
            <v>121</v>
          </cell>
        </row>
        <row r="2129">
          <cell r="A2129" t="str">
            <v>NIIIP164</v>
          </cell>
          <cell r="B2129">
            <v>118</v>
          </cell>
        </row>
        <row r="2130">
          <cell r="A2130" t="str">
            <v>NIIIP155</v>
          </cell>
          <cell r="B2130">
            <v>115</v>
          </cell>
        </row>
        <row r="2131">
          <cell r="A2131" t="str">
            <v>NIIIP146</v>
          </cell>
          <cell r="B2131">
            <v>112</v>
          </cell>
        </row>
        <row r="2132">
          <cell r="A2132" t="str">
            <v>NIIIP137</v>
          </cell>
          <cell r="B2132">
            <v>109</v>
          </cell>
        </row>
        <row r="2133">
          <cell r="A2133" t="str">
            <v>NIIIP128</v>
          </cell>
          <cell r="B2133">
            <v>106</v>
          </cell>
        </row>
        <row r="2134">
          <cell r="A2134" t="str">
            <v>NIIIP119</v>
          </cell>
          <cell r="B2134">
            <v>103</v>
          </cell>
        </row>
        <row r="2135">
          <cell r="A2135" t="str">
            <v>NIIIP110</v>
          </cell>
          <cell r="B2135">
            <v>100</v>
          </cell>
        </row>
        <row r="2136">
          <cell r="A2136" t="str">
            <v>NIIIP0,9100</v>
          </cell>
          <cell r="B2136">
            <v>124</v>
          </cell>
        </row>
        <row r="2137">
          <cell r="A2137" t="str">
            <v>NIIIP0,991</v>
          </cell>
          <cell r="B2137">
            <v>121</v>
          </cell>
        </row>
        <row r="2138">
          <cell r="A2138" t="str">
            <v>NIIIP0,982</v>
          </cell>
          <cell r="B2138">
            <v>118</v>
          </cell>
        </row>
        <row r="2139">
          <cell r="A2139" t="str">
            <v>NIIIP0,973</v>
          </cell>
          <cell r="B2139">
            <v>115</v>
          </cell>
        </row>
        <row r="2140">
          <cell r="A2140" t="str">
            <v>NIIIP0,964</v>
          </cell>
          <cell r="B2140">
            <v>112</v>
          </cell>
        </row>
        <row r="2141">
          <cell r="A2141" t="str">
            <v>NIIIP0,955</v>
          </cell>
          <cell r="B2141">
            <v>109</v>
          </cell>
        </row>
        <row r="2142">
          <cell r="A2142" t="str">
            <v>NIIIP0,946</v>
          </cell>
          <cell r="B2142">
            <v>106</v>
          </cell>
        </row>
        <row r="2143">
          <cell r="A2143" t="str">
            <v>NIIIP0,937</v>
          </cell>
          <cell r="B2143">
            <v>103</v>
          </cell>
        </row>
        <row r="2144">
          <cell r="A2144" t="str">
            <v>NIIIP0,928</v>
          </cell>
          <cell r="B2144">
            <v>100</v>
          </cell>
        </row>
        <row r="2145">
          <cell r="A2145" t="str">
            <v>NIIIP0,919</v>
          </cell>
          <cell r="B2145">
            <v>97</v>
          </cell>
        </row>
        <row r="2146">
          <cell r="A2146" t="str">
            <v>NIIIP0,910</v>
          </cell>
          <cell r="B2146">
            <v>94</v>
          </cell>
        </row>
        <row r="2147">
          <cell r="A2147" t="str">
            <v>NIIIP0,8100</v>
          </cell>
          <cell r="B2147">
            <v>118</v>
          </cell>
        </row>
        <row r="2148">
          <cell r="A2148" t="str">
            <v>NIIIP0,891</v>
          </cell>
          <cell r="B2148">
            <v>115</v>
          </cell>
        </row>
        <row r="2149">
          <cell r="A2149" t="str">
            <v>NIIIP0,882</v>
          </cell>
          <cell r="B2149">
            <v>112</v>
          </cell>
        </row>
        <row r="2150">
          <cell r="A2150" t="str">
            <v>NIIIP0,873</v>
          </cell>
          <cell r="B2150">
            <v>109</v>
          </cell>
        </row>
        <row r="2151">
          <cell r="A2151" t="str">
            <v>NIIIP0,864</v>
          </cell>
          <cell r="B2151">
            <v>106</v>
          </cell>
        </row>
        <row r="2152">
          <cell r="A2152" t="str">
            <v>NIIIP0,855</v>
          </cell>
          <cell r="B2152">
            <v>103</v>
          </cell>
        </row>
        <row r="2153">
          <cell r="A2153" t="str">
            <v>NIIIP0,846</v>
          </cell>
          <cell r="B2153">
            <v>100</v>
          </cell>
        </row>
        <row r="2154">
          <cell r="A2154" t="str">
            <v>NIIIP0,837</v>
          </cell>
          <cell r="B2154">
            <v>97</v>
          </cell>
        </row>
        <row r="2155">
          <cell r="A2155" t="str">
            <v>NIIIP0,828</v>
          </cell>
          <cell r="B2155">
            <v>94</v>
          </cell>
        </row>
        <row r="2156">
          <cell r="A2156" t="str">
            <v>NIIIP0,819</v>
          </cell>
          <cell r="B2156">
            <v>91</v>
          </cell>
        </row>
        <row r="2157">
          <cell r="A2157" t="str">
            <v>NIIIP0,810</v>
          </cell>
          <cell r="B2157">
            <v>88</v>
          </cell>
        </row>
        <row r="2158">
          <cell r="A2158" t="str">
            <v>NIIIP0,7100</v>
          </cell>
          <cell r="B2158">
            <v>112</v>
          </cell>
        </row>
        <row r="2159">
          <cell r="A2159" t="str">
            <v>NIIIP0,791</v>
          </cell>
          <cell r="B2159">
            <v>109</v>
          </cell>
        </row>
        <row r="2160">
          <cell r="A2160" t="str">
            <v>NIIIP0,782</v>
          </cell>
          <cell r="B2160">
            <v>106</v>
          </cell>
        </row>
        <row r="2161">
          <cell r="A2161" t="str">
            <v>NIIIP0,773</v>
          </cell>
          <cell r="B2161">
            <v>103</v>
          </cell>
        </row>
        <row r="2162">
          <cell r="A2162" t="str">
            <v>NIIIP0,764</v>
          </cell>
          <cell r="B2162">
            <v>100</v>
          </cell>
        </row>
        <row r="2163">
          <cell r="A2163" t="str">
            <v>NIIIP0,755</v>
          </cell>
          <cell r="B2163">
            <v>97</v>
          </cell>
        </row>
        <row r="2164">
          <cell r="A2164" t="str">
            <v>NIIIP0,746</v>
          </cell>
          <cell r="B2164">
            <v>94</v>
          </cell>
        </row>
        <row r="2165">
          <cell r="A2165" t="str">
            <v>NIIIP0,737</v>
          </cell>
          <cell r="B2165">
            <v>91</v>
          </cell>
        </row>
        <row r="2166">
          <cell r="A2166" t="str">
            <v>NIIIP0,728</v>
          </cell>
          <cell r="B2166">
            <v>88</v>
          </cell>
        </row>
        <row r="2167">
          <cell r="A2167" t="str">
            <v>NIIIP0,719</v>
          </cell>
          <cell r="B2167">
            <v>85</v>
          </cell>
        </row>
        <row r="2168">
          <cell r="A2168" t="str">
            <v>NIIIP0,710</v>
          </cell>
          <cell r="B2168">
            <v>82</v>
          </cell>
        </row>
        <row r="2169">
          <cell r="A2169" t="str">
            <v>NIIIP0,6100</v>
          </cell>
          <cell r="B2169">
            <v>106</v>
          </cell>
        </row>
        <row r="2170">
          <cell r="A2170" t="str">
            <v>NIIIP0,691</v>
          </cell>
          <cell r="B2170">
            <v>103</v>
          </cell>
        </row>
        <row r="2171">
          <cell r="A2171" t="str">
            <v>NIIIP0,682</v>
          </cell>
          <cell r="B2171">
            <v>100</v>
          </cell>
        </row>
        <row r="2172">
          <cell r="A2172" t="str">
            <v>NIIIP0,673</v>
          </cell>
          <cell r="B2172">
            <v>97</v>
          </cell>
        </row>
        <row r="2173">
          <cell r="A2173" t="str">
            <v>NIIIP0,664</v>
          </cell>
          <cell r="B2173">
            <v>94</v>
          </cell>
        </row>
        <row r="2174">
          <cell r="A2174" t="str">
            <v>NIIIP0,655</v>
          </cell>
          <cell r="B2174">
            <v>91</v>
          </cell>
        </row>
        <row r="2175">
          <cell r="A2175" t="str">
            <v>NIIIP0,646</v>
          </cell>
          <cell r="B2175">
            <v>88</v>
          </cell>
        </row>
        <row r="2176">
          <cell r="A2176" t="str">
            <v>NIIIP0,637</v>
          </cell>
          <cell r="B2176">
            <v>85</v>
          </cell>
        </row>
        <row r="2177">
          <cell r="A2177" t="str">
            <v>NIIIP0,628</v>
          </cell>
          <cell r="B2177">
            <v>82</v>
          </cell>
        </row>
        <row r="2178">
          <cell r="A2178" t="str">
            <v>NIIIP0,619</v>
          </cell>
          <cell r="B2178">
            <v>79</v>
          </cell>
        </row>
        <row r="2179">
          <cell r="A2179" t="str">
            <v>NIIIP0,610</v>
          </cell>
          <cell r="B2179">
            <v>76</v>
          </cell>
        </row>
        <row r="2180">
          <cell r="A2180" t="str">
            <v>NIIIP0,5100</v>
          </cell>
          <cell r="B2180">
            <v>100</v>
          </cell>
        </row>
        <row r="2181">
          <cell r="A2181" t="str">
            <v>NIIIP0,591</v>
          </cell>
          <cell r="B2181">
            <v>97</v>
          </cell>
        </row>
        <row r="2182">
          <cell r="A2182" t="str">
            <v>NIIIP0,582</v>
          </cell>
          <cell r="B2182">
            <v>94</v>
          </cell>
        </row>
        <row r="2183">
          <cell r="A2183" t="str">
            <v>NIIIP0,573</v>
          </cell>
          <cell r="B2183">
            <v>91</v>
          </cell>
        </row>
        <row r="2184">
          <cell r="A2184" t="str">
            <v>NIIIP0,564</v>
          </cell>
          <cell r="B2184">
            <v>88</v>
          </cell>
        </row>
        <row r="2185">
          <cell r="A2185" t="str">
            <v>NIIIP0,555</v>
          </cell>
          <cell r="B2185">
            <v>85</v>
          </cell>
        </row>
        <row r="2186">
          <cell r="A2186" t="str">
            <v>NIIIP0,546</v>
          </cell>
          <cell r="B2186">
            <v>82</v>
          </cell>
        </row>
        <row r="2187">
          <cell r="A2187" t="str">
            <v>NIIIP0,537</v>
          </cell>
          <cell r="B2187">
            <v>79</v>
          </cell>
        </row>
        <row r="2188">
          <cell r="A2188" t="str">
            <v>NIIIP0,528</v>
          </cell>
          <cell r="B2188">
            <v>76</v>
          </cell>
        </row>
        <row r="2189">
          <cell r="A2189" t="str">
            <v>NIIIP0,519</v>
          </cell>
          <cell r="B2189">
            <v>73</v>
          </cell>
        </row>
        <row r="2190">
          <cell r="A2190" t="str">
            <v>NIIIP0,510</v>
          </cell>
          <cell r="B2190">
            <v>70</v>
          </cell>
        </row>
        <row r="2191">
          <cell r="A2191" t="str">
            <v>NIIIR1100</v>
          </cell>
          <cell r="B2191">
            <v>200</v>
          </cell>
        </row>
        <row r="2192">
          <cell r="A2192" t="str">
            <v>NIIIR191</v>
          </cell>
          <cell r="B2192">
            <v>195</v>
          </cell>
        </row>
        <row r="2193">
          <cell r="A2193" t="str">
            <v>NIIIR182</v>
          </cell>
          <cell r="B2193">
            <v>190</v>
          </cell>
        </row>
        <row r="2194">
          <cell r="A2194" t="str">
            <v>NIIIR173</v>
          </cell>
          <cell r="B2194">
            <v>185</v>
          </cell>
        </row>
        <row r="2195">
          <cell r="A2195" t="str">
            <v>NIIIR164</v>
          </cell>
          <cell r="B2195">
            <v>180</v>
          </cell>
        </row>
        <row r="2196">
          <cell r="A2196" t="str">
            <v>NIIIR155</v>
          </cell>
          <cell r="B2196">
            <v>175</v>
          </cell>
        </row>
        <row r="2197">
          <cell r="A2197" t="str">
            <v>NIIIR146</v>
          </cell>
          <cell r="B2197">
            <v>170</v>
          </cell>
        </row>
        <row r="2198">
          <cell r="A2198" t="str">
            <v>NIIIR137</v>
          </cell>
          <cell r="B2198">
            <v>165</v>
          </cell>
        </row>
        <row r="2199">
          <cell r="A2199" t="str">
            <v>NIIIR128</v>
          </cell>
          <cell r="B2199">
            <v>160</v>
          </cell>
        </row>
        <row r="2200">
          <cell r="A2200" t="str">
            <v>NIIIR119</v>
          </cell>
          <cell r="B2200">
            <v>155</v>
          </cell>
        </row>
        <row r="2201">
          <cell r="A2201" t="str">
            <v>NIIIR110</v>
          </cell>
          <cell r="B2201">
            <v>150</v>
          </cell>
        </row>
        <row r="2202">
          <cell r="A2202" t="str">
            <v>NIIIR0,9100</v>
          </cell>
          <cell r="B2202">
            <v>190</v>
          </cell>
        </row>
        <row r="2203">
          <cell r="A2203" t="str">
            <v>NIIIR0,991</v>
          </cell>
          <cell r="B2203">
            <v>185</v>
          </cell>
        </row>
        <row r="2204">
          <cell r="A2204" t="str">
            <v>NIIIR0,982</v>
          </cell>
          <cell r="B2204">
            <v>180</v>
          </cell>
        </row>
        <row r="2205">
          <cell r="A2205" t="str">
            <v>NIIIR0,973</v>
          </cell>
          <cell r="B2205">
            <v>175</v>
          </cell>
        </row>
        <row r="2206">
          <cell r="A2206" t="str">
            <v>NIIIR0,964</v>
          </cell>
          <cell r="B2206">
            <v>170</v>
          </cell>
        </row>
        <row r="2207">
          <cell r="A2207" t="str">
            <v>NIIIR0,955</v>
          </cell>
          <cell r="B2207">
            <v>165</v>
          </cell>
        </row>
        <row r="2208">
          <cell r="A2208" t="str">
            <v>NIIIR0,946</v>
          </cell>
          <cell r="B2208">
            <v>160</v>
          </cell>
        </row>
        <row r="2209">
          <cell r="A2209" t="str">
            <v>NIIIR0,937</v>
          </cell>
          <cell r="B2209">
            <v>155</v>
          </cell>
        </row>
        <row r="2210">
          <cell r="A2210" t="str">
            <v>NIIIR0,928</v>
          </cell>
          <cell r="B2210">
            <v>150</v>
          </cell>
        </row>
        <row r="2211">
          <cell r="A2211" t="str">
            <v>NIIIR0,919</v>
          </cell>
          <cell r="B2211">
            <v>145</v>
          </cell>
        </row>
        <row r="2212">
          <cell r="A2212" t="str">
            <v>NIIIR0,910</v>
          </cell>
          <cell r="B2212">
            <v>140</v>
          </cell>
        </row>
        <row r="2213">
          <cell r="A2213" t="str">
            <v>NIIIR0,8100</v>
          </cell>
          <cell r="B2213">
            <v>180</v>
          </cell>
        </row>
        <row r="2214">
          <cell r="A2214" t="str">
            <v>NIIIR0,891</v>
          </cell>
          <cell r="B2214">
            <v>175</v>
          </cell>
        </row>
        <row r="2215">
          <cell r="A2215" t="str">
            <v>NIIIR0,882</v>
          </cell>
          <cell r="B2215">
            <v>170</v>
          </cell>
        </row>
        <row r="2216">
          <cell r="A2216" t="str">
            <v>NIIIR0,873</v>
          </cell>
          <cell r="B2216">
            <v>165</v>
          </cell>
        </row>
        <row r="2217">
          <cell r="A2217" t="str">
            <v>NIIIR0,864</v>
          </cell>
          <cell r="B2217">
            <v>160</v>
          </cell>
        </row>
        <row r="2218">
          <cell r="A2218" t="str">
            <v>NIIIR0,855</v>
          </cell>
          <cell r="B2218">
            <v>155</v>
          </cell>
        </row>
        <row r="2219">
          <cell r="A2219" t="str">
            <v>NIIIR0,846</v>
          </cell>
          <cell r="B2219">
            <v>150</v>
          </cell>
        </row>
        <row r="2220">
          <cell r="A2220" t="str">
            <v>NIIIR0,837</v>
          </cell>
          <cell r="B2220">
            <v>145</v>
          </cell>
        </row>
        <row r="2221">
          <cell r="A2221" t="str">
            <v>NIIIR0,828</v>
          </cell>
          <cell r="B2221">
            <v>140</v>
          </cell>
        </row>
        <row r="2222">
          <cell r="A2222" t="str">
            <v>NIIIR0,819</v>
          </cell>
          <cell r="B2222">
            <v>135</v>
          </cell>
        </row>
        <row r="2223">
          <cell r="A2223" t="str">
            <v>NIIIR0,810</v>
          </cell>
          <cell r="B2223">
            <v>130</v>
          </cell>
        </row>
        <row r="2224">
          <cell r="A2224" t="str">
            <v>NIIIR0,7100</v>
          </cell>
          <cell r="B2224">
            <v>170</v>
          </cell>
        </row>
        <row r="2225">
          <cell r="A2225" t="str">
            <v>NIIIR0,791</v>
          </cell>
          <cell r="B2225">
            <v>165</v>
          </cell>
        </row>
        <row r="2226">
          <cell r="A2226" t="str">
            <v>NIIIR0,782</v>
          </cell>
          <cell r="B2226">
            <v>160</v>
          </cell>
        </row>
        <row r="2227">
          <cell r="A2227" t="str">
            <v>NIIIR0,773</v>
          </cell>
          <cell r="B2227">
            <v>155</v>
          </cell>
        </row>
        <row r="2228">
          <cell r="A2228" t="str">
            <v>NIIIR0,764</v>
          </cell>
          <cell r="B2228">
            <v>150</v>
          </cell>
        </row>
        <row r="2229">
          <cell r="A2229" t="str">
            <v>NIIIR0,755</v>
          </cell>
          <cell r="B2229">
            <v>145</v>
          </cell>
        </row>
        <row r="2230">
          <cell r="A2230" t="str">
            <v>NIIIR0,746</v>
          </cell>
          <cell r="B2230">
            <v>140</v>
          </cell>
        </row>
        <row r="2231">
          <cell r="A2231" t="str">
            <v>NIIIR0,737</v>
          </cell>
          <cell r="B2231">
            <v>135</v>
          </cell>
        </row>
        <row r="2232">
          <cell r="A2232" t="str">
            <v>NIIIR0,728</v>
          </cell>
          <cell r="B2232">
            <v>130</v>
          </cell>
        </row>
        <row r="2233">
          <cell r="A2233" t="str">
            <v>NIIIR0,719</v>
          </cell>
          <cell r="B2233">
            <v>125</v>
          </cell>
        </row>
        <row r="2234">
          <cell r="A2234" t="str">
            <v>NIIIR0,710</v>
          </cell>
          <cell r="B2234">
            <v>120</v>
          </cell>
        </row>
        <row r="2235">
          <cell r="A2235" t="str">
            <v>NIIIR0,6100</v>
          </cell>
          <cell r="B2235">
            <v>160</v>
          </cell>
        </row>
        <row r="2236">
          <cell r="A2236" t="str">
            <v>NIIIR0,691</v>
          </cell>
          <cell r="B2236">
            <v>155</v>
          </cell>
        </row>
        <row r="2237">
          <cell r="A2237" t="str">
            <v>NIIIR0,682</v>
          </cell>
          <cell r="B2237">
            <v>150</v>
          </cell>
        </row>
        <row r="2238">
          <cell r="A2238" t="str">
            <v>NIIIR0,673</v>
          </cell>
          <cell r="B2238">
            <v>145</v>
          </cell>
        </row>
        <row r="2239">
          <cell r="A2239" t="str">
            <v>NIIIR0,664</v>
          </cell>
          <cell r="B2239">
            <v>140</v>
          </cell>
        </row>
        <row r="2240">
          <cell r="A2240" t="str">
            <v>NIIIR0,655</v>
          </cell>
          <cell r="B2240">
            <v>135</v>
          </cell>
        </row>
        <row r="2241">
          <cell r="A2241" t="str">
            <v>NIIIR0,646</v>
          </cell>
          <cell r="B2241">
            <v>130</v>
          </cell>
        </row>
        <row r="2242">
          <cell r="A2242" t="str">
            <v>NIIIR0,637</v>
          </cell>
          <cell r="B2242">
            <v>125</v>
          </cell>
        </row>
        <row r="2243">
          <cell r="A2243" t="str">
            <v>NIIIR0,628</v>
          </cell>
          <cell r="B2243">
            <v>120</v>
          </cell>
        </row>
        <row r="2244">
          <cell r="A2244" t="str">
            <v>NIIIR0,619</v>
          </cell>
          <cell r="B2244">
            <v>115</v>
          </cell>
        </row>
        <row r="2245">
          <cell r="A2245" t="str">
            <v>NIIIR0,610</v>
          </cell>
          <cell r="B2245">
            <v>110</v>
          </cell>
        </row>
        <row r="2246">
          <cell r="A2246" t="str">
            <v>NIIIR0,5100</v>
          </cell>
          <cell r="B2246">
            <v>150</v>
          </cell>
        </row>
        <row r="2247">
          <cell r="A2247" t="str">
            <v>NIIIR0,591</v>
          </cell>
          <cell r="B2247">
            <v>145</v>
          </cell>
        </row>
        <row r="2248">
          <cell r="A2248" t="str">
            <v>NIIIR0,582</v>
          </cell>
          <cell r="B2248">
            <v>140</v>
          </cell>
        </row>
        <row r="2249">
          <cell r="A2249" t="str">
            <v>NIIIR0,573</v>
          </cell>
          <cell r="B2249">
            <v>135</v>
          </cell>
        </row>
        <row r="2250">
          <cell r="A2250" t="str">
            <v>NIIIR0,564</v>
          </cell>
          <cell r="B2250">
            <v>130</v>
          </cell>
        </row>
        <row r="2251">
          <cell r="A2251" t="str">
            <v>NIIIR0,555</v>
          </cell>
          <cell r="B2251">
            <v>125</v>
          </cell>
        </row>
        <row r="2252">
          <cell r="A2252" t="str">
            <v>NIIIR0,546</v>
          </cell>
          <cell r="B2252">
            <v>120</v>
          </cell>
        </row>
        <row r="2253">
          <cell r="A2253" t="str">
            <v>NIIIR0,537</v>
          </cell>
          <cell r="B2253">
            <v>115</v>
          </cell>
        </row>
        <row r="2254">
          <cell r="A2254" t="str">
            <v>NIIIR0,528</v>
          </cell>
          <cell r="B2254">
            <v>110</v>
          </cell>
        </row>
        <row r="2255">
          <cell r="A2255" t="str">
            <v>NIIIR0,519</v>
          </cell>
          <cell r="B2255">
            <v>105</v>
          </cell>
        </row>
        <row r="2256">
          <cell r="A2256" t="str">
            <v>NIIIR0,510</v>
          </cell>
          <cell r="B2256">
            <v>100</v>
          </cell>
        </row>
        <row r="2257">
          <cell r="A2257" t="str">
            <v>NIIIM1100</v>
          </cell>
          <cell r="B2257">
            <v>200</v>
          </cell>
        </row>
        <row r="2258">
          <cell r="A2258" t="str">
            <v>NIIIM191</v>
          </cell>
          <cell r="B2258">
            <v>196</v>
          </cell>
        </row>
        <row r="2259">
          <cell r="A2259" t="str">
            <v>NIIIM182</v>
          </cell>
          <cell r="B2259">
            <v>192</v>
          </cell>
        </row>
        <row r="2260">
          <cell r="A2260" t="str">
            <v>NIIIM173</v>
          </cell>
          <cell r="B2260">
            <v>188</v>
          </cell>
        </row>
        <row r="2261">
          <cell r="A2261" t="str">
            <v>NIIIM164</v>
          </cell>
          <cell r="B2261">
            <v>184</v>
          </cell>
        </row>
        <row r="2262">
          <cell r="A2262" t="str">
            <v>NIIIM155</v>
          </cell>
          <cell r="B2262">
            <v>180</v>
          </cell>
        </row>
        <row r="2263">
          <cell r="A2263" t="str">
            <v>NIIIM146</v>
          </cell>
          <cell r="B2263">
            <v>176</v>
          </cell>
        </row>
        <row r="2264">
          <cell r="A2264" t="str">
            <v>NIIIM137</v>
          </cell>
          <cell r="B2264">
            <v>172</v>
          </cell>
        </row>
        <row r="2265">
          <cell r="A2265" t="str">
            <v>NIIIM128</v>
          </cell>
          <cell r="B2265">
            <v>168</v>
          </cell>
        </row>
        <row r="2266">
          <cell r="A2266" t="str">
            <v>NIIIM119</v>
          </cell>
          <cell r="B2266">
            <v>164</v>
          </cell>
        </row>
        <row r="2267">
          <cell r="A2267" t="str">
            <v>NIIIM110</v>
          </cell>
          <cell r="B2267">
            <v>160</v>
          </cell>
        </row>
        <row r="2268">
          <cell r="A2268" t="str">
            <v>NIIIM0,9100</v>
          </cell>
          <cell r="B2268">
            <v>192</v>
          </cell>
        </row>
        <row r="2269">
          <cell r="A2269" t="str">
            <v>NIIIM0,991</v>
          </cell>
          <cell r="B2269">
            <v>188</v>
          </cell>
        </row>
        <row r="2270">
          <cell r="A2270" t="str">
            <v>NIIIM0,982</v>
          </cell>
          <cell r="B2270">
            <v>184</v>
          </cell>
        </row>
        <row r="2271">
          <cell r="A2271" t="str">
            <v>NIIIM0,973</v>
          </cell>
          <cell r="B2271">
            <v>180</v>
          </cell>
        </row>
        <row r="2272">
          <cell r="A2272" t="str">
            <v>NIIIM0,964</v>
          </cell>
          <cell r="B2272">
            <v>176</v>
          </cell>
        </row>
        <row r="2273">
          <cell r="A2273" t="str">
            <v>NIIIM0,955</v>
          </cell>
          <cell r="B2273">
            <v>172</v>
          </cell>
        </row>
        <row r="2274">
          <cell r="A2274" t="str">
            <v>NIIIM0,946</v>
          </cell>
          <cell r="B2274">
            <v>168</v>
          </cell>
        </row>
        <row r="2275">
          <cell r="A2275" t="str">
            <v>NIIIM0,937</v>
          </cell>
          <cell r="B2275">
            <v>164</v>
          </cell>
        </row>
        <row r="2276">
          <cell r="A2276" t="str">
            <v>NIIIM0,928</v>
          </cell>
          <cell r="B2276">
            <v>160</v>
          </cell>
        </row>
        <row r="2277">
          <cell r="A2277" t="str">
            <v>NIIIM0,919</v>
          </cell>
          <cell r="B2277">
            <v>156</v>
          </cell>
        </row>
        <row r="2278">
          <cell r="A2278" t="str">
            <v>NIIIM0,910</v>
          </cell>
          <cell r="B2278">
            <v>152</v>
          </cell>
        </row>
        <row r="2279">
          <cell r="A2279" t="str">
            <v>NIIIM0,8100</v>
          </cell>
          <cell r="B2279">
            <v>184</v>
          </cell>
        </row>
        <row r="2280">
          <cell r="A2280" t="str">
            <v>NIIIM0,891</v>
          </cell>
          <cell r="B2280">
            <v>180</v>
          </cell>
        </row>
        <row r="2281">
          <cell r="A2281" t="str">
            <v>NIIIM0,882</v>
          </cell>
          <cell r="B2281">
            <v>176</v>
          </cell>
        </row>
        <row r="2282">
          <cell r="A2282" t="str">
            <v>NIIIM0,873</v>
          </cell>
          <cell r="B2282">
            <v>172</v>
          </cell>
        </row>
        <row r="2283">
          <cell r="A2283" t="str">
            <v>NIIIM0,864</v>
          </cell>
          <cell r="B2283">
            <v>168</v>
          </cell>
        </row>
        <row r="2284">
          <cell r="A2284" t="str">
            <v>NIIIM0,855</v>
          </cell>
          <cell r="B2284">
            <v>164</v>
          </cell>
        </row>
        <row r="2285">
          <cell r="A2285" t="str">
            <v>NIIIM0,846</v>
          </cell>
          <cell r="B2285">
            <v>160</v>
          </cell>
        </row>
        <row r="2286">
          <cell r="A2286" t="str">
            <v>NIIIM0,837</v>
          </cell>
          <cell r="B2286">
            <v>156</v>
          </cell>
        </row>
        <row r="2287">
          <cell r="A2287" t="str">
            <v>NIIIM0,828</v>
          </cell>
          <cell r="B2287">
            <v>152</v>
          </cell>
        </row>
        <row r="2288">
          <cell r="A2288" t="str">
            <v>NIIIM0,819</v>
          </cell>
          <cell r="B2288">
            <v>148</v>
          </cell>
        </row>
        <row r="2289">
          <cell r="A2289" t="str">
            <v>NIIIM0,810</v>
          </cell>
          <cell r="B2289">
            <v>144</v>
          </cell>
        </row>
        <row r="2290">
          <cell r="A2290" t="str">
            <v>NIIIM0,7100</v>
          </cell>
          <cell r="B2290">
            <v>176</v>
          </cell>
        </row>
        <row r="2291">
          <cell r="A2291" t="str">
            <v>NIIIM0,791</v>
          </cell>
          <cell r="B2291">
            <v>172</v>
          </cell>
        </row>
        <row r="2292">
          <cell r="A2292" t="str">
            <v>NIIIM0,782</v>
          </cell>
          <cell r="B2292">
            <v>168</v>
          </cell>
        </row>
        <row r="2293">
          <cell r="A2293" t="str">
            <v>NIIIM0,773</v>
          </cell>
          <cell r="B2293">
            <v>164</v>
          </cell>
        </row>
        <row r="2294">
          <cell r="A2294" t="str">
            <v>NIIIM0,764</v>
          </cell>
          <cell r="B2294">
            <v>160</v>
          </cell>
        </row>
        <row r="2295">
          <cell r="A2295" t="str">
            <v>NIIIM0,755</v>
          </cell>
          <cell r="B2295">
            <v>156</v>
          </cell>
        </row>
        <row r="2296">
          <cell r="A2296" t="str">
            <v>NIIIM0,746</v>
          </cell>
          <cell r="B2296">
            <v>152</v>
          </cell>
        </row>
        <row r="2297">
          <cell r="A2297" t="str">
            <v>NIIIM0,737</v>
          </cell>
          <cell r="B2297">
            <v>148</v>
          </cell>
        </row>
        <row r="2298">
          <cell r="A2298" t="str">
            <v>NIIIM0,728</v>
          </cell>
          <cell r="B2298">
            <v>144</v>
          </cell>
        </row>
        <row r="2299">
          <cell r="A2299" t="str">
            <v>NIIIM0,719</v>
          </cell>
          <cell r="B2299">
            <v>140</v>
          </cell>
        </row>
        <row r="2300">
          <cell r="A2300" t="str">
            <v>NIIIM0,710</v>
          </cell>
          <cell r="B2300">
            <v>136</v>
          </cell>
        </row>
        <row r="2301">
          <cell r="A2301" t="str">
            <v>NIIIM0,6100</v>
          </cell>
          <cell r="B2301">
            <v>168</v>
          </cell>
        </row>
        <row r="2302">
          <cell r="A2302" t="str">
            <v>NIIIM0,691</v>
          </cell>
          <cell r="B2302">
            <v>164</v>
          </cell>
        </row>
        <row r="2303">
          <cell r="A2303" t="str">
            <v>NIIIM0,682</v>
          </cell>
          <cell r="B2303">
            <v>160</v>
          </cell>
        </row>
        <row r="2304">
          <cell r="A2304" t="str">
            <v>NIIIM0,673</v>
          </cell>
          <cell r="B2304">
            <v>156</v>
          </cell>
        </row>
        <row r="2305">
          <cell r="A2305" t="str">
            <v>NIIIM0,664</v>
          </cell>
          <cell r="B2305">
            <v>152</v>
          </cell>
        </row>
        <row r="2306">
          <cell r="A2306" t="str">
            <v>NIIIM0,655</v>
          </cell>
          <cell r="B2306">
            <v>148</v>
          </cell>
        </row>
        <row r="2307">
          <cell r="A2307" t="str">
            <v>NIIIM0,646</v>
          </cell>
          <cell r="B2307">
            <v>144</v>
          </cell>
        </row>
        <row r="2308">
          <cell r="A2308" t="str">
            <v>NIIIM0,637</v>
          </cell>
          <cell r="B2308">
            <v>140</v>
          </cell>
        </row>
        <row r="2309">
          <cell r="A2309" t="str">
            <v>NIIIM0,628</v>
          </cell>
          <cell r="B2309">
            <v>136</v>
          </cell>
        </row>
        <row r="2310">
          <cell r="A2310" t="str">
            <v>NIIIM0,619</v>
          </cell>
          <cell r="B2310">
            <v>132</v>
          </cell>
        </row>
        <row r="2311">
          <cell r="A2311" t="str">
            <v>NIIIM0,610</v>
          </cell>
          <cell r="B2311">
            <v>128</v>
          </cell>
        </row>
        <row r="2312">
          <cell r="A2312" t="str">
            <v>NIIIM0,5100</v>
          </cell>
          <cell r="B2312">
            <v>160</v>
          </cell>
        </row>
        <row r="2313">
          <cell r="A2313" t="str">
            <v>NIIIM0,591</v>
          </cell>
          <cell r="B2313">
            <v>156</v>
          </cell>
        </row>
        <row r="2314">
          <cell r="A2314" t="str">
            <v>NIIIM0,582</v>
          </cell>
          <cell r="B2314">
            <v>152</v>
          </cell>
        </row>
        <row r="2315">
          <cell r="A2315" t="str">
            <v>NIIIM0,573</v>
          </cell>
          <cell r="B2315">
            <v>148</v>
          </cell>
        </row>
        <row r="2316">
          <cell r="A2316" t="str">
            <v>NIIIM0,564</v>
          </cell>
          <cell r="B2316">
            <v>144</v>
          </cell>
        </row>
        <row r="2317">
          <cell r="A2317" t="str">
            <v>NIIIM0,555</v>
          </cell>
          <cell r="B2317">
            <v>140</v>
          </cell>
        </row>
        <row r="2318">
          <cell r="A2318" t="str">
            <v>NIIIM0,546</v>
          </cell>
          <cell r="B2318">
            <v>136</v>
          </cell>
        </row>
        <row r="2319">
          <cell r="A2319" t="str">
            <v>NIIIM0,537</v>
          </cell>
          <cell r="B2319">
            <v>132</v>
          </cell>
        </row>
        <row r="2320">
          <cell r="A2320" t="str">
            <v>NIIIM0,528</v>
          </cell>
          <cell r="B2320">
            <v>128</v>
          </cell>
        </row>
        <row r="2321">
          <cell r="A2321" t="str">
            <v>NIIIM0,519</v>
          </cell>
          <cell r="B2321">
            <v>124</v>
          </cell>
        </row>
        <row r="2322">
          <cell r="A2322" t="str">
            <v>NIIIM0,510</v>
          </cell>
          <cell r="B2322">
            <v>120</v>
          </cell>
        </row>
        <row r="2323">
          <cell r="A2323" t="str">
            <v>NIIIY1100</v>
          </cell>
          <cell r="B2323">
            <v>130</v>
          </cell>
        </row>
        <row r="2324">
          <cell r="A2324" t="str">
            <v>NIIIY191</v>
          </cell>
          <cell r="B2324">
            <v>129</v>
          </cell>
        </row>
        <row r="2325">
          <cell r="A2325" t="str">
            <v>NIIIY182</v>
          </cell>
          <cell r="B2325">
            <v>127</v>
          </cell>
        </row>
        <row r="2326">
          <cell r="A2326" t="str">
            <v>NIIIY173</v>
          </cell>
          <cell r="B2326">
            <v>126</v>
          </cell>
        </row>
        <row r="2327">
          <cell r="A2327" t="str">
            <v>NIIIY164</v>
          </cell>
          <cell r="B2327">
            <v>124</v>
          </cell>
        </row>
        <row r="2328">
          <cell r="A2328" t="str">
            <v>NIIIY155</v>
          </cell>
          <cell r="B2328">
            <v>123</v>
          </cell>
        </row>
        <row r="2329">
          <cell r="A2329" t="str">
            <v>NIIIY146</v>
          </cell>
          <cell r="B2329">
            <v>121</v>
          </cell>
        </row>
        <row r="2330">
          <cell r="A2330" t="str">
            <v>NIIIY137</v>
          </cell>
          <cell r="B2330">
            <v>120</v>
          </cell>
        </row>
        <row r="2331">
          <cell r="A2331" t="str">
            <v>NIIIY128</v>
          </cell>
          <cell r="B2331">
            <v>118</v>
          </cell>
        </row>
        <row r="2332">
          <cell r="A2332" t="str">
            <v>NIIIY119</v>
          </cell>
          <cell r="B2332">
            <v>117</v>
          </cell>
        </row>
        <row r="2333">
          <cell r="A2333" t="str">
            <v>NIIIY110</v>
          </cell>
          <cell r="B2333">
            <v>115</v>
          </cell>
        </row>
        <row r="2334">
          <cell r="A2334" t="str">
            <v>NIIIY0,9100</v>
          </cell>
          <cell r="B2334">
            <v>127</v>
          </cell>
        </row>
        <row r="2335">
          <cell r="A2335" t="str">
            <v>NIIIY0,991</v>
          </cell>
          <cell r="B2335">
            <v>126</v>
          </cell>
        </row>
        <row r="2336">
          <cell r="A2336" t="str">
            <v>NIIIY0,982</v>
          </cell>
          <cell r="B2336">
            <v>124</v>
          </cell>
        </row>
        <row r="2337">
          <cell r="A2337" t="str">
            <v>NIIIY0,973</v>
          </cell>
          <cell r="B2337">
            <v>123</v>
          </cell>
        </row>
        <row r="2338">
          <cell r="A2338" t="str">
            <v>NIIIY0,964</v>
          </cell>
          <cell r="B2338">
            <v>121</v>
          </cell>
        </row>
        <row r="2339">
          <cell r="A2339" t="str">
            <v>NIIIY0,955</v>
          </cell>
          <cell r="B2339">
            <v>120</v>
          </cell>
        </row>
        <row r="2340">
          <cell r="A2340" t="str">
            <v>NIIIY0,946</v>
          </cell>
          <cell r="B2340">
            <v>118</v>
          </cell>
        </row>
        <row r="2341">
          <cell r="A2341" t="str">
            <v>NIIIY0,937</v>
          </cell>
          <cell r="B2341">
            <v>117</v>
          </cell>
        </row>
        <row r="2342">
          <cell r="A2342" t="str">
            <v>NIIIY0,928</v>
          </cell>
          <cell r="B2342">
            <v>115</v>
          </cell>
        </row>
        <row r="2343">
          <cell r="A2343" t="str">
            <v>NIIIY0,919</v>
          </cell>
          <cell r="B2343">
            <v>114</v>
          </cell>
        </row>
        <row r="2344">
          <cell r="A2344" t="str">
            <v>NIIIY0,910</v>
          </cell>
          <cell r="B2344">
            <v>112</v>
          </cell>
        </row>
        <row r="2345">
          <cell r="A2345" t="str">
            <v>NIIIY0,8100</v>
          </cell>
          <cell r="B2345">
            <v>124</v>
          </cell>
        </row>
        <row r="2346">
          <cell r="A2346" t="str">
            <v>NIIIY0,891</v>
          </cell>
          <cell r="B2346">
            <v>123</v>
          </cell>
        </row>
        <row r="2347">
          <cell r="A2347" t="str">
            <v>NIIIY0,882</v>
          </cell>
          <cell r="B2347">
            <v>121</v>
          </cell>
        </row>
        <row r="2348">
          <cell r="A2348" t="str">
            <v>NIIIY0,873</v>
          </cell>
          <cell r="B2348">
            <v>120</v>
          </cell>
        </row>
        <row r="2349">
          <cell r="A2349" t="str">
            <v>NIIIY0,864</v>
          </cell>
          <cell r="B2349">
            <v>118</v>
          </cell>
        </row>
        <row r="2350">
          <cell r="A2350" t="str">
            <v>NIIIY0,855</v>
          </cell>
          <cell r="B2350">
            <v>117</v>
          </cell>
        </row>
        <row r="2351">
          <cell r="A2351" t="str">
            <v>NIIIY0,846</v>
          </cell>
          <cell r="B2351">
            <v>115</v>
          </cell>
        </row>
        <row r="2352">
          <cell r="A2352" t="str">
            <v>NIIIY0,837</v>
          </cell>
          <cell r="B2352">
            <v>114</v>
          </cell>
        </row>
        <row r="2353">
          <cell r="A2353" t="str">
            <v>NIIIY0,828</v>
          </cell>
          <cell r="B2353">
            <v>112</v>
          </cell>
        </row>
        <row r="2354">
          <cell r="A2354" t="str">
            <v>NIIIY0,819</v>
          </cell>
          <cell r="B2354">
            <v>111</v>
          </cell>
        </row>
        <row r="2355">
          <cell r="A2355" t="str">
            <v>NIIIY0,810</v>
          </cell>
          <cell r="B2355">
            <v>109</v>
          </cell>
        </row>
        <row r="2356">
          <cell r="A2356" t="str">
            <v>NIIIY0,7100</v>
          </cell>
          <cell r="B2356">
            <v>121</v>
          </cell>
        </row>
        <row r="2357">
          <cell r="A2357" t="str">
            <v>NIIIY0,791</v>
          </cell>
          <cell r="B2357">
            <v>120</v>
          </cell>
        </row>
        <row r="2358">
          <cell r="A2358" t="str">
            <v>NIIIY0,782</v>
          </cell>
          <cell r="B2358">
            <v>118</v>
          </cell>
        </row>
        <row r="2359">
          <cell r="A2359" t="str">
            <v>NIIIY0,773</v>
          </cell>
          <cell r="B2359">
            <v>117</v>
          </cell>
        </row>
        <row r="2360">
          <cell r="A2360" t="str">
            <v>NIIIY0,764</v>
          </cell>
          <cell r="B2360">
            <v>115</v>
          </cell>
        </row>
        <row r="2361">
          <cell r="A2361" t="str">
            <v>NIIIY0,755</v>
          </cell>
          <cell r="B2361">
            <v>114</v>
          </cell>
        </row>
        <row r="2362">
          <cell r="A2362" t="str">
            <v>NIIIY0,746</v>
          </cell>
          <cell r="B2362">
            <v>112</v>
          </cell>
        </row>
        <row r="2363">
          <cell r="A2363" t="str">
            <v>NIIIY0,737</v>
          </cell>
          <cell r="B2363">
            <v>111</v>
          </cell>
        </row>
        <row r="2364">
          <cell r="A2364" t="str">
            <v>NIIIY0,728</v>
          </cell>
          <cell r="B2364">
            <v>109</v>
          </cell>
        </row>
        <row r="2365">
          <cell r="A2365" t="str">
            <v>NIIIY0,719</v>
          </cell>
          <cell r="B2365">
            <v>108</v>
          </cell>
        </row>
        <row r="2366">
          <cell r="A2366" t="str">
            <v>NIIIY0,710</v>
          </cell>
          <cell r="B2366">
            <v>106</v>
          </cell>
        </row>
        <row r="2367">
          <cell r="A2367" t="str">
            <v>NIIIY0,6100</v>
          </cell>
          <cell r="B2367">
            <v>118</v>
          </cell>
        </row>
        <row r="2368">
          <cell r="A2368" t="str">
            <v>NIIIY0,691</v>
          </cell>
          <cell r="B2368">
            <v>117</v>
          </cell>
        </row>
        <row r="2369">
          <cell r="A2369" t="str">
            <v>NIIIY0,682</v>
          </cell>
          <cell r="B2369">
            <v>115</v>
          </cell>
        </row>
        <row r="2370">
          <cell r="A2370" t="str">
            <v>NIIIY0,673</v>
          </cell>
          <cell r="B2370">
            <v>114</v>
          </cell>
        </row>
        <row r="2371">
          <cell r="A2371" t="str">
            <v>NIIIY0,664</v>
          </cell>
          <cell r="B2371">
            <v>112</v>
          </cell>
        </row>
        <row r="2372">
          <cell r="A2372" t="str">
            <v>NIIIY0,655</v>
          </cell>
          <cell r="B2372">
            <v>111</v>
          </cell>
        </row>
        <row r="2373">
          <cell r="A2373" t="str">
            <v>NIIIY0,646</v>
          </cell>
          <cell r="B2373">
            <v>109</v>
          </cell>
        </row>
        <row r="2374">
          <cell r="A2374" t="str">
            <v>NIIIY0,637</v>
          </cell>
          <cell r="B2374">
            <v>108</v>
          </cell>
        </row>
        <row r="2375">
          <cell r="A2375" t="str">
            <v>NIIIY0,628</v>
          </cell>
          <cell r="B2375">
            <v>106</v>
          </cell>
        </row>
        <row r="2376">
          <cell r="A2376" t="str">
            <v>NIIIY0,619</v>
          </cell>
          <cell r="B2376">
            <v>105</v>
          </cell>
        </row>
        <row r="2377">
          <cell r="A2377" t="str">
            <v>NIIIY0,610</v>
          </cell>
          <cell r="B2377">
            <v>103</v>
          </cell>
        </row>
        <row r="2378">
          <cell r="A2378" t="str">
            <v>NIIIY0,5100</v>
          </cell>
          <cell r="B2378">
            <v>115</v>
          </cell>
        </row>
        <row r="2379">
          <cell r="A2379" t="str">
            <v>NIIIY0,591</v>
          </cell>
          <cell r="B2379">
            <v>114</v>
          </cell>
        </row>
        <row r="2380">
          <cell r="A2380" t="str">
            <v>NIIIY0,582</v>
          </cell>
          <cell r="B2380">
            <v>112</v>
          </cell>
        </row>
        <row r="2381">
          <cell r="A2381" t="str">
            <v>NIIIY0,573</v>
          </cell>
          <cell r="B2381">
            <v>111</v>
          </cell>
        </row>
        <row r="2382">
          <cell r="A2382" t="str">
            <v>NIIIY0,564</v>
          </cell>
          <cell r="B2382">
            <v>109</v>
          </cell>
        </row>
        <row r="2383">
          <cell r="A2383" t="str">
            <v>NIIIY0,555</v>
          </cell>
          <cell r="B2383">
            <v>108</v>
          </cell>
        </row>
        <row r="2384">
          <cell r="A2384" t="str">
            <v>NIIIY0,546</v>
          </cell>
          <cell r="B2384">
            <v>106</v>
          </cell>
        </row>
        <row r="2385">
          <cell r="A2385" t="str">
            <v>NIIIY0,537</v>
          </cell>
          <cell r="B2385">
            <v>105</v>
          </cell>
        </row>
        <row r="2386">
          <cell r="A2386" t="str">
            <v>NIIIY0,528</v>
          </cell>
          <cell r="B2386">
            <v>103</v>
          </cell>
        </row>
        <row r="2387">
          <cell r="A2387" t="str">
            <v>NIIIY0,519</v>
          </cell>
          <cell r="B2387">
            <v>102</v>
          </cell>
        </row>
        <row r="2388">
          <cell r="A2388" t="str">
            <v>NIIIY0,510</v>
          </cell>
          <cell r="B2388">
            <v>100</v>
          </cell>
        </row>
        <row r="2389">
          <cell r="A2389" t="str">
            <v>NIIIÄ</v>
          </cell>
          <cell r="B2389">
            <v>70</v>
          </cell>
        </row>
      </sheetData>
      <sheetData sheetId="10">
        <row r="2">
          <cell r="A2" t="str">
            <v>Sökbegr</v>
          </cell>
          <cell r="B2" t="str">
            <v>Ersättn</v>
          </cell>
        </row>
        <row r="3">
          <cell r="A3" t="str">
            <v>GSK</v>
          </cell>
        </row>
        <row r="4">
          <cell r="A4" t="str">
            <v>GSK11</v>
          </cell>
          <cell r="B4">
            <v>4588</v>
          </cell>
        </row>
        <row r="5">
          <cell r="A5" t="str">
            <v>GSK12</v>
          </cell>
          <cell r="B5">
            <v>5047</v>
          </cell>
        </row>
        <row r="6">
          <cell r="A6" t="str">
            <v>GSK13</v>
          </cell>
          <cell r="B6">
            <v>5506</v>
          </cell>
        </row>
        <row r="7">
          <cell r="A7" t="str">
            <v>GSK14</v>
          </cell>
          <cell r="B7">
            <v>6049</v>
          </cell>
        </row>
        <row r="8">
          <cell r="A8" t="str">
            <v>GSK15</v>
          </cell>
          <cell r="B8">
            <v>6504</v>
          </cell>
        </row>
        <row r="9">
          <cell r="A9" t="str">
            <v>GSK16</v>
          </cell>
          <cell r="B9">
            <v>6959</v>
          </cell>
        </row>
        <row r="10">
          <cell r="A10" t="str">
            <v>GSK17</v>
          </cell>
          <cell r="B10">
            <v>7415</v>
          </cell>
        </row>
        <row r="11">
          <cell r="A11" t="str">
            <v>GSK18</v>
          </cell>
          <cell r="B11">
            <v>7870</v>
          </cell>
        </row>
        <row r="12">
          <cell r="A12" t="str">
            <v>GSK19</v>
          </cell>
          <cell r="B12">
            <v>8325</v>
          </cell>
        </row>
        <row r="13">
          <cell r="A13" t="str">
            <v>GSK110</v>
          </cell>
          <cell r="B13">
            <v>8780</v>
          </cell>
        </row>
        <row r="14">
          <cell r="A14" t="str">
            <v>GSK111</v>
          </cell>
          <cell r="B14">
            <v>9242</v>
          </cell>
        </row>
        <row r="15">
          <cell r="A15" t="str">
            <v>GSK112</v>
          </cell>
          <cell r="B15">
            <v>9644</v>
          </cell>
        </row>
        <row r="16">
          <cell r="A16" t="str">
            <v>GSK113</v>
          </cell>
          <cell r="B16">
            <v>10046</v>
          </cell>
        </row>
        <row r="17">
          <cell r="A17" t="str">
            <v>GSK114</v>
          </cell>
          <cell r="B17">
            <v>10447</v>
          </cell>
        </row>
        <row r="18">
          <cell r="A18" t="str">
            <v>GSK115</v>
          </cell>
          <cell r="B18">
            <v>10849</v>
          </cell>
        </row>
        <row r="19">
          <cell r="A19" t="str">
            <v>GSK116</v>
          </cell>
          <cell r="B19">
            <v>11251</v>
          </cell>
        </row>
        <row r="20">
          <cell r="A20" t="str">
            <v>GSK117</v>
          </cell>
          <cell r="B20">
            <v>11653</v>
          </cell>
        </row>
        <row r="21">
          <cell r="A21" t="str">
            <v>GSK118</v>
          </cell>
          <cell r="B21">
            <v>12055</v>
          </cell>
        </row>
        <row r="22">
          <cell r="A22" t="str">
            <v>GSK119</v>
          </cell>
          <cell r="B22">
            <v>12456</v>
          </cell>
        </row>
        <row r="23">
          <cell r="A23" t="str">
            <v>GSK120</v>
          </cell>
          <cell r="B23">
            <v>12858</v>
          </cell>
        </row>
        <row r="24">
          <cell r="A24" t="str">
            <v>GSK22</v>
          </cell>
          <cell r="B24">
            <v>5322</v>
          </cell>
        </row>
        <row r="25">
          <cell r="A25" t="str">
            <v>GSK23</v>
          </cell>
          <cell r="B25">
            <v>5781</v>
          </cell>
        </row>
        <row r="26">
          <cell r="A26" t="str">
            <v>GSK24</v>
          </cell>
          <cell r="B26">
            <v>6309</v>
          </cell>
        </row>
        <row r="27">
          <cell r="A27" t="str">
            <v>GSK25</v>
          </cell>
          <cell r="B27">
            <v>6764</v>
          </cell>
        </row>
        <row r="28">
          <cell r="A28" t="str">
            <v>GSK26</v>
          </cell>
          <cell r="B28">
            <v>7219</v>
          </cell>
        </row>
        <row r="29">
          <cell r="A29" t="str">
            <v>GSK27</v>
          </cell>
          <cell r="B29">
            <v>7675</v>
          </cell>
        </row>
        <row r="30">
          <cell r="A30" t="str">
            <v>GSK28</v>
          </cell>
          <cell r="B30">
            <v>8130</v>
          </cell>
        </row>
        <row r="31">
          <cell r="A31" t="str">
            <v>GSK29</v>
          </cell>
          <cell r="B31">
            <v>8585</v>
          </cell>
        </row>
        <row r="32">
          <cell r="A32" t="str">
            <v>GSK210</v>
          </cell>
          <cell r="B32">
            <v>9041</v>
          </cell>
        </row>
        <row r="33">
          <cell r="A33" t="str">
            <v>GSK211</v>
          </cell>
          <cell r="B33">
            <v>9510</v>
          </cell>
        </row>
        <row r="34">
          <cell r="A34" t="str">
            <v>GSK212</v>
          </cell>
          <cell r="B34">
            <v>9912</v>
          </cell>
        </row>
        <row r="35">
          <cell r="A35" t="str">
            <v>GSK213</v>
          </cell>
          <cell r="B35">
            <v>10313</v>
          </cell>
        </row>
        <row r="36">
          <cell r="A36" t="str">
            <v>GSK214</v>
          </cell>
          <cell r="B36">
            <v>10715</v>
          </cell>
        </row>
        <row r="37">
          <cell r="A37" t="str">
            <v>GSK215</v>
          </cell>
          <cell r="B37">
            <v>11117</v>
          </cell>
        </row>
        <row r="38">
          <cell r="A38" t="str">
            <v>GSK216</v>
          </cell>
          <cell r="B38">
            <v>11519</v>
          </cell>
        </row>
        <row r="39">
          <cell r="A39" t="str">
            <v>GSK217</v>
          </cell>
          <cell r="B39">
            <v>11921</v>
          </cell>
        </row>
        <row r="40">
          <cell r="A40" t="str">
            <v>GSK218</v>
          </cell>
          <cell r="B40">
            <v>12322</v>
          </cell>
        </row>
        <row r="41">
          <cell r="A41" t="str">
            <v>GSK219</v>
          </cell>
          <cell r="B41">
            <v>12724</v>
          </cell>
        </row>
        <row r="42">
          <cell r="A42" t="str">
            <v>GSK220</v>
          </cell>
          <cell r="B42">
            <v>13126</v>
          </cell>
        </row>
        <row r="43">
          <cell r="A43" t="str">
            <v>GSK33</v>
          </cell>
          <cell r="B43">
            <v>6056</v>
          </cell>
        </row>
        <row r="44">
          <cell r="A44" t="str">
            <v>GSK34</v>
          </cell>
          <cell r="B44">
            <v>6569</v>
          </cell>
        </row>
        <row r="45">
          <cell r="A45" t="str">
            <v>GSK35</v>
          </cell>
          <cell r="B45">
            <v>7024</v>
          </cell>
        </row>
        <row r="46">
          <cell r="A46" t="str">
            <v>GSK36</v>
          </cell>
          <cell r="B46">
            <v>7480</v>
          </cell>
        </row>
        <row r="47">
          <cell r="A47" t="str">
            <v>GSK37</v>
          </cell>
          <cell r="B47">
            <v>7935</v>
          </cell>
        </row>
        <row r="48">
          <cell r="A48" t="str">
            <v>GSK38</v>
          </cell>
          <cell r="B48">
            <v>8390</v>
          </cell>
        </row>
        <row r="49">
          <cell r="A49" t="str">
            <v>GSK39</v>
          </cell>
          <cell r="B49">
            <v>8845</v>
          </cell>
        </row>
        <row r="50">
          <cell r="A50" t="str">
            <v>GSK310</v>
          </cell>
          <cell r="B50">
            <v>9376</v>
          </cell>
        </row>
        <row r="51">
          <cell r="A51" t="str">
            <v>GSK311</v>
          </cell>
          <cell r="B51">
            <v>9778</v>
          </cell>
        </row>
        <row r="52">
          <cell r="A52" t="str">
            <v>GSK312</v>
          </cell>
          <cell r="B52">
            <v>10179</v>
          </cell>
        </row>
        <row r="53">
          <cell r="A53" t="str">
            <v>GSK313</v>
          </cell>
          <cell r="B53">
            <v>10581</v>
          </cell>
        </row>
        <row r="54">
          <cell r="A54" t="str">
            <v>GSK314</v>
          </cell>
          <cell r="B54">
            <v>10983</v>
          </cell>
        </row>
        <row r="55">
          <cell r="A55" t="str">
            <v>GSK315</v>
          </cell>
          <cell r="B55">
            <v>11385</v>
          </cell>
        </row>
        <row r="56">
          <cell r="A56" t="str">
            <v>GSK316</v>
          </cell>
          <cell r="B56">
            <v>11787</v>
          </cell>
        </row>
        <row r="57">
          <cell r="A57" t="str">
            <v>GSK317</v>
          </cell>
          <cell r="B57">
            <v>12189</v>
          </cell>
        </row>
        <row r="58">
          <cell r="A58" t="str">
            <v>GSK318</v>
          </cell>
          <cell r="B58">
            <v>12590</v>
          </cell>
        </row>
        <row r="59">
          <cell r="A59" t="str">
            <v>GSK319</v>
          </cell>
          <cell r="B59">
            <v>12992</v>
          </cell>
        </row>
        <row r="60">
          <cell r="A60" t="str">
            <v>GSK320</v>
          </cell>
          <cell r="B60">
            <v>13394</v>
          </cell>
        </row>
        <row r="61">
          <cell r="A61" t="str">
            <v>GSK44</v>
          </cell>
          <cell r="B61">
            <v>6829</v>
          </cell>
        </row>
        <row r="62">
          <cell r="A62" t="str">
            <v>GSK45</v>
          </cell>
          <cell r="B62">
            <v>7284</v>
          </cell>
        </row>
        <row r="63">
          <cell r="A63" t="str">
            <v>GSK46</v>
          </cell>
          <cell r="B63">
            <v>7740</v>
          </cell>
        </row>
        <row r="64">
          <cell r="A64" t="str">
            <v>GSK47</v>
          </cell>
          <cell r="B64">
            <v>8195</v>
          </cell>
        </row>
        <row r="65">
          <cell r="A65" t="str">
            <v>GSK48</v>
          </cell>
          <cell r="B65">
            <v>8650</v>
          </cell>
        </row>
        <row r="66">
          <cell r="A66" t="str">
            <v>GSK49</v>
          </cell>
          <cell r="B66">
            <v>9106</v>
          </cell>
        </row>
        <row r="67">
          <cell r="A67" t="str">
            <v>GSK410</v>
          </cell>
          <cell r="B67">
            <v>9644</v>
          </cell>
        </row>
        <row r="68">
          <cell r="A68" t="str">
            <v>GSK411</v>
          </cell>
          <cell r="B68">
            <v>10046</v>
          </cell>
        </row>
        <row r="69">
          <cell r="A69" t="str">
            <v>GSK412</v>
          </cell>
          <cell r="B69">
            <v>10447</v>
          </cell>
        </row>
        <row r="70">
          <cell r="A70" t="str">
            <v>GSK413</v>
          </cell>
          <cell r="B70">
            <v>10849</v>
          </cell>
        </row>
        <row r="71">
          <cell r="A71" t="str">
            <v>GSK414</v>
          </cell>
          <cell r="B71">
            <v>11251</v>
          </cell>
        </row>
        <row r="72">
          <cell r="A72" t="str">
            <v>GSK415</v>
          </cell>
          <cell r="B72">
            <v>11653</v>
          </cell>
        </row>
        <row r="73">
          <cell r="A73" t="str">
            <v>GSK416</v>
          </cell>
          <cell r="B73">
            <v>12055</v>
          </cell>
        </row>
        <row r="74">
          <cell r="A74" t="str">
            <v>GSK417</v>
          </cell>
          <cell r="B74">
            <v>12456</v>
          </cell>
        </row>
        <row r="75">
          <cell r="A75" t="str">
            <v>GSK418</v>
          </cell>
          <cell r="B75">
            <v>12858</v>
          </cell>
        </row>
        <row r="76">
          <cell r="A76" t="str">
            <v>GSK419</v>
          </cell>
          <cell r="B76">
            <v>13260</v>
          </cell>
        </row>
        <row r="77">
          <cell r="A77" t="str">
            <v>GSK420</v>
          </cell>
          <cell r="B77">
            <v>13662</v>
          </cell>
        </row>
        <row r="78">
          <cell r="A78" t="str">
            <v>GSK55</v>
          </cell>
          <cell r="B78">
            <v>7545</v>
          </cell>
        </row>
        <row r="79">
          <cell r="A79" t="str">
            <v>GSK56</v>
          </cell>
          <cell r="B79">
            <v>8000</v>
          </cell>
        </row>
        <row r="80">
          <cell r="A80" t="str">
            <v>GSK57</v>
          </cell>
          <cell r="B80">
            <v>8455</v>
          </cell>
        </row>
        <row r="81">
          <cell r="A81" t="str">
            <v>GSK58</v>
          </cell>
          <cell r="B81">
            <v>8910</v>
          </cell>
        </row>
        <row r="82">
          <cell r="A82" t="str">
            <v>GSK59</v>
          </cell>
          <cell r="B82">
            <v>9510</v>
          </cell>
        </row>
        <row r="83">
          <cell r="A83" t="str">
            <v>GSK510</v>
          </cell>
          <cell r="B83">
            <v>9912</v>
          </cell>
        </row>
        <row r="84">
          <cell r="A84" t="str">
            <v>GSK511</v>
          </cell>
          <cell r="B84">
            <v>10313</v>
          </cell>
        </row>
        <row r="85">
          <cell r="A85" t="str">
            <v>GSK512</v>
          </cell>
          <cell r="B85">
            <v>10715</v>
          </cell>
        </row>
        <row r="86">
          <cell r="A86" t="str">
            <v>GSK513</v>
          </cell>
          <cell r="B86">
            <v>11117</v>
          </cell>
        </row>
        <row r="87">
          <cell r="A87" t="str">
            <v>GSK514</v>
          </cell>
          <cell r="B87">
            <v>11519</v>
          </cell>
        </row>
        <row r="88">
          <cell r="A88" t="str">
            <v>GSK515</v>
          </cell>
          <cell r="B88">
            <v>11921</v>
          </cell>
        </row>
        <row r="89">
          <cell r="A89" t="str">
            <v>GSK516</v>
          </cell>
          <cell r="B89">
            <v>12322</v>
          </cell>
        </row>
        <row r="90">
          <cell r="A90" t="str">
            <v>GSK517</v>
          </cell>
          <cell r="B90">
            <v>12724</v>
          </cell>
        </row>
        <row r="91">
          <cell r="A91" t="str">
            <v>GSK518</v>
          </cell>
          <cell r="B91">
            <v>13126</v>
          </cell>
        </row>
        <row r="92">
          <cell r="A92" t="str">
            <v>GSK519</v>
          </cell>
          <cell r="B92">
            <v>13528</v>
          </cell>
        </row>
        <row r="93">
          <cell r="A93" t="str">
            <v>GSK520</v>
          </cell>
          <cell r="B93">
            <v>13930</v>
          </cell>
        </row>
        <row r="94">
          <cell r="A94" t="str">
            <v>GSK66</v>
          </cell>
          <cell r="B94">
            <v>8260</v>
          </cell>
        </row>
        <row r="95">
          <cell r="A95" t="str">
            <v>GSK67</v>
          </cell>
          <cell r="B95">
            <v>8715</v>
          </cell>
        </row>
        <row r="96">
          <cell r="A96" t="str">
            <v>GSK68</v>
          </cell>
          <cell r="B96">
            <v>9171</v>
          </cell>
        </row>
        <row r="97">
          <cell r="A97" t="str">
            <v>GSK69</v>
          </cell>
          <cell r="B97">
            <v>9778</v>
          </cell>
        </row>
        <row r="98">
          <cell r="A98" t="str">
            <v>GSK610</v>
          </cell>
          <cell r="B98">
            <v>10179</v>
          </cell>
        </row>
        <row r="99">
          <cell r="A99" t="str">
            <v>GSK611</v>
          </cell>
          <cell r="B99">
            <v>10581</v>
          </cell>
        </row>
        <row r="100">
          <cell r="A100" t="str">
            <v>GSK612</v>
          </cell>
          <cell r="B100">
            <v>10983</v>
          </cell>
        </row>
        <row r="101">
          <cell r="A101" t="str">
            <v>GSK613</v>
          </cell>
          <cell r="B101">
            <v>11385</v>
          </cell>
        </row>
        <row r="102">
          <cell r="A102" t="str">
            <v>GSK614</v>
          </cell>
          <cell r="B102">
            <v>11787</v>
          </cell>
        </row>
        <row r="103">
          <cell r="A103" t="str">
            <v>GSK615</v>
          </cell>
          <cell r="B103">
            <v>12189</v>
          </cell>
        </row>
        <row r="104">
          <cell r="A104" t="str">
            <v>GSK616</v>
          </cell>
          <cell r="B104">
            <v>12590</v>
          </cell>
        </row>
        <row r="105">
          <cell r="A105" t="str">
            <v>GSK617</v>
          </cell>
          <cell r="B105">
            <v>12992</v>
          </cell>
        </row>
        <row r="106">
          <cell r="A106" t="str">
            <v>GSK618</v>
          </cell>
          <cell r="B106">
            <v>13394</v>
          </cell>
        </row>
        <row r="107">
          <cell r="A107" t="str">
            <v>GSK619</v>
          </cell>
          <cell r="B107">
            <v>13796</v>
          </cell>
        </row>
        <row r="108">
          <cell r="A108" t="str">
            <v>GSK620</v>
          </cell>
          <cell r="B108">
            <v>14198</v>
          </cell>
        </row>
        <row r="109">
          <cell r="A109" t="str">
            <v>GSK77</v>
          </cell>
          <cell r="B109">
            <v>8976</v>
          </cell>
        </row>
        <row r="110">
          <cell r="A110" t="str">
            <v>GSK78</v>
          </cell>
          <cell r="B110">
            <v>9644</v>
          </cell>
        </row>
        <row r="111">
          <cell r="A111" t="str">
            <v>GSK79</v>
          </cell>
          <cell r="B111">
            <v>10046</v>
          </cell>
        </row>
        <row r="112">
          <cell r="A112" t="str">
            <v>GSK710</v>
          </cell>
          <cell r="B112">
            <v>10447</v>
          </cell>
        </row>
        <row r="113">
          <cell r="A113" t="str">
            <v>GSK711</v>
          </cell>
          <cell r="B113">
            <v>10849</v>
          </cell>
        </row>
        <row r="114">
          <cell r="A114" t="str">
            <v>GSK712</v>
          </cell>
          <cell r="B114">
            <v>11251</v>
          </cell>
        </row>
        <row r="115">
          <cell r="A115" t="str">
            <v>GSK713</v>
          </cell>
          <cell r="B115">
            <v>11653</v>
          </cell>
        </row>
        <row r="116">
          <cell r="A116" t="str">
            <v>GSK714</v>
          </cell>
          <cell r="B116">
            <v>12055</v>
          </cell>
        </row>
        <row r="117">
          <cell r="A117" t="str">
            <v>GSK715</v>
          </cell>
          <cell r="B117">
            <v>12456</v>
          </cell>
        </row>
        <row r="118">
          <cell r="A118" t="str">
            <v>GSK716</v>
          </cell>
          <cell r="B118">
            <v>12858</v>
          </cell>
        </row>
        <row r="119">
          <cell r="A119" t="str">
            <v>GSK717</v>
          </cell>
          <cell r="B119">
            <v>13260</v>
          </cell>
        </row>
        <row r="120">
          <cell r="A120" t="str">
            <v>GSK718</v>
          </cell>
          <cell r="B120">
            <v>13662</v>
          </cell>
        </row>
        <row r="121">
          <cell r="A121" t="str">
            <v>GSK719</v>
          </cell>
          <cell r="B121">
            <v>14064</v>
          </cell>
        </row>
        <row r="122">
          <cell r="A122" t="str">
            <v>GSK720</v>
          </cell>
          <cell r="B122">
            <v>14466</v>
          </cell>
        </row>
        <row r="123">
          <cell r="A123" t="str">
            <v>GNS</v>
          </cell>
        </row>
        <row r="124">
          <cell r="A124" t="str">
            <v>GNS11</v>
          </cell>
          <cell r="B124">
            <v>5766</v>
          </cell>
        </row>
        <row r="125">
          <cell r="A125" t="str">
            <v>GNS12</v>
          </cell>
          <cell r="B125">
            <v>6343</v>
          </cell>
        </row>
        <row r="126">
          <cell r="A126" t="str">
            <v>GNS13</v>
          </cell>
          <cell r="B126">
            <v>6919</v>
          </cell>
        </row>
        <row r="127">
          <cell r="A127" t="str">
            <v>GNS14</v>
          </cell>
          <cell r="B127">
            <v>7472</v>
          </cell>
        </row>
        <row r="128">
          <cell r="A128" t="str">
            <v>GNS15</v>
          </cell>
          <cell r="B128">
            <v>8034</v>
          </cell>
        </row>
        <row r="129">
          <cell r="A129" t="str">
            <v>GNS16</v>
          </cell>
          <cell r="B129">
            <v>8596</v>
          </cell>
        </row>
        <row r="130">
          <cell r="A130" t="str">
            <v>GNS17</v>
          </cell>
          <cell r="B130">
            <v>9159</v>
          </cell>
        </row>
        <row r="131">
          <cell r="A131" t="str">
            <v>GNS18</v>
          </cell>
          <cell r="B131">
            <v>9721</v>
          </cell>
        </row>
        <row r="132">
          <cell r="A132" t="str">
            <v>GNS19</v>
          </cell>
          <cell r="B132">
            <v>10284</v>
          </cell>
        </row>
        <row r="133">
          <cell r="A133" t="str">
            <v>GNS110</v>
          </cell>
          <cell r="B133">
            <v>10846</v>
          </cell>
        </row>
        <row r="134">
          <cell r="A134" t="str">
            <v>GNS111</v>
          </cell>
          <cell r="B134">
            <v>11512</v>
          </cell>
        </row>
        <row r="135">
          <cell r="A135" t="str">
            <v>GNS112</v>
          </cell>
          <cell r="B135">
            <v>12012</v>
          </cell>
        </row>
        <row r="136">
          <cell r="A136" t="str">
            <v>GNS113</v>
          </cell>
          <cell r="B136">
            <v>12513</v>
          </cell>
        </row>
        <row r="137">
          <cell r="A137" t="str">
            <v>GNS114</v>
          </cell>
          <cell r="B137">
            <v>13014</v>
          </cell>
        </row>
        <row r="138">
          <cell r="A138" t="str">
            <v>GNS115</v>
          </cell>
          <cell r="B138">
            <v>13514</v>
          </cell>
        </row>
        <row r="139">
          <cell r="A139" t="str">
            <v>GNS116</v>
          </cell>
          <cell r="B139">
            <v>14015</v>
          </cell>
        </row>
        <row r="140">
          <cell r="A140" t="str">
            <v>GNS117</v>
          </cell>
          <cell r="B140">
            <v>14515</v>
          </cell>
        </row>
        <row r="141">
          <cell r="A141" t="str">
            <v>GNS118</v>
          </cell>
          <cell r="B141">
            <v>15016</v>
          </cell>
        </row>
        <row r="142">
          <cell r="A142" t="str">
            <v>GNS119</v>
          </cell>
          <cell r="B142">
            <v>15516</v>
          </cell>
        </row>
        <row r="143">
          <cell r="A143" t="str">
            <v>GNS120</v>
          </cell>
          <cell r="B143">
            <v>16017</v>
          </cell>
        </row>
        <row r="144">
          <cell r="A144" t="str">
            <v>GNS22</v>
          </cell>
          <cell r="B144">
            <v>6689</v>
          </cell>
        </row>
        <row r="145">
          <cell r="A145" t="str">
            <v>GNS23</v>
          </cell>
          <cell r="B145">
            <v>7265</v>
          </cell>
        </row>
        <row r="146">
          <cell r="A146" t="str">
            <v>GNS24</v>
          </cell>
          <cell r="B146">
            <v>7793</v>
          </cell>
        </row>
        <row r="147">
          <cell r="A147" t="str">
            <v>GNS25</v>
          </cell>
          <cell r="B147">
            <v>8355</v>
          </cell>
        </row>
        <row r="148">
          <cell r="A148" t="str">
            <v>GNS26</v>
          </cell>
          <cell r="B148">
            <v>8918</v>
          </cell>
        </row>
        <row r="149">
          <cell r="A149" t="str">
            <v>GNS27</v>
          </cell>
          <cell r="B149">
            <v>9480</v>
          </cell>
        </row>
        <row r="150">
          <cell r="A150" t="str">
            <v>GNS28</v>
          </cell>
          <cell r="B150">
            <v>10043</v>
          </cell>
        </row>
        <row r="151">
          <cell r="A151" t="str">
            <v>GNS29</v>
          </cell>
          <cell r="B151">
            <v>10605</v>
          </cell>
        </row>
        <row r="152">
          <cell r="A152" t="str">
            <v>GNS210</v>
          </cell>
          <cell r="B152">
            <v>11167</v>
          </cell>
        </row>
        <row r="153">
          <cell r="A153" t="str">
            <v>GNS211</v>
          </cell>
          <cell r="B153">
            <v>11846</v>
          </cell>
        </row>
        <row r="154">
          <cell r="A154" t="str">
            <v>GNS212</v>
          </cell>
          <cell r="B154">
            <v>12346</v>
          </cell>
        </row>
        <row r="155">
          <cell r="A155" t="str">
            <v>GNS213</v>
          </cell>
          <cell r="B155">
            <v>12847</v>
          </cell>
        </row>
        <row r="156">
          <cell r="A156" t="str">
            <v>GNS214</v>
          </cell>
          <cell r="B156">
            <v>13347</v>
          </cell>
        </row>
        <row r="157">
          <cell r="A157" t="str">
            <v>GNS215</v>
          </cell>
          <cell r="B157">
            <v>13848</v>
          </cell>
        </row>
        <row r="158">
          <cell r="A158" t="str">
            <v>GNS216</v>
          </cell>
          <cell r="B158">
            <v>14348</v>
          </cell>
        </row>
        <row r="159">
          <cell r="A159" t="str">
            <v>GNS217</v>
          </cell>
          <cell r="B159">
            <v>14849</v>
          </cell>
        </row>
        <row r="160">
          <cell r="A160" t="str">
            <v>GNS218</v>
          </cell>
          <cell r="B160">
            <v>15349</v>
          </cell>
        </row>
        <row r="161">
          <cell r="A161" t="str">
            <v>GNS219</v>
          </cell>
          <cell r="B161">
            <v>15850</v>
          </cell>
        </row>
        <row r="162">
          <cell r="A162" t="str">
            <v>GNS220</v>
          </cell>
          <cell r="B162">
            <v>16350</v>
          </cell>
        </row>
        <row r="163">
          <cell r="A163" t="str">
            <v>GNS33</v>
          </cell>
          <cell r="B163">
            <v>7611</v>
          </cell>
        </row>
        <row r="164">
          <cell r="A164" t="str">
            <v>GNS34</v>
          </cell>
          <cell r="B164">
            <v>8114</v>
          </cell>
        </row>
        <row r="165">
          <cell r="A165" t="str">
            <v>GNS35</v>
          </cell>
          <cell r="B165">
            <v>8677</v>
          </cell>
        </row>
        <row r="166">
          <cell r="A166" t="str">
            <v>GNS36</v>
          </cell>
          <cell r="B166">
            <v>9239</v>
          </cell>
        </row>
        <row r="167">
          <cell r="A167" t="str">
            <v>GNS37</v>
          </cell>
          <cell r="B167">
            <v>9801</v>
          </cell>
        </row>
        <row r="168">
          <cell r="A168" t="str">
            <v>GNS38</v>
          </cell>
          <cell r="B168">
            <v>10364</v>
          </cell>
        </row>
        <row r="169">
          <cell r="A169" t="str">
            <v>GNS39</v>
          </cell>
          <cell r="B169">
            <v>10926</v>
          </cell>
        </row>
        <row r="170">
          <cell r="A170" t="str">
            <v>GNS310</v>
          </cell>
          <cell r="B170">
            <v>11679</v>
          </cell>
        </row>
        <row r="171">
          <cell r="A171" t="str">
            <v>GNS311</v>
          </cell>
          <cell r="B171">
            <v>12179</v>
          </cell>
        </row>
        <row r="172">
          <cell r="A172" t="str">
            <v>GNS312</v>
          </cell>
          <cell r="B172">
            <v>12680</v>
          </cell>
        </row>
        <row r="173">
          <cell r="A173" t="str">
            <v>GNS313</v>
          </cell>
          <cell r="B173">
            <v>13180</v>
          </cell>
        </row>
        <row r="174">
          <cell r="A174" t="str">
            <v>GNS314</v>
          </cell>
          <cell r="B174">
            <v>13681</v>
          </cell>
        </row>
        <row r="175">
          <cell r="A175" t="str">
            <v>GNS315</v>
          </cell>
          <cell r="B175">
            <v>14181</v>
          </cell>
        </row>
        <row r="176">
          <cell r="A176" t="str">
            <v>GNS316</v>
          </cell>
          <cell r="B176">
            <v>14682</v>
          </cell>
        </row>
        <row r="177">
          <cell r="A177" t="str">
            <v>GNS317</v>
          </cell>
          <cell r="B177">
            <v>15182</v>
          </cell>
        </row>
        <row r="178">
          <cell r="A178" t="str">
            <v>GNS318</v>
          </cell>
          <cell r="B178">
            <v>15683</v>
          </cell>
        </row>
        <row r="179">
          <cell r="A179" t="str">
            <v>GNS319</v>
          </cell>
          <cell r="B179">
            <v>16183</v>
          </cell>
        </row>
        <row r="180">
          <cell r="A180" t="str">
            <v>GNS320</v>
          </cell>
          <cell r="B180">
            <v>16684</v>
          </cell>
        </row>
        <row r="181">
          <cell r="A181" t="str">
            <v>GNS44</v>
          </cell>
          <cell r="B181">
            <v>8436</v>
          </cell>
        </row>
        <row r="182">
          <cell r="A182" t="str">
            <v>GNS45</v>
          </cell>
          <cell r="B182">
            <v>8998</v>
          </cell>
        </row>
        <row r="183">
          <cell r="A183" t="str">
            <v>GNS46</v>
          </cell>
          <cell r="B183">
            <v>9560</v>
          </cell>
        </row>
        <row r="184">
          <cell r="A184" t="str">
            <v>GNS47</v>
          </cell>
          <cell r="B184">
            <v>10123</v>
          </cell>
        </row>
        <row r="185">
          <cell r="A185" t="str">
            <v>GNS48</v>
          </cell>
          <cell r="B185">
            <v>10685</v>
          </cell>
        </row>
        <row r="186">
          <cell r="A186" t="str">
            <v>GNS49</v>
          </cell>
          <cell r="B186">
            <v>11248</v>
          </cell>
        </row>
        <row r="187">
          <cell r="A187" t="str">
            <v>GNS410</v>
          </cell>
          <cell r="B187">
            <v>12012</v>
          </cell>
        </row>
        <row r="188">
          <cell r="A188" t="str">
            <v>GNS411</v>
          </cell>
          <cell r="B188">
            <v>12513</v>
          </cell>
        </row>
        <row r="189">
          <cell r="A189" t="str">
            <v>GNS412</v>
          </cell>
          <cell r="B189">
            <v>13014</v>
          </cell>
        </row>
        <row r="190">
          <cell r="A190" t="str">
            <v>GNS413</v>
          </cell>
          <cell r="B190">
            <v>13514</v>
          </cell>
        </row>
        <row r="191">
          <cell r="A191" t="str">
            <v>GNS414</v>
          </cell>
          <cell r="B191">
            <v>14015</v>
          </cell>
        </row>
        <row r="192">
          <cell r="A192" t="str">
            <v>GNS415</v>
          </cell>
          <cell r="B192">
            <v>14515</v>
          </cell>
        </row>
        <row r="193">
          <cell r="A193" t="str">
            <v>GNS416</v>
          </cell>
          <cell r="B193">
            <v>15016</v>
          </cell>
        </row>
        <row r="194">
          <cell r="A194" t="str">
            <v>GNS417</v>
          </cell>
          <cell r="B194">
            <v>15516</v>
          </cell>
        </row>
        <row r="195">
          <cell r="A195" t="str">
            <v>GNS418</v>
          </cell>
          <cell r="B195">
            <v>16017</v>
          </cell>
        </row>
        <row r="196">
          <cell r="A196" t="str">
            <v>GNS419</v>
          </cell>
          <cell r="B196">
            <v>16517</v>
          </cell>
        </row>
        <row r="197">
          <cell r="A197" t="str">
            <v>GNS420</v>
          </cell>
          <cell r="B197">
            <v>17018</v>
          </cell>
        </row>
        <row r="198">
          <cell r="A198" t="str">
            <v>GNS55</v>
          </cell>
          <cell r="B198">
            <v>9319</v>
          </cell>
        </row>
        <row r="199">
          <cell r="A199" t="str">
            <v>GNS56</v>
          </cell>
          <cell r="B199">
            <v>9882</v>
          </cell>
        </row>
        <row r="200">
          <cell r="A200" t="str">
            <v>GNS57</v>
          </cell>
          <cell r="B200">
            <v>10444</v>
          </cell>
        </row>
        <row r="201">
          <cell r="A201" t="str">
            <v>GNS58</v>
          </cell>
          <cell r="B201">
            <v>11007</v>
          </cell>
        </row>
        <row r="202">
          <cell r="A202" t="str">
            <v>GNS59</v>
          </cell>
          <cell r="B202">
            <v>11846</v>
          </cell>
        </row>
        <row r="203">
          <cell r="A203" t="str">
            <v>GNS510</v>
          </cell>
          <cell r="B203">
            <v>12346</v>
          </cell>
        </row>
        <row r="204">
          <cell r="A204" t="str">
            <v>GNS511</v>
          </cell>
          <cell r="B204">
            <v>12847</v>
          </cell>
        </row>
        <row r="205">
          <cell r="A205" t="str">
            <v>GNS512</v>
          </cell>
          <cell r="B205">
            <v>13347</v>
          </cell>
        </row>
        <row r="206">
          <cell r="A206" t="str">
            <v>GNS513</v>
          </cell>
          <cell r="B206">
            <v>13848</v>
          </cell>
        </row>
        <row r="207">
          <cell r="A207" t="str">
            <v>GNS514</v>
          </cell>
          <cell r="B207">
            <v>14348</v>
          </cell>
        </row>
        <row r="208">
          <cell r="A208" t="str">
            <v>GNS515</v>
          </cell>
          <cell r="B208">
            <v>14849</v>
          </cell>
        </row>
        <row r="209">
          <cell r="A209" t="str">
            <v>GNS516</v>
          </cell>
          <cell r="B209">
            <v>15349</v>
          </cell>
        </row>
        <row r="210">
          <cell r="A210" t="str">
            <v>GNS517</v>
          </cell>
          <cell r="B210">
            <v>15850</v>
          </cell>
        </row>
        <row r="211">
          <cell r="A211" t="str">
            <v>GNS518</v>
          </cell>
          <cell r="B211">
            <v>16350</v>
          </cell>
        </row>
        <row r="212">
          <cell r="A212" t="str">
            <v>GNS519</v>
          </cell>
          <cell r="B212">
            <v>16851</v>
          </cell>
        </row>
        <row r="213">
          <cell r="A213" t="str">
            <v>GNS520</v>
          </cell>
          <cell r="B213">
            <v>17351</v>
          </cell>
        </row>
        <row r="214">
          <cell r="A214" t="str">
            <v>GNS66</v>
          </cell>
          <cell r="B214">
            <v>10203</v>
          </cell>
        </row>
        <row r="215">
          <cell r="A215" t="str">
            <v>GNS67</v>
          </cell>
          <cell r="B215">
            <v>10766</v>
          </cell>
        </row>
        <row r="216">
          <cell r="A216" t="str">
            <v>GNS68</v>
          </cell>
          <cell r="B216">
            <v>11328</v>
          </cell>
        </row>
        <row r="217">
          <cell r="A217" t="str">
            <v>GNS69</v>
          </cell>
          <cell r="B217">
            <v>12179</v>
          </cell>
        </row>
        <row r="218">
          <cell r="A218" t="str">
            <v>GNS610</v>
          </cell>
          <cell r="B218">
            <v>12680</v>
          </cell>
        </row>
        <row r="219">
          <cell r="A219" t="str">
            <v>GNS611</v>
          </cell>
          <cell r="B219">
            <v>13180</v>
          </cell>
        </row>
        <row r="220">
          <cell r="A220" t="str">
            <v>GNS612</v>
          </cell>
          <cell r="B220">
            <v>13681</v>
          </cell>
        </row>
        <row r="221">
          <cell r="A221" t="str">
            <v>GNS613</v>
          </cell>
          <cell r="B221">
            <v>14181</v>
          </cell>
        </row>
        <row r="222">
          <cell r="A222" t="str">
            <v>GNS614</v>
          </cell>
          <cell r="B222">
            <v>14682</v>
          </cell>
        </row>
        <row r="223">
          <cell r="A223" t="str">
            <v>GNS615</v>
          </cell>
          <cell r="B223">
            <v>15182</v>
          </cell>
        </row>
        <row r="224">
          <cell r="A224" t="str">
            <v>GNS616</v>
          </cell>
          <cell r="B224">
            <v>15683</v>
          </cell>
        </row>
        <row r="225">
          <cell r="A225" t="str">
            <v>GNS617</v>
          </cell>
          <cell r="B225">
            <v>16183</v>
          </cell>
        </row>
        <row r="226">
          <cell r="A226" t="str">
            <v>GNS618</v>
          </cell>
          <cell r="B226">
            <v>16684</v>
          </cell>
        </row>
        <row r="227">
          <cell r="A227" t="str">
            <v>GNS619</v>
          </cell>
          <cell r="B227">
            <v>17185</v>
          </cell>
        </row>
        <row r="228">
          <cell r="A228" t="str">
            <v>GNS620</v>
          </cell>
          <cell r="B228">
            <v>17685</v>
          </cell>
        </row>
        <row r="229">
          <cell r="A229" t="str">
            <v>GNS77</v>
          </cell>
          <cell r="B229">
            <v>11087</v>
          </cell>
        </row>
        <row r="230">
          <cell r="A230" t="str">
            <v>GNS78</v>
          </cell>
          <cell r="B230">
            <v>12012</v>
          </cell>
        </row>
        <row r="231">
          <cell r="A231" t="str">
            <v>GNS79</v>
          </cell>
          <cell r="B231">
            <v>12513</v>
          </cell>
        </row>
        <row r="232">
          <cell r="A232" t="str">
            <v>GNS710</v>
          </cell>
          <cell r="B232">
            <v>13014</v>
          </cell>
        </row>
        <row r="233">
          <cell r="A233" t="str">
            <v>GNS711</v>
          </cell>
          <cell r="B233">
            <v>13514</v>
          </cell>
        </row>
        <row r="234">
          <cell r="A234" t="str">
            <v>GNS712</v>
          </cell>
          <cell r="B234">
            <v>14015</v>
          </cell>
        </row>
        <row r="235">
          <cell r="A235" t="str">
            <v>GNS713</v>
          </cell>
          <cell r="B235">
            <v>14515</v>
          </cell>
        </row>
        <row r="236">
          <cell r="A236" t="str">
            <v>GNS714</v>
          </cell>
          <cell r="B236">
            <v>15016</v>
          </cell>
        </row>
        <row r="237">
          <cell r="A237" t="str">
            <v>GNS715</v>
          </cell>
          <cell r="B237">
            <v>15516</v>
          </cell>
        </row>
        <row r="238">
          <cell r="A238" t="str">
            <v>GNS716</v>
          </cell>
          <cell r="B238">
            <v>16017</v>
          </cell>
        </row>
        <row r="239">
          <cell r="A239" t="str">
            <v>GNS717</v>
          </cell>
          <cell r="B239">
            <v>16517</v>
          </cell>
        </row>
        <row r="240">
          <cell r="A240" t="str">
            <v>GNS718</v>
          </cell>
          <cell r="B240">
            <v>17018</v>
          </cell>
        </row>
        <row r="241">
          <cell r="A241" t="str">
            <v>GNS719</v>
          </cell>
          <cell r="B241">
            <v>17518</v>
          </cell>
        </row>
        <row r="242">
          <cell r="A242" t="str">
            <v>GNS720</v>
          </cell>
          <cell r="B242">
            <v>18019</v>
          </cell>
        </row>
        <row r="243">
          <cell r="A243" t="str">
            <v>SS</v>
          </cell>
        </row>
        <row r="244">
          <cell r="A244" t="str">
            <v>SS11</v>
          </cell>
          <cell r="B244">
            <v>5791</v>
          </cell>
        </row>
        <row r="245">
          <cell r="A245" t="str">
            <v>SS12</v>
          </cell>
          <cell r="B245">
            <v>6370</v>
          </cell>
        </row>
        <row r="246">
          <cell r="A246" t="str">
            <v>SS13</v>
          </cell>
          <cell r="B246">
            <v>6949</v>
          </cell>
        </row>
        <row r="247">
          <cell r="A247" t="str">
            <v>SS14</v>
          </cell>
          <cell r="B247">
            <v>7491</v>
          </cell>
        </row>
        <row r="248">
          <cell r="A248" t="str">
            <v>SS15</v>
          </cell>
          <cell r="B248">
            <v>8055</v>
          </cell>
        </row>
        <row r="249">
          <cell r="A249" t="str">
            <v>SS16</v>
          </cell>
          <cell r="B249">
            <v>8619</v>
          </cell>
        </row>
        <row r="250">
          <cell r="A250" t="str">
            <v>SS17</v>
          </cell>
          <cell r="B250">
            <v>9183</v>
          </cell>
        </row>
        <row r="251">
          <cell r="A251" t="str">
            <v>SS18</v>
          </cell>
          <cell r="B251">
            <v>9747</v>
          </cell>
        </row>
        <row r="252">
          <cell r="A252" t="str">
            <v>SS19</v>
          </cell>
          <cell r="B252">
            <v>10310</v>
          </cell>
        </row>
        <row r="253">
          <cell r="A253" t="str">
            <v>SS110</v>
          </cell>
          <cell r="B253">
            <v>10874</v>
          </cell>
        </row>
        <row r="254">
          <cell r="A254" t="str">
            <v>SS111</v>
          </cell>
          <cell r="B254">
            <v>11565</v>
          </cell>
        </row>
        <row r="255">
          <cell r="A255" t="str">
            <v>SS112</v>
          </cell>
          <cell r="B255">
            <v>12068</v>
          </cell>
        </row>
        <row r="256">
          <cell r="A256" t="str">
            <v>SS113</v>
          </cell>
          <cell r="B256">
            <v>12571</v>
          </cell>
        </row>
        <row r="257">
          <cell r="A257" t="str">
            <v>SS114</v>
          </cell>
          <cell r="B257">
            <v>13074</v>
          </cell>
        </row>
        <row r="258">
          <cell r="A258" t="str">
            <v>SS115</v>
          </cell>
          <cell r="B258">
            <v>13576</v>
          </cell>
        </row>
        <row r="259">
          <cell r="A259" t="str">
            <v>SS116</v>
          </cell>
          <cell r="B259">
            <v>14079</v>
          </cell>
        </row>
        <row r="260">
          <cell r="A260" t="str">
            <v>SS117</v>
          </cell>
          <cell r="B260">
            <v>14582</v>
          </cell>
        </row>
        <row r="261">
          <cell r="A261" t="str">
            <v>SS118</v>
          </cell>
          <cell r="B261">
            <v>15085</v>
          </cell>
        </row>
        <row r="262">
          <cell r="A262" t="str">
            <v>SS119</v>
          </cell>
          <cell r="B262">
            <v>15588</v>
          </cell>
        </row>
        <row r="263">
          <cell r="A263" t="str">
            <v>SS120</v>
          </cell>
          <cell r="B263">
            <v>16091</v>
          </cell>
        </row>
        <row r="264">
          <cell r="A264" t="str">
            <v>SS22</v>
          </cell>
          <cell r="B264">
            <v>6718</v>
          </cell>
        </row>
        <row r="265">
          <cell r="A265" t="str">
            <v>SS23</v>
          </cell>
          <cell r="B265">
            <v>7297</v>
          </cell>
        </row>
        <row r="266">
          <cell r="A266" t="str">
            <v>SS24</v>
          </cell>
          <cell r="B266">
            <v>7813</v>
          </cell>
        </row>
        <row r="267">
          <cell r="A267" t="str">
            <v>SS25</v>
          </cell>
          <cell r="B267">
            <v>8377</v>
          </cell>
        </row>
        <row r="268">
          <cell r="A268" t="str">
            <v>SS26</v>
          </cell>
          <cell r="B268">
            <v>8941</v>
          </cell>
        </row>
        <row r="269">
          <cell r="A269" t="str">
            <v>SS27</v>
          </cell>
          <cell r="B269">
            <v>9505</v>
          </cell>
        </row>
        <row r="270">
          <cell r="A270" t="str">
            <v>SS28</v>
          </cell>
          <cell r="B270">
            <v>10069</v>
          </cell>
        </row>
        <row r="271">
          <cell r="A271" t="str">
            <v>SS29</v>
          </cell>
          <cell r="B271">
            <v>10633</v>
          </cell>
        </row>
        <row r="272">
          <cell r="A272" t="str">
            <v>SS210</v>
          </cell>
          <cell r="B272">
            <v>11196</v>
          </cell>
        </row>
        <row r="273">
          <cell r="A273" t="str">
            <v>SS211</v>
          </cell>
          <cell r="B273">
            <v>11900</v>
          </cell>
        </row>
        <row r="274">
          <cell r="A274" t="str">
            <v>SS212</v>
          </cell>
          <cell r="B274">
            <v>12403</v>
          </cell>
        </row>
        <row r="275">
          <cell r="A275" t="str">
            <v>SS213</v>
          </cell>
          <cell r="B275">
            <v>12906</v>
          </cell>
        </row>
        <row r="276">
          <cell r="A276" t="str">
            <v>SS214</v>
          </cell>
          <cell r="B276">
            <v>13409</v>
          </cell>
        </row>
        <row r="277">
          <cell r="A277" t="str">
            <v>SS215</v>
          </cell>
          <cell r="B277">
            <v>13912</v>
          </cell>
        </row>
        <row r="278">
          <cell r="A278" t="str">
            <v>SS216</v>
          </cell>
          <cell r="B278">
            <v>14414</v>
          </cell>
        </row>
        <row r="279">
          <cell r="A279" t="str">
            <v>SS217</v>
          </cell>
          <cell r="B279">
            <v>14917</v>
          </cell>
        </row>
        <row r="280">
          <cell r="A280" t="str">
            <v>SS218</v>
          </cell>
          <cell r="B280">
            <v>15420</v>
          </cell>
        </row>
        <row r="281">
          <cell r="A281" t="str">
            <v>SS219</v>
          </cell>
          <cell r="B281">
            <v>15923</v>
          </cell>
        </row>
        <row r="282">
          <cell r="A282" t="str">
            <v>SS220</v>
          </cell>
          <cell r="B282">
            <v>16426</v>
          </cell>
        </row>
        <row r="283">
          <cell r="A283" t="str">
            <v>SS33</v>
          </cell>
          <cell r="B283">
            <v>7644</v>
          </cell>
        </row>
        <row r="284">
          <cell r="A284" t="str">
            <v>SS34</v>
          </cell>
          <cell r="B284">
            <v>8136</v>
          </cell>
        </row>
        <row r="285">
          <cell r="A285" t="str">
            <v>SS35</v>
          </cell>
          <cell r="B285">
            <v>8699</v>
          </cell>
        </row>
        <row r="286">
          <cell r="A286" t="str">
            <v>SS36</v>
          </cell>
          <cell r="B286">
            <v>9263</v>
          </cell>
        </row>
        <row r="287">
          <cell r="A287" t="str">
            <v>SS37</v>
          </cell>
          <cell r="B287">
            <v>9827</v>
          </cell>
        </row>
        <row r="288">
          <cell r="A288" t="str">
            <v>SS38</v>
          </cell>
          <cell r="B288">
            <v>10391</v>
          </cell>
        </row>
        <row r="289">
          <cell r="A289" t="str">
            <v>SS39</v>
          </cell>
          <cell r="B289">
            <v>10955</v>
          </cell>
        </row>
        <row r="290">
          <cell r="A290" t="str">
            <v>SS310</v>
          </cell>
          <cell r="B290">
            <v>11733</v>
          </cell>
        </row>
        <row r="291">
          <cell r="A291" t="str">
            <v>SS311</v>
          </cell>
          <cell r="B291">
            <v>12236</v>
          </cell>
        </row>
        <row r="292">
          <cell r="A292" t="str">
            <v>SS312</v>
          </cell>
          <cell r="B292">
            <v>12738</v>
          </cell>
        </row>
        <row r="293">
          <cell r="A293" t="str">
            <v>SS313</v>
          </cell>
          <cell r="B293">
            <v>13241</v>
          </cell>
        </row>
        <row r="294">
          <cell r="A294" t="str">
            <v>SS314</v>
          </cell>
          <cell r="B294">
            <v>13744</v>
          </cell>
        </row>
        <row r="295">
          <cell r="A295" t="str">
            <v>SS315</v>
          </cell>
          <cell r="B295">
            <v>14247</v>
          </cell>
        </row>
        <row r="296">
          <cell r="A296" t="str">
            <v>SS316</v>
          </cell>
          <cell r="B296">
            <v>14750</v>
          </cell>
        </row>
        <row r="297">
          <cell r="A297" t="str">
            <v>SS317</v>
          </cell>
          <cell r="B297">
            <v>15253</v>
          </cell>
        </row>
        <row r="298">
          <cell r="A298" t="str">
            <v>SS318</v>
          </cell>
          <cell r="B298">
            <v>15755</v>
          </cell>
        </row>
        <row r="299">
          <cell r="A299" t="str">
            <v>SS319</v>
          </cell>
          <cell r="B299">
            <v>16258</v>
          </cell>
        </row>
        <row r="300">
          <cell r="A300" t="str">
            <v>SS320</v>
          </cell>
          <cell r="B300">
            <v>16761</v>
          </cell>
        </row>
        <row r="301">
          <cell r="A301" t="str">
            <v>SS44</v>
          </cell>
          <cell r="B301">
            <v>8458</v>
          </cell>
        </row>
        <row r="302">
          <cell r="A302" t="str">
            <v>SS45</v>
          </cell>
          <cell r="B302">
            <v>9022</v>
          </cell>
        </row>
        <row r="303">
          <cell r="A303" t="str">
            <v>SS46</v>
          </cell>
          <cell r="B303">
            <v>9585</v>
          </cell>
        </row>
        <row r="304">
          <cell r="A304" t="str">
            <v>SS47</v>
          </cell>
          <cell r="B304">
            <v>10149</v>
          </cell>
        </row>
        <row r="305">
          <cell r="A305" t="str">
            <v>SS48</v>
          </cell>
          <cell r="B305">
            <v>10713</v>
          </cell>
        </row>
        <row r="306">
          <cell r="A306" t="str">
            <v>SS49</v>
          </cell>
          <cell r="B306">
            <v>11277</v>
          </cell>
        </row>
        <row r="307">
          <cell r="A307" t="str">
            <v>SS410</v>
          </cell>
          <cell r="B307">
            <v>12068</v>
          </cell>
        </row>
        <row r="308">
          <cell r="A308" t="str">
            <v>SS411</v>
          </cell>
          <cell r="B308">
            <v>12571</v>
          </cell>
        </row>
        <row r="309">
          <cell r="A309" t="str">
            <v>SS412</v>
          </cell>
          <cell r="B309">
            <v>13074</v>
          </cell>
        </row>
        <row r="310">
          <cell r="A310" t="str">
            <v>SS413</v>
          </cell>
          <cell r="B310">
            <v>13576</v>
          </cell>
        </row>
        <row r="311">
          <cell r="A311" t="str">
            <v>SS414</v>
          </cell>
          <cell r="B311">
            <v>14079</v>
          </cell>
        </row>
        <row r="312">
          <cell r="A312" t="str">
            <v>SS415</v>
          </cell>
          <cell r="B312">
            <v>14582</v>
          </cell>
        </row>
        <row r="313">
          <cell r="A313" t="str">
            <v>SS416</v>
          </cell>
          <cell r="B313">
            <v>15085</v>
          </cell>
        </row>
        <row r="314">
          <cell r="A314" t="str">
            <v>SS417</v>
          </cell>
          <cell r="B314">
            <v>15588</v>
          </cell>
        </row>
        <row r="315">
          <cell r="A315" t="str">
            <v>SS418</v>
          </cell>
          <cell r="B315">
            <v>16091</v>
          </cell>
        </row>
        <row r="316">
          <cell r="A316" t="str">
            <v>SS419</v>
          </cell>
          <cell r="B316">
            <v>16593</v>
          </cell>
        </row>
        <row r="317">
          <cell r="A317" t="str">
            <v>SS420</v>
          </cell>
          <cell r="B317">
            <v>17096</v>
          </cell>
        </row>
        <row r="318">
          <cell r="A318" t="str">
            <v>SS55</v>
          </cell>
          <cell r="B318">
            <v>9344</v>
          </cell>
        </row>
        <row r="319">
          <cell r="A319" t="str">
            <v>SS56</v>
          </cell>
          <cell r="B319">
            <v>9908</v>
          </cell>
        </row>
        <row r="320">
          <cell r="A320" t="str">
            <v>SS57</v>
          </cell>
          <cell r="B320">
            <v>10472</v>
          </cell>
        </row>
        <row r="321">
          <cell r="A321" t="str">
            <v>SS58</v>
          </cell>
          <cell r="B321">
            <v>11035</v>
          </cell>
        </row>
        <row r="322">
          <cell r="A322" t="str">
            <v>SS59</v>
          </cell>
          <cell r="B322">
            <v>11900</v>
          </cell>
        </row>
        <row r="323">
          <cell r="A323" t="str">
            <v>SS510</v>
          </cell>
          <cell r="B323">
            <v>12403</v>
          </cell>
        </row>
        <row r="324">
          <cell r="A324" t="str">
            <v>SS511</v>
          </cell>
          <cell r="B324">
            <v>12906</v>
          </cell>
        </row>
        <row r="325">
          <cell r="A325" t="str">
            <v>SS512</v>
          </cell>
          <cell r="B325">
            <v>13409</v>
          </cell>
        </row>
        <row r="326">
          <cell r="A326" t="str">
            <v>SS513</v>
          </cell>
          <cell r="B326">
            <v>13912</v>
          </cell>
        </row>
        <row r="327">
          <cell r="A327" t="str">
            <v>SS514</v>
          </cell>
          <cell r="B327">
            <v>14414</v>
          </cell>
        </row>
        <row r="328">
          <cell r="A328" t="str">
            <v>SS515</v>
          </cell>
          <cell r="B328">
            <v>14917</v>
          </cell>
        </row>
        <row r="329">
          <cell r="A329" t="str">
            <v>SS516</v>
          </cell>
          <cell r="B329">
            <v>15420</v>
          </cell>
        </row>
        <row r="330">
          <cell r="A330" t="str">
            <v>SS517</v>
          </cell>
          <cell r="B330">
            <v>15923</v>
          </cell>
        </row>
        <row r="331">
          <cell r="A331" t="str">
            <v>SS518</v>
          </cell>
          <cell r="B331">
            <v>16426</v>
          </cell>
        </row>
        <row r="332">
          <cell r="A332" t="str">
            <v>SS519</v>
          </cell>
          <cell r="B332">
            <v>16929</v>
          </cell>
        </row>
        <row r="333">
          <cell r="A333" t="str">
            <v>SS520</v>
          </cell>
          <cell r="B333">
            <v>17431</v>
          </cell>
        </row>
        <row r="334">
          <cell r="A334" t="str">
            <v>SS66</v>
          </cell>
          <cell r="B334">
            <v>10230</v>
          </cell>
        </row>
        <row r="335">
          <cell r="A335" t="str">
            <v>SS67</v>
          </cell>
          <cell r="B335">
            <v>10794</v>
          </cell>
        </row>
        <row r="336">
          <cell r="A336" t="str">
            <v>SS68</v>
          </cell>
          <cell r="B336">
            <v>11358</v>
          </cell>
        </row>
        <row r="337">
          <cell r="A337" t="str">
            <v>SS69</v>
          </cell>
          <cell r="B337">
            <v>12236</v>
          </cell>
        </row>
        <row r="338">
          <cell r="A338" t="str">
            <v>SS610</v>
          </cell>
          <cell r="B338">
            <v>12738</v>
          </cell>
        </row>
        <row r="339">
          <cell r="A339" t="str">
            <v>SS611</v>
          </cell>
          <cell r="B339">
            <v>13241</v>
          </cell>
        </row>
        <row r="340">
          <cell r="A340" t="str">
            <v>SS612</v>
          </cell>
          <cell r="B340">
            <v>13744</v>
          </cell>
        </row>
        <row r="341">
          <cell r="A341" t="str">
            <v>SS613</v>
          </cell>
          <cell r="B341">
            <v>14247</v>
          </cell>
        </row>
        <row r="342">
          <cell r="A342" t="str">
            <v>SS614</v>
          </cell>
          <cell r="B342">
            <v>14750</v>
          </cell>
        </row>
        <row r="343">
          <cell r="A343" t="str">
            <v>SS615</v>
          </cell>
          <cell r="B343">
            <v>15253</v>
          </cell>
        </row>
        <row r="344">
          <cell r="A344" t="str">
            <v>SS616</v>
          </cell>
          <cell r="B344">
            <v>15755</v>
          </cell>
        </row>
        <row r="345">
          <cell r="A345" t="str">
            <v>SS617</v>
          </cell>
          <cell r="B345">
            <v>16258</v>
          </cell>
        </row>
        <row r="346">
          <cell r="A346" t="str">
            <v>SS618</v>
          </cell>
          <cell r="B346">
            <v>16761</v>
          </cell>
        </row>
        <row r="347">
          <cell r="A347" t="str">
            <v>SS619</v>
          </cell>
          <cell r="B347">
            <v>17264</v>
          </cell>
        </row>
        <row r="348">
          <cell r="A348" t="str">
            <v>SS620</v>
          </cell>
          <cell r="B348">
            <v>17767</v>
          </cell>
        </row>
        <row r="349">
          <cell r="A349" t="str">
            <v>SS77</v>
          </cell>
          <cell r="B349">
            <v>11116</v>
          </cell>
        </row>
        <row r="350">
          <cell r="A350" t="str">
            <v>SS78</v>
          </cell>
          <cell r="B350">
            <v>12068</v>
          </cell>
        </row>
        <row r="351">
          <cell r="A351" t="str">
            <v>SS79</v>
          </cell>
          <cell r="B351">
            <v>12571</v>
          </cell>
        </row>
        <row r="352">
          <cell r="A352" t="str">
            <v>SS710</v>
          </cell>
          <cell r="B352">
            <v>13074</v>
          </cell>
        </row>
        <row r="353">
          <cell r="A353" t="str">
            <v>SS711</v>
          </cell>
          <cell r="B353">
            <v>13576</v>
          </cell>
        </row>
        <row r="354">
          <cell r="A354" t="str">
            <v>SS712</v>
          </cell>
          <cell r="B354">
            <v>14079</v>
          </cell>
        </row>
        <row r="355">
          <cell r="A355" t="str">
            <v>SS713</v>
          </cell>
          <cell r="B355">
            <v>14582</v>
          </cell>
        </row>
        <row r="356">
          <cell r="A356" t="str">
            <v>SS714</v>
          </cell>
          <cell r="B356">
            <v>15085</v>
          </cell>
        </row>
        <row r="357">
          <cell r="A357" t="str">
            <v>SS715</v>
          </cell>
          <cell r="B357">
            <v>15588</v>
          </cell>
        </row>
        <row r="358">
          <cell r="A358" t="str">
            <v>SS716</v>
          </cell>
          <cell r="B358">
            <v>16091</v>
          </cell>
        </row>
        <row r="359">
          <cell r="A359" t="str">
            <v>SS717</v>
          </cell>
          <cell r="B359">
            <v>16593</v>
          </cell>
        </row>
        <row r="360">
          <cell r="A360" t="str">
            <v>SS718</v>
          </cell>
          <cell r="B360">
            <v>17096</v>
          </cell>
        </row>
        <row r="361">
          <cell r="A361" t="str">
            <v>SS719</v>
          </cell>
          <cell r="B361">
            <v>17599</v>
          </cell>
        </row>
        <row r="362">
          <cell r="A362" t="str">
            <v>SS720</v>
          </cell>
          <cell r="B362">
            <v>18102</v>
          </cell>
        </row>
        <row r="363">
          <cell r="A363" t="str">
            <v>SSK</v>
          </cell>
        </row>
        <row r="364">
          <cell r="A364" t="str">
            <v>SSK11</v>
          </cell>
          <cell r="B364">
            <v>4723</v>
          </cell>
        </row>
        <row r="365">
          <cell r="A365" t="str">
            <v>SSK12</v>
          </cell>
          <cell r="B365">
            <v>5195</v>
          </cell>
        </row>
        <row r="366">
          <cell r="A366" t="str">
            <v>SSK13</v>
          </cell>
          <cell r="B366">
            <v>5668</v>
          </cell>
        </row>
        <row r="367">
          <cell r="A367" t="str">
            <v>SSK14</v>
          </cell>
          <cell r="B367">
            <v>6092</v>
          </cell>
        </row>
        <row r="368">
          <cell r="A368" t="str">
            <v>SSK15</v>
          </cell>
          <cell r="B368">
            <v>6550</v>
          </cell>
        </row>
        <row r="369">
          <cell r="A369" t="str">
            <v>SSK16</v>
          </cell>
          <cell r="B369">
            <v>7009</v>
          </cell>
        </row>
        <row r="370">
          <cell r="A370" t="str">
            <v>SSK17</v>
          </cell>
          <cell r="B370">
            <v>7467</v>
          </cell>
        </row>
        <row r="371">
          <cell r="A371" t="str">
            <v>SSK18</v>
          </cell>
          <cell r="B371">
            <v>7926</v>
          </cell>
        </row>
        <row r="372">
          <cell r="A372" t="str">
            <v>SSK19</v>
          </cell>
          <cell r="B372">
            <v>8384</v>
          </cell>
        </row>
        <row r="373">
          <cell r="A373" t="str">
            <v>SSK110</v>
          </cell>
          <cell r="B373">
            <v>8843</v>
          </cell>
        </row>
        <row r="374">
          <cell r="A374" t="str">
            <v>SSK111</v>
          </cell>
          <cell r="B374">
            <v>9432</v>
          </cell>
        </row>
        <row r="375">
          <cell r="A375" t="str">
            <v>SSK112</v>
          </cell>
          <cell r="B375">
            <v>9842</v>
          </cell>
        </row>
        <row r="376">
          <cell r="A376" t="str">
            <v>SSK113</v>
          </cell>
          <cell r="B376">
            <v>10253</v>
          </cell>
        </row>
        <row r="377">
          <cell r="A377" t="str">
            <v>SSK114</v>
          </cell>
          <cell r="B377">
            <v>10663</v>
          </cell>
        </row>
        <row r="378">
          <cell r="A378" t="str">
            <v>SSK115</v>
          </cell>
          <cell r="B378">
            <v>11073</v>
          </cell>
        </row>
        <row r="379">
          <cell r="A379" t="str">
            <v>SSK116</v>
          </cell>
          <cell r="B379">
            <v>11483</v>
          </cell>
        </row>
        <row r="380">
          <cell r="A380" t="str">
            <v>SSK117</v>
          </cell>
          <cell r="B380">
            <v>11893</v>
          </cell>
        </row>
        <row r="381">
          <cell r="A381" t="str">
            <v>SSK118</v>
          </cell>
          <cell r="B381">
            <v>12303</v>
          </cell>
        </row>
        <row r="382">
          <cell r="A382" t="str">
            <v>SSK119</v>
          </cell>
          <cell r="B382">
            <v>12713</v>
          </cell>
        </row>
        <row r="383">
          <cell r="A383" t="str">
            <v>SSK120</v>
          </cell>
          <cell r="B383">
            <v>13123</v>
          </cell>
        </row>
        <row r="384">
          <cell r="A384" t="str">
            <v>SSK22</v>
          </cell>
          <cell r="B384">
            <v>5479</v>
          </cell>
        </row>
        <row r="385">
          <cell r="A385" t="str">
            <v>SSK23</v>
          </cell>
          <cell r="B385">
            <v>5951</v>
          </cell>
        </row>
        <row r="386">
          <cell r="A386" t="str">
            <v>SSK24</v>
          </cell>
          <cell r="B386">
            <v>6354</v>
          </cell>
        </row>
        <row r="387">
          <cell r="A387" t="str">
            <v>SSK25</v>
          </cell>
          <cell r="B387">
            <v>6812</v>
          </cell>
        </row>
        <row r="388">
          <cell r="A388" t="str">
            <v>SSK26</v>
          </cell>
          <cell r="B388">
            <v>7271</v>
          </cell>
        </row>
        <row r="389">
          <cell r="A389" t="str">
            <v>SSK27</v>
          </cell>
          <cell r="B389">
            <v>7729</v>
          </cell>
        </row>
        <row r="390">
          <cell r="A390" t="str">
            <v>SSK28</v>
          </cell>
          <cell r="B390">
            <v>8188</v>
          </cell>
        </row>
        <row r="391">
          <cell r="A391" t="str">
            <v>SSK29</v>
          </cell>
          <cell r="B391">
            <v>8646</v>
          </cell>
        </row>
        <row r="392">
          <cell r="A392" t="str">
            <v>SSK210</v>
          </cell>
          <cell r="B392">
            <v>9105</v>
          </cell>
        </row>
        <row r="393">
          <cell r="A393" t="str">
            <v>SSK211</v>
          </cell>
          <cell r="B393">
            <v>9706</v>
          </cell>
        </row>
        <row r="394">
          <cell r="A394" t="str">
            <v>SSK212</v>
          </cell>
          <cell r="B394">
            <v>10116</v>
          </cell>
        </row>
        <row r="395">
          <cell r="A395" t="str">
            <v>SSK213</v>
          </cell>
          <cell r="B395">
            <v>10526</v>
          </cell>
        </row>
        <row r="396">
          <cell r="A396" t="str">
            <v>SSK214</v>
          </cell>
          <cell r="B396">
            <v>10936</v>
          </cell>
        </row>
        <row r="397">
          <cell r="A397" t="str">
            <v>SSK215</v>
          </cell>
          <cell r="B397">
            <v>11346</v>
          </cell>
        </row>
        <row r="398">
          <cell r="A398" t="str">
            <v>SSK216</v>
          </cell>
          <cell r="B398">
            <v>11756</v>
          </cell>
        </row>
        <row r="399">
          <cell r="A399" t="str">
            <v>SSK217</v>
          </cell>
          <cell r="B399">
            <v>12166</v>
          </cell>
        </row>
        <row r="400">
          <cell r="A400" t="str">
            <v>SSK218</v>
          </cell>
          <cell r="B400">
            <v>12576</v>
          </cell>
        </row>
        <row r="401">
          <cell r="A401" t="str">
            <v>SSK219</v>
          </cell>
          <cell r="B401">
            <v>12987</v>
          </cell>
        </row>
        <row r="402">
          <cell r="A402" t="str">
            <v>SSK220</v>
          </cell>
          <cell r="B402">
            <v>13397</v>
          </cell>
        </row>
        <row r="403">
          <cell r="A403" t="str">
            <v>SSK33</v>
          </cell>
          <cell r="B403">
            <v>6234</v>
          </cell>
        </row>
        <row r="404">
          <cell r="A404" t="str">
            <v>SSK34</v>
          </cell>
          <cell r="B404">
            <v>6616</v>
          </cell>
        </row>
        <row r="405">
          <cell r="A405" t="str">
            <v>SSK35</v>
          </cell>
          <cell r="B405">
            <v>7074</v>
          </cell>
        </row>
        <row r="406">
          <cell r="A406" t="str">
            <v>SSK36</v>
          </cell>
          <cell r="B406">
            <v>7533</v>
          </cell>
        </row>
        <row r="407">
          <cell r="A407" t="str">
            <v>SSK37</v>
          </cell>
          <cell r="B407">
            <v>7991</v>
          </cell>
        </row>
        <row r="408">
          <cell r="A408" t="str">
            <v>SSK38</v>
          </cell>
          <cell r="B408">
            <v>8450</v>
          </cell>
        </row>
        <row r="409">
          <cell r="A409" t="str">
            <v>SSK39</v>
          </cell>
          <cell r="B409">
            <v>8908</v>
          </cell>
        </row>
        <row r="410">
          <cell r="A410" t="str">
            <v>SSK310</v>
          </cell>
          <cell r="B410">
            <v>9569</v>
          </cell>
        </row>
        <row r="411">
          <cell r="A411" t="str">
            <v>SSK311</v>
          </cell>
          <cell r="B411">
            <v>9979</v>
          </cell>
        </row>
        <row r="412">
          <cell r="A412" t="str">
            <v>SSK312</v>
          </cell>
          <cell r="B412">
            <v>10389</v>
          </cell>
        </row>
        <row r="413">
          <cell r="A413" t="str">
            <v>SSK313</v>
          </cell>
          <cell r="B413">
            <v>10799</v>
          </cell>
        </row>
        <row r="414">
          <cell r="A414" t="str">
            <v>SSK314</v>
          </cell>
          <cell r="B414">
            <v>11209</v>
          </cell>
        </row>
        <row r="415">
          <cell r="A415" t="str">
            <v>SSK315</v>
          </cell>
          <cell r="B415">
            <v>11620</v>
          </cell>
        </row>
        <row r="416">
          <cell r="A416" t="str">
            <v>SSK316</v>
          </cell>
          <cell r="B416">
            <v>12030</v>
          </cell>
        </row>
        <row r="417">
          <cell r="A417" t="str">
            <v>SSK317</v>
          </cell>
          <cell r="B417">
            <v>12440</v>
          </cell>
        </row>
        <row r="418">
          <cell r="A418" t="str">
            <v>SSK318</v>
          </cell>
          <cell r="B418">
            <v>12850</v>
          </cell>
        </row>
        <row r="419">
          <cell r="A419" t="str">
            <v>SSK319</v>
          </cell>
          <cell r="B419">
            <v>13260</v>
          </cell>
        </row>
        <row r="420">
          <cell r="A420" t="str">
            <v>SSK320</v>
          </cell>
          <cell r="B420">
            <v>13670</v>
          </cell>
        </row>
        <row r="421">
          <cell r="A421" t="str">
            <v>SSK44</v>
          </cell>
          <cell r="B421">
            <v>6878</v>
          </cell>
        </row>
        <row r="422">
          <cell r="A422" t="str">
            <v>SSK45</v>
          </cell>
          <cell r="B422">
            <v>7336</v>
          </cell>
        </row>
        <row r="423">
          <cell r="A423" t="str">
            <v>SSK46</v>
          </cell>
          <cell r="B423">
            <v>7795</v>
          </cell>
        </row>
        <row r="424">
          <cell r="A424" t="str">
            <v>SSK47</v>
          </cell>
          <cell r="B424">
            <v>8253</v>
          </cell>
        </row>
        <row r="425">
          <cell r="A425" t="str">
            <v>SSK48</v>
          </cell>
          <cell r="B425">
            <v>8712</v>
          </cell>
        </row>
        <row r="426">
          <cell r="A426" t="str">
            <v>SSK49</v>
          </cell>
          <cell r="B426">
            <v>9170</v>
          </cell>
        </row>
        <row r="427">
          <cell r="A427" t="str">
            <v>SSK410</v>
          </cell>
          <cell r="B427">
            <v>9842</v>
          </cell>
        </row>
        <row r="428">
          <cell r="A428" t="str">
            <v>SSK411</v>
          </cell>
          <cell r="B428">
            <v>10253</v>
          </cell>
        </row>
        <row r="429">
          <cell r="A429" t="str">
            <v>SSK412</v>
          </cell>
          <cell r="B429">
            <v>10663</v>
          </cell>
        </row>
        <row r="430">
          <cell r="A430" t="str">
            <v>SSK413</v>
          </cell>
          <cell r="B430">
            <v>11073</v>
          </cell>
        </row>
        <row r="431">
          <cell r="A431" t="str">
            <v>SSK414</v>
          </cell>
          <cell r="B431">
            <v>11483</v>
          </cell>
        </row>
        <row r="432">
          <cell r="A432" t="str">
            <v>SSK415</v>
          </cell>
          <cell r="B432">
            <v>11893</v>
          </cell>
        </row>
        <row r="433">
          <cell r="A433" t="str">
            <v>SSK416</v>
          </cell>
          <cell r="B433">
            <v>12303</v>
          </cell>
        </row>
        <row r="434">
          <cell r="A434" t="str">
            <v>SSK417</v>
          </cell>
          <cell r="B434">
            <v>12713</v>
          </cell>
        </row>
        <row r="435">
          <cell r="A435" t="str">
            <v>SSK418</v>
          </cell>
          <cell r="B435">
            <v>13123</v>
          </cell>
        </row>
        <row r="436">
          <cell r="A436" t="str">
            <v>SSK419</v>
          </cell>
          <cell r="B436">
            <v>13533</v>
          </cell>
        </row>
        <row r="437">
          <cell r="A437" t="str">
            <v>SSK420</v>
          </cell>
          <cell r="B437">
            <v>13943</v>
          </cell>
        </row>
        <row r="438">
          <cell r="A438" t="str">
            <v>SSK55</v>
          </cell>
          <cell r="B438">
            <v>7598</v>
          </cell>
        </row>
        <row r="439">
          <cell r="A439" t="str">
            <v>SSK56</v>
          </cell>
          <cell r="B439">
            <v>8057</v>
          </cell>
        </row>
        <row r="440">
          <cell r="A440" t="str">
            <v>SSK57</v>
          </cell>
          <cell r="B440">
            <v>8515</v>
          </cell>
        </row>
        <row r="441">
          <cell r="A441" t="str">
            <v>SSK58</v>
          </cell>
          <cell r="B441">
            <v>8974</v>
          </cell>
        </row>
        <row r="442">
          <cell r="A442" t="str">
            <v>SSK59</v>
          </cell>
          <cell r="B442">
            <v>9706</v>
          </cell>
        </row>
        <row r="443">
          <cell r="A443" t="str">
            <v>SSK510</v>
          </cell>
          <cell r="B443">
            <v>10116</v>
          </cell>
        </row>
        <row r="444">
          <cell r="A444" t="str">
            <v>SSK511</v>
          </cell>
          <cell r="B444">
            <v>10526</v>
          </cell>
        </row>
        <row r="445">
          <cell r="A445" t="str">
            <v>SSK512</v>
          </cell>
          <cell r="B445">
            <v>10936</v>
          </cell>
        </row>
        <row r="446">
          <cell r="A446" t="str">
            <v>SSK513</v>
          </cell>
          <cell r="B446">
            <v>11346</v>
          </cell>
        </row>
        <row r="447">
          <cell r="A447" t="str">
            <v>SSK514</v>
          </cell>
          <cell r="B447">
            <v>11756</v>
          </cell>
        </row>
        <row r="448">
          <cell r="A448" t="str">
            <v>SSK515</v>
          </cell>
          <cell r="B448">
            <v>12166</v>
          </cell>
        </row>
        <row r="449">
          <cell r="A449" t="str">
            <v>SSK516</v>
          </cell>
          <cell r="B449">
            <v>12576</v>
          </cell>
        </row>
        <row r="450">
          <cell r="A450" t="str">
            <v>SSK517</v>
          </cell>
          <cell r="B450">
            <v>12987</v>
          </cell>
        </row>
        <row r="451">
          <cell r="A451" t="str">
            <v>SSK518</v>
          </cell>
          <cell r="B451">
            <v>13397</v>
          </cell>
        </row>
        <row r="452">
          <cell r="A452" t="str">
            <v>SSK519</v>
          </cell>
          <cell r="B452">
            <v>13807</v>
          </cell>
        </row>
        <row r="453">
          <cell r="A453" t="str">
            <v>SSK520</v>
          </cell>
          <cell r="B453">
            <v>14217</v>
          </cell>
        </row>
        <row r="454">
          <cell r="A454" t="str">
            <v>SSK66</v>
          </cell>
          <cell r="B454">
            <v>8319</v>
          </cell>
        </row>
        <row r="455">
          <cell r="A455" t="str">
            <v>SSK67</v>
          </cell>
          <cell r="B455">
            <v>8777</v>
          </cell>
        </row>
        <row r="456">
          <cell r="A456" t="str">
            <v>SSK68</v>
          </cell>
          <cell r="B456">
            <v>9236</v>
          </cell>
        </row>
        <row r="457">
          <cell r="A457" t="str">
            <v>SSK69</v>
          </cell>
          <cell r="B457">
            <v>9979</v>
          </cell>
        </row>
        <row r="458">
          <cell r="A458" t="str">
            <v>SSK610</v>
          </cell>
          <cell r="B458">
            <v>10389</v>
          </cell>
        </row>
        <row r="459">
          <cell r="A459" t="str">
            <v>SSK611</v>
          </cell>
          <cell r="B459">
            <v>10799</v>
          </cell>
        </row>
        <row r="460">
          <cell r="A460" t="str">
            <v>SSK612</v>
          </cell>
          <cell r="B460">
            <v>11209</v>
          </cell>
        </row>
        <row r="461">
          <cell r="A461" t="str">
            <v>SSK613</v>
          </cell>
          <cell r="B461">
            <v>11620</v>
          </cell>
        </row>
        <row r="462">
          <cell r="A462" t="str">
            <v>SSK614</v>
          </cell>
          <cell r="B462">
            <v>12030</v>
          </cell>
        </row>
        <row r="463">
          <cell r="A463" t="str">
            <v>SSK615</v>
          </cell>
          <cell r="B463">
            <v>12440</v>
          </cell>
        </row>
        <row r="464">
          <cell r="A464" t="str">
            <v>SSK616</v>
          </cell>
          <cell r="B464">
            <v>12850</v>
          </cell>
        </row>
        <row r="465">
          <cell r="A465" t="str">
            <v>SSK617</v>
          </cell>
          <cell r="B465">
            <v>13260</v>
          </cell>
        </row>
        <row r="466">
          <cell r="A466" t="str">
            <v>SSK618</v>
          </cell>
          <cell r="B466">
            <v>13670</v>
          </cell>
        </row>
        <row r="467">
          <cell r="A467" t="str">
            <v>SSK619</v>
          </cell>
          <cell r="B467">
            <v>14080</v>
          </cell>
        </row>
        <row r="468">
          <cell r="A468" t="str">
            <v>SSK620</v>
          </cell>
          <cell r="B468">
            <v>14490</v>
          </cell>
        </row>
        <row r="469">
          <cell r="A469" t="str">
            <v>SSK77</v>
          </cell>
          <cell r="B469">
            <v>9039</v>
          </cell>
        </row>
        <row r="470">
          <cell r="A470" t="str">
            <v>SSK78</v>
          </cell>
          <cell r="B470">
            <v>9842</v>
          </cell>
        </row>
        <row r="471">
          <cell r="A471" t="str">
            <v>SSK79</v>
          </cell>
          <cell r="B471">
            <v>10253</v>
          </cell>
        </row>
        <row r="472">
          <cell r="A472" t="str">
            <v>SSK710</v>
          </cell>
          <cell r="B472">
            <v>10663</v>
          </cell>
        </row>
        <row r="473">
          <cell r="A473" t="str">
            <v>SSK711</v>
          </cell>
          <cell r="B473">
            <v>11073</v>
          </cell>
        </row>
        <row r="474">
          <cell r="A474" t="str">
            <v>SSK712</v>
          </cell>
          <cell r="B474">
            <v>11483</v>
          </cell>
        </row>
        <row r="475">
          <cell r="A475" t="str">
            <v>SSK713</v>
          </cell>
          <cell r="B475">
            <v>11893</v>
          </cell>
        </row>
        <row r="476">
          <cell r="A476" t="str">
            <v>SSK714</v>
          </cell>
          <cell r="B476">
            <v>12303</v>
          </cell>
        </row>
        <row r="477">
          <cell r="A477" t="str">
            <v>SSK715</v>
          </cell>
          <cell r="B477">
            <v>12713</v>
          </cell>
        </row>
        <row r="478">
          <cell r="A478" t="str">
            <v>SSK716</v>
          </cell>
          <cell r="B478">
            <v>13123</v>
          </cell>
        </row>
        <row r="479">
          <cell r="A479" t="str">
            <v>SSK717</v>
          </cell>
          <cell r="B479">
            <v>13533</v>
          </cell>
        </row>
        <row r="480">
          <cell r="A480" t="str">
            <v>SSK718</v>
          </cell>
          <cell r="B480">
            <v>13943</v>
          </cell>
        </row>
        <row r="481">
          <cell r="A481" t="str">
            <v>SSK719</v>
          </cell>
          <cell r="B481">
            <v>14354</v>
          </cell>
        </row>
        <row r="482">
          <cell r="A482" t="str">
            <v>SSK720</v>
          </cell>
          <cell r="B482">
            <v>14764</v>
          </cell>
        </row>
        <row r="483">
          <cell r="A483" t="str">
            <v>SSK88</v>
          </cell>
          <cell r="B483">
            <v>10115</v>
          </cell>
        </row>
        <row r="484">
          <cell r="A484" t="str">
            <v>SSK89</v>
          </cell>
          <cell r="B484">
            <v>10388</v>
          </cell>
        </row>
        <row r="485">
          <cell r="A485" t="str">
            <v>SSK810</v>
          </cell>
          <cell r="B485">
            <v>10661</v>
          </cell>
        </row>
        <row r="486">
          <cell r="A486" t="str">
            <v>SSK811</v>
          </cell>
          <cell r="B486">
            <v>10934</v>
          </cell>
        </row>
        <row r="487">
          <cell r="A487" t="str">
            <v>SSK812</v>
          </cell>
          <cell r="B487">
            <v>11207</v>
          </cell>
        </row>
        <row r="488">
          <cell r="A488" t="str">
            <v>SSK813</v>
          </cell>
          <cell r="B488">
            <v>11480</v>
          </cell>
        </row>
        <row r="489">
          <cell r="A489" t="str">
            <v>SSK814</v>
          </cell>
          <cell r="B489">
            <v>11753</v>
          </cell>
        </row>
        <row r="490">
          <cell r="A490" t="str">
            <v>SSK815</v>
          </cell>
          <cell r="B490">
            <v>12026</v>
          </cell>
        </row>
        <row r="491">
          <cell r="A491" t="str">
            <v>SSK816</v>
          </cell>
          <cell r="B491">
            <v>12299</v>
          </cell>
        </row>
        <row r="492">
          <cell r="A492" t="str">
            <v>SSK817</v>
          </cell>
          <cell r="B492">
            <v>12572</v>
          </cell>
        </row>
        <row r="493">
          <cell r="A493" t="str">
            <v>SSK818</v>
          </cell>
          <cell r="B493">
            <v>12845</v>
          </cell>
        </row>
        <row r="494">
          <cell r="A494" t="str">
            <v>SSK819</v>
          </cell>
          <cell r="B494">
            <v>13118</v>
          </cell>
        </row>
        <row r="495">
          <cell r="A495" t="str">
            <v>SSK820</v>
          </cell>
          <cell r="B495">
            <v>13391</v>
          </cell>
        </row>
        <row r="496">
          <cell r="A496" t="str">
            <v>SSK99</v>
          </cell>
          <cell r="B496">
            <v>10799</v>
          </cell>
        </row>
        <row r="497">
          <cell r="A497" t="str">
            <v>SSK910</v>
          </cell>
          <cell r="B497">
            <v>11072</v>
          </cell>
        </row>
        <row r="498">
          <cell r="A498" t="str">
            <v>SSK911</v>
          </cell>
          <cell r="B498">
            <v>11345</v>
          </cell>
        </row>
        <row r="499">
          <cell r="A499" t="str">
            <v>SSK912</v>
          </cell>
          <cell r="B499">
            <v>11618</v>
          </cell>
        </row>
        <row r="500">
          <cell r="A500" t="str">
            <v>SSK913</v>
          </cell>
          <cell r="B500">
            <v>11891</v>
          </cell>
        </row>
        <row r="501">
          <cell r="A501" t="str">
            <v>SSK914</v>
          </cell>
          <cell r="B501">
            <v>12164</v>
          </cell>
        </row>
        <row r="502">
          <cell r="A502" t="str">
            <v>SSK915</v>
          </cell>
          <cell r="B502">
            <v>12437</v>
          </cell>
        </row>
        <row r="503">
          <cell r="A503" t="str">
            <v>SSK916</v>
          </cell>
          <cell r="B503">
            <v>12710</v>
          </cell>
        </row>
        <row r="504">
          <cell r="A504" t="str">
            <v>SSK917</v>
          </cell>
          <cell r="B504">
            <v>12983</v>
          </cell>
        </row>
        <row r="505">
          <cell r="A505" t="str">
            <v>SSK918</v>
          </cell>
          <cell r="B505">
            <v>13256</v>
          </cell>
        </row>
        <row r="506">
          <cell r="A506" t="str">
            <v>SSK919</v>
          </cell>
          <cell r="B506">
            <v>13529</v>
          </cell>
        </row>
        <row r="507">
          <cell r="A507" t="str">
            <v>SSK920</v>
          </cell>
          <cell r="B507">
            <v>13802</v>
          </cell>
        </row>
        <row r="508">
          <cell r="A508" t="str">
            <v>SSK1010</v>
          </cell>
          <cell r="B508">
            <v>11482</v>
          </cell>
        </row>
        <row r="509">
          <cell r="A509" t="str">
            <v>SSK1011</v>
          </cell>
          <cell r="B509">
            <v>11755</v>
          </cell>
        </row>
        <row r="510">
          <cell r="A510" t="str">
            <v>SSK1012</v>
          </cell>
          <cell r="B510">
            <v>12028</v>
          </cell>
        </row>
        <row r="511">
          <cell r="A511" t="str">
            <v>SSK1013</v>
          </cell>
          <cell r="B511">
            <v>12301</v>
          </cell>
        </row>
        <row r="512">
          <cell r="A512" t="str">
            <v>SSK1014</v>
          </cell>
          <cell r="B512">
            <v>12574</v>
          </cell>
        </row>
        <row r="513">
          <cell r="A513" t="str">
            <v>SSK1015</v>
          </cell>
          <cell r="B513">
            <v>12847</v>
          </cell>
        </row>
        <row r="514">
          <cell r="A514" t="str">
            <v>SSK1016</v>
          </cell>
          <cell r="B514">
            <v>13120</v>
          </cell>
        </row>
        <row r="515">
          <cell r="A515" t="str">
            <v>SSK1017</v>
          </cell>
          <cell r="B515">
            <v>13393</v>
          </cell>
        </row>
        <row r="516">
          <cell r="A516" t="str">
            <v>SSK1018</v>
          </cell>
          <cell r="B516">
            <v>13666</v>
          </cell>
        </row>
        <row r="517">
          <cell r="A517" t="str">
            <v>SSK1019</v>
          </cell>
          <cell r="B517">
            <v>13939</v>
          </cell>
        </row>
        <row r="518">
          <cell r="A518" t="str">
            <v>SSK1020</v>
          </cell>
          <cell r="B518">
            <v>14212</v>
          </cell>
        </row>
        <row r="519">
          <cell r="A519" t="str">
            <v>SSK1111</v>
          </cell>
          <cell r="B519">
            <v>14485</v>
          </cell>
        </row>
        <row r="520">
          <cell r="A520" t="str">
            <v>SSK1112</v>
          </cell>
          <cell r="B520">
            <v>14758</v>
          </cell>
        </row>
        <row r="521">
          <cell r="A521" t="str">
            <v>SSK1113</v>
          </cell>
          <cell r="B521">
            <v>15031</v>
          </cell>
        </row>
        <row r="522">
          <cell r="A522" t="str">
            <v>SSK1114</v>
          </cell>
          <cell r="B522">
            <v>15304</v>
          </cell>
        </row>
        <row r="523">
          <cell r="A523" t="str">
            <v>SSK1115</v>
          </cell>
          <cell r="B523">
            <v>15577</v>
          </cell>
        </row>
        <row r="524">
          <cell r="A524" t="str">
            <v>SSK1116</v>
          </cell>
          <cell r="B524">
            <v>15850</v>
          </cell>
        </row>
        <row r="525">
          <cell r="A525" t="str">
            <v>SSK1117</v>
          </cell>
          <cell r="B525">
            <v>16123</v>
          </cell>
        </row>
        <row r="526">
          <cell r="A526" t="str">
            <v>SSK1118</v>
          </cell>
          <cell r="B526">
            <v>16396</v>
          </cell>
        </row>
        <row r="527">
          <cell r="A527" t="str">
            <v>SSK1119</v>
          </cell>
          <cell r="B527">
            <v>16669</v>
          </cell>
        </row>
        <row r="528">
          <cell r="A528" t="str">
            <v>SSK1120</v>
          </cell>
          <cell r="B528">
            <v>16942</v>
          </cell>
        </row>
        <row r="529">
          <cell r="A529" t="str">
            <v>SSK1212</v>
          </cell>
          <cell r="B529">
            <v>12848</v>
          </cell>
        </row>
        <row r="530">
          <cell r="A530" t="str">
            <v>SSK1213</v>
          </cell>
          <cell r="B530">
            <v>13121</v>
          </cell>
        </row>
        <row r="531">
          <cell r="A531" t="str">
            <v>SSK1214</v>
          </cell>
          <cell r="B531">
            <v>13394</v>
          </cell>
        </row>
        <row r="532">
          <cell r="A532" t="str">
            <v>SSK1215</v>
          </cell>
          <cell r="B532">
            <v>13667</v>
          </cell>
        </row>
        <row r="533">
          <cell r="A533" t="str">
            <v>SSK1216</v>
          </cell>
          <cell r="B533">
            <v>13940</v>
          </cell>
        </row>
        <row r="534">
          <cell r="A534" t="str">
            <v>SSK1217</v>
          </cell>
          <cell r="B534">
            <v>14213</v>
          </cell>
        </row>
        <row r="535">
          <cell r="A535" t="str">
            <v>SSK1218</v>
          </cell>
          <cell r="B535">
            <v>14486</v>
          </cell>
        </row>
        <row r="536">
          <cell r="A536" t="str">
            <v>SSK1219</v>
          </cell>
          <cell r="B536">
            <v>14759</v>
          </cell>
        </row>
        <row r="537">
          <cell r="A537" t="str">
            <v>SSK1220</v>
          </cell>
          <cell r="B537">
            <v>15032</v>
          </cell>
        </row>
        <row r="538">
          <cell r="A538" t="str">
            <v>SSK1313</v>
          </cell>
          <cell r="B538">
            <v>13531</v>
          </cell>
        </row>
        <row r="539">
          <cell r="A539" t="str">
            <v>SSK1314</v>
          </cell>
          <cell r="B539">
            <v>13804</v>
          </cell>
        </row>
        <row r="540">
          <cell r="A540" t="str">
            <v>SSK1315</v>
          </cell>
          <cell r="B540">
            <v>14077</v>
          </cell>
        </row>
        <row r="541">
          <cell r="A541" t="str">
            <v>SSK1316</v>
          </cell>
          <cell r="B541">
            <v>14350</v>
          </cell>
        </row>
        <row r="542">
          <cell r="A542" t="str">
            <v>SSK1317</v>
          </cell>
          <cell r="B542">
            <v>14623</v>
          </cell>
        </row>
        <row r="543">
          <cell r="A543" t="str">
            <v>SSK1318</v>
          </cell>
          <cell r="B543">
            <v>14896</v>
          </cell>
        </row>
        <row r="544">
          <cell r="A544" t="str">
            <v>SSK1319</v>
          </cell>
          <cell r="B544">
            <v>15169</v>
          </cell>
        </row>
        <row r="545">
          <cell r="A545" t="str">
            <v>SSK1320</v>
          </cell>
          <cell r="B545">
            <v>15442</v>
          </cell>
        </row>
        <row r="546">
          <cell r="A546" t="str">
            <v>SSK1414</v>
          </cell>
          <cell r="B546">
            <v>13941</v>
          </cell>
        </row>
        <row r="547">
          <cell r="A547" t="str">
            <v>SSK1415</v>
          </cell>
          <cell r="B547">
            <v>14214</v>
          </cell>
        </row>
        <row r="548">
          <cell r="A548" t="str">
            <v>SSK1416</v>
          </cell>
          <cell r="B548">
            <v>14487</v>
          </cell>
        </row>
        <row r="549">
          <cell r="A549" t="str">
            <v>SSK1417</v>
          </cell>
          <cell r="B549">
            <v>14760</v>
          </cell>
        </row>
        <row r="550">
          <cell r="A550" t="str">
            <v>SSK1418</v>
          </cell>
          <cell r="B550">
            <v>15033</v>
          </cell>
        </row>
        <row r="551">
          <cell r="A551" t="str">
            <v>SSK1419</v>
          </cell>
          <cell r="B551">
            <v>15306</v>
          </cell>
        </row>
        <row r="552">
          <cell r="A552" t="str">
            <v>SSK1420</v>
          </cell>
          <cell r="B552">
            <v>15579</v>
          </cell>
        </row>
        <row r="553">
          <cell r="A553" t="str">
            <v>SSK1515</v>
          </cell>
          <cell r="B553">
            <v>14897</v>
          </cell>
        </row>
        <row r="554">
          <cell r="A554" t="str">
            <v>SSK1516</v>
          </cell>
          <cell r="B554">
            <v>15170</v>
          </cell>
        </row>
        <row r="555">
          <cell r="A555" t="str">
            <v>SSK1517</v>
          </cell>
          <cell r="B555">
            <v>15443</v>
          </cell>
        </row>
        <row r="556">
          <cell r="A556" t="str">
            <v>SSK1518</v>
          </cell>
          <cell r="B556">
            <v>15716</v>
          </cell>
        </row>
        <row r="557">
          <cell r="A557" t="str">
            <v>SSK1519</v>
          </cell>
          <cell r="B557">
            <v>15989</v>
          </cell>
        </row>
        <row r="558">
          <cell r="A558" t="str">
            <v>SSK1520</v>
          </cell>
          <cell r="B558">
            <v>16262</v>
          </cell>
        </row>
        <row r="559">
          <cell r="A559" t="str">
            <v>SSK1616</v>
          </cell>
          <cell r="B559">
            <v>15580</v>
          </cell>
        </row>
        <row r="560">
          <cell r="A560" t="str">
            <v>SSK1617</v>
          </cell>
          <cell r="B560">
            <v>15853</v>
          </cell>
        </row>
        <row r="561">
          <cell r="A561" t="str">
            <v>SSK1618</v>
          </cell>
          <cell r="B561">
            <v>16126</v>
          </cell>
        </row>
        <row r="562">
          <cell r="A562" t="str">
            <v>SSK1619</v>
          </cell>
          <cell r="B562">
            <v>16399</v>
          </cell>
        </row>
        <row r="563">
          <cell r="A563" t="str">
            <v>SSK1620</v>
          </cell>
          <cell r="B563">
            <v>16672</v>
          </cell>
        </row>
        <row r="564">
          <cell r="A564" t="str">
            <v>SSK1717</v>
          </cell>
          <cell r="B564">
            <v>16263</v>
          </cell>
        </row>
        <row r="565">
          <cell r="A565" t="str">
            <v>SSK1718</v>
          </cell>
          <cell r="B565">
            <v>16536</v>
          </cell>
        </row>
        <row r="566">
          <cell r="A566" t="str">
            <v>SSK1719</v>
          </cell>
          <cell r="B566">
            <v>16809</v>
          </cell>
        </row>
        <row r="567">
          <cell r="A567" t="str">
            <v>SSK1720</v>
          </cell>
          <cell r="B567">
            <v>17082</v>
          </cell>
        </row>
        <row r="568">
          <cell r="A568" t="str">
            <v>SSK1818</v>
          </cell>
          <cell r="B568">
            <v>16946</v>
          </cell>
        </row>
        <row r="569">
          <cell r="A569" t="str">
            <v>SSK1819</v>
          </cell>
          <cell r="B569">
            <v>17219</v>
          </cell>
        </row>
        <row r="570">
          <cell r="A570" t="str">
            <v>SSK1820</v>
          </cell>
          <cell r="B570">
            <v>17492</v>
          </cell>
        </row>
        <row r="571">
          <cell r="A571" t="str">
            <v>SSK1919</v>
          </cell>
          <cell r="B571">
            <v>17630</v>
          </cell>
        </row>
        <row r="572">
          <cell r="A572" t="str">
            <v>SSK1920</v>
          </cell>
          <cell r="B572">
            <v>17903</v>
          </cell>
        </row>
        <row r="573">
          <cell r="A573" t="str">
            <v>SSK2020</v>
          </cell>
          <cell r="B573">
            <v>18313</v>
          </cell>
        </row>
        <row r="574">
          <cell r="A574" t="str">
            <v>NN</v>
          </cell>
        </row>
        <row r="575">
          <cell r="A575" t="str">
            <v>NN11</v>
          </cell>
          <cell r="B575">
            <v>4183</v>
          </cell>
        </row>
        <row r="576">
          <cell r="A576" t="str">
            <v>NN12</v>
          </cell>
          <cell r="B576">
            <v>4601</v>
          </cell>
        </row>
        <row r="577">
          <cell r="A577" t="str">
            <v>NN13</v>
          </cell>
          <cell r="B577">
            <v>5020</v>
          </cell>
        </row>
        <row r="578">
          <cell r="A578" t="str">
            <v>NN14</v>
          </cell>
          <cell r="B578">
            <v>5507</v>
          </cell>
        </row>
        <row r="579">
          <cell r="A579" t="str">
            <v>NN15</v>
          </cell>
          <cell r="B579">
            <v>5921</v>
          </cell>
        </row>
        <row r="580">
          <cell r="A580" t="str">
            <v>NN16</v>
          </cell>
          <cell r="B580">
            <v>6335</v>
          </cell>
        </row>
        <row r="581">
          <cell r="A581" t="str">
            <v>NN17</v>
          </cell>
          <cell r="B581">
            <v>6750</v>
          </cell>
        </row>
        <row r="582">
          <cell r="A582" t="str">
            <v>NN18</v>
          </cell>
          <cell r="B582">
            <v>7164</v>
          </cell>
        </row>
        <row r="583">
          <cell r="A583" t="str">
            <v>NN19</v>
          </cell>
          <cell r="B583">
            <v>7579</v>
          </cell>
        </row>
        <row r="584">
          <cell r="A584" t="str">
            <v>NN110</v>
          </cell>
          <cell r="B584">
            <v>7993</v>
          </cell>
        </row>
        <row r="585">
          <cell r="A585" t="str">
            <v>NN111</v>
          </cell>
          <cell r="B585">
            <v>8409</v>
          </cell>
        </row>
        <row r="586">
          <cell r="A586" t="str">
            <v>NN112</v>
          </cell>
          <cell r="B586">
            <v>8775</v>
          </cell>
        </row>
        <row r="587">
          <cell r="A587" t="str">
            <v>NN113</v>
          </cell>
          <cell r="B587">
            <v>9140</v>
          </cell>
        </row>
        <row r="588">
          <cell r="A588" t="str">
            <v>NN114</v>
          </cell>
          <cell r="B588">
            <v>9506</v>
          </cell>
        </row>
        <row r="589">
          <cell r="A589" t="str">
            <v>NN115</v>
          </cell>
          <cell r="B589">
            <v>9871</v>
          </cell>
        </row>
        <row r="590">
          <cell r="A590" t="str">
            <v>NN116</v>
          </cell>
          <cell r="B590">
            <v>10237</v>
          </cell>
        </row>
        <row r="591">
          <cell r="A591" t="str">
            <v>NN117</v>
          </cell>
          <cell r="B591">
            <v>10603</v>
          </cell>
        </row>
        <row r="592">
          <cell r="A592" t="str">
            <v>NN118</v>
          </cell>
          <cell r="B592">
            <v>10968</v>
          </cell>
        </row>
        <row r="593">
          <cell r="A593" t="str">
            <v>NN119</v>
          </cell>
          <cell r="B593">
            <v>11334</v>
          </cell>
        </row>
        <row r="594">
          <cell r="A594" t="str">
            <v>NN120</v>
          </cell>
          <cell r="B594">
            <v>11700</v>
          </cell>
        </row>
        <row r="595">
          <cell r="A595" t="str">
            <v>NN22</v>
          </cell>
          <cell r="B595">
            <v>4852</v>
          </cell>
        </row>
        <row r="596">
          <cell r="A596" t="str">
            <v>NN23</v>
          </cell>
          <cell r="B596">
            <v>5271</v>
          </cell>
        </row>
        <row r="597">
          <cell r="A597" t="str">
            <v>NN24</v>
          </cell>
          <cell r="B597">
            <v>5743</v>
          </cell>
        </row>
        <row r="598">
          <cell r="A598" t="str">
            <v>NN25</v>
          </cell>
          <cell r="B598">
            <v>6158</v>
          </cell>
        </row>
        <row r="599">
          <cell r="A599" t="str">
            <v>NN26</v>
          </cell>
          <cell r="B599">
            <v>6572</v>
          </cell>
        </row>
        <row r="600">
          <cell r="A600" t="str">
            <v>NN27</v>
          </cell>
          <cell r="B600">
            <v>6987</v>
          </cell>
        </row>
        <row r="601">
          <cell r="A601" t="str">
            <v>NN28</v>
          </cell>
          <cell r="B601">
            <v>7401</v>
          </cell>
        </row>
        <row r="602">
          <cell r="A602" t="str">
            <v>NN29</v>
          </cell>
          <cell r="B602">
            <v>7816</v>
          </cell>
        </row>
        <row r="603">
          <cell r="A603" t="str">
            <v>NN210</v>
          </cell>
          <cell r="B603">
            <v>8230</v>
          </cell>
        </row>
        <row r="604">
          <cell r="A604" t="str">
            <v>NN211</v>
          </cell>
          <cell r="B604">
            <v>8653</v>
          </cell>
        </row>
        <row r="605">
          <cell r="A605" t="str">
            <v>NN212</v>
          </cell>
          <cell r="B605">
            <v>9018</v>
          </cell>
        </row>
        <row r="606">
          <cell r="A606" t="str">
            <v>NN213</v>
          </cell>
          <cell r="B606">
            <v>9384</v>
          </cell>
        </row>
        <row r="607">
          <cell r="A607" t="str">
            <v>NN214</v>
          </cell>
          <cell r="B607">
            <v>9750</v>
          </cell>
        </row>
        <row r="608">
          <cell r="A608" t="str">
            <v>NN215</v>
          </cell>
          <cell r="B608">
            <v>10115</v>
          </cell>
        </row>
        <row r="609">
          <cell r="A609" t="str">
            <v>NN216</v>
          </cell>
          <cell r="B609">
            <v>10481</v>
          </cell>
        </row>
        <row r="610">
          <cell r="A610" t="str">
            <v>NN217</v>
          </cell>
          <cell r="B610">
            <v>10846</v>
          </cell>
        </row>
        <row r="611">
          <cell r="A611" t="str">
            <v>NN218</v>
          </cell>
          <cell r="B611">
            <v>11212</v>
          </cell>
        </row>
        <row r="612">
          <cell r="A612" t="str">
            <v>NN219</v>
          </cell>
          <cell r="B612">
            <v>11578</v>
          </cell>
        </row>
        <row r="613">
          <cell r="A613" t="str">
            <v>NN220</v>
          </cell>
          <cell r="B613">
            <v>11943</v>
          </cell>
        </row>
        <row r="614">
          <cell r="A614" t="str">
            <v>NN33</v>
          </cell>
          <cell r="B614">
            <v>5522</v>
          </cell>
        </row>
        <row r="615">
          <cell r="A615" t="str">
            <v>NN34</v>
          </cell>
          <cell r="B615">
            <v>5980</v>
          </cell>
        </row>
        <row r="616">
          <cell r="A616" t="str">
            <v>NN35</v>
          </cell>
          <cell r="B616">
            <v>6395</v>
          </cell>
        </row>
        <row r="617">
          <cell r="A617" t="str">
            <v>NN36</v>
          </cell>
          <cell r="B617">
            <v>6809</v>
          </cell>
        </row>
        <row r="618">
          <cell r="A618" t="str">
            <v>NN37</v>
          </cell>
          <cell r="B618">
            <v>7224</v>
          </cell>
        </row>
        <row r="619">
          <cell r="A619" t="str">
            <v>NN38</v>
          </cell>
          <cell r="B619">
            <v>7638</v>
          </cell>
        </row>
        <row r="620">
          <cell r="A620" t="str">
            <v>NN39</v>
          </cell>
          <cell r="B620">
            <v>8053</v>
          </cell>
        </row>
        <row r="621">
          <cell r="A621" t="str">
            <v>NN310</v>
          </cell>
          <cell r="B621">
            <v>8531</v>
          </cell>
        </row>
        <row r="622">
          <cell r="A622" t="str">
            <v>NN311</v>
          </cell>
          <cell r="B622">
            <v>8897</v>
          </cell>
        </row>
        <row r="623">
          <cell r="A623" t="str">
            <v>NN312</v>
          </cell>
          <cell r="B623">
            <v>9262</v>
          </cell>
        </row>
        <row r="624">
          <cell r="A624" t="str">
            <v>NN313</v>
          </cell>
          <cell r="B624">
            <v>9628</v>
          </cell>
        </row>
        <row r="625">
          <cell r="A625" t="str">
            <v>NN314</v>
          </cell>
          <cell r="B625">
            <v>9993</v>
          </cell>
        </row>
        <row r="626">
          <cell r="A626" t="str">
            <v>NN315</v>
          </cell>
          <cell r="B626">
            <v>10359</v>
          </cell>
        </row>
        <row r="627">
          <cell r="A627" t="str">
            <v>NN316</v>
          </cell>
          <cell r="B627">
            <v>10725</v>
          </cell>
        </row>
        <row r="628">
          <cell r="A628" t="str">
            <v>NN317</v>
          </cell>
          <cell r="B628">
            <v>11090</v>
          </cell>
        </row>
        <row r="629">
          <cell r="A629" t="str">
            <v>NN318</v>
          </cell>
          <cell r="B629">
            <v>11456</v>
          </cell>
        </row>
        <row r="630">
          <cell r="A630" t="str">
            <v>NN319</v>
          </cell>
          <cell r="B630">
            <v>11821</v>
          </cell>
        </row>
        <row r="631">
          <cell r="A631" t="str">
            <v>NN320</v>
          </cell>
          <cell r="B631">
            <v>12187</v>
          </cell>
        </row>
        <row r="632">
          <cell r="A632" t="str">
            <v>NN44</v>
          </cell>
          <cell r="B632">
            <v>6217</v>
          </cell>
        </row>
        <row r="633">
          <cell r="A633" t="str">
            <v>NN45</v>
          </cell>
          <cell r="B633">
            <v>6632</v>
          </cell>
        </row>
        <row r="634">
          <cell r="A634" t="str">
            <v>NN46</v>
          </cell>
          <cell r="B634">
            <v>7046</v>
          </cell>
        </row>
        <row r="635">
          <cell r="A635" t="str">
            <v>NN47</v>
          </cell>
          <cell r="B635">
            <v>7460</v>
          </cell>
        </row>
        <row r="636">
          <cell r="A636" t="str">
            <v>NN48</v>
          </cell>
          <cell r="B636">
            <v>7875</v>
          </cell>
        </row>
        <row r="637">
          <cell r="A637" t="str">
            <v>NN49</v>
          </cell>
          <cell r="B637">
            <v>8289</v>
          </cell>
        </row>
        <row r="638">
          <cell r="A638" t="str">
            <v>NN410</v>
          </cell>
          <cell r="B638">
            <v>8775</v>
          </cell>
        </row>
        <row r="639">
          <cell r="A639" t="str">
            <v>NN411</v>
          </cell>
          <cell r="B639">
            <v>9140</v>
          </cell>
        </row>
        <row r="640">
          <cell r="A640" t="str">
            <v>NN412</v>
          </cell>
          <cell r="B640">
            <v>9506</v>
          </cell>
        </row>
        <row r="641">
          <cell r="A641" t="str">
            <v>NN413</v>
          </cell>
          <cell r="B641">
            <v>9871</v>
          </cell>
        </row>
        <row r="642">
          <cell r="A642" t="str">
            <v>NN414</v>
          </cell>
          <cell r="B642">
            <v>10237</v>
          </cell>
        </row>
        <row r="643">
          <cell r="A643" t="str">
            <v>NN415</v>
          </cell>
          <cell r="B643">
            <v>10603</v>
          </cell>
        </row>
        <row r="644">
          <cell r="A644" t="str">
            <v>NN416</v>
          </cell>
          <cell r="B644">
            <v>10968</v>
          </cell>
        </row>
        <row r="645">
          <cell r="A645" t="str">
            <v>NN417</v>
          </cell>
          <cell r="B645">
            <v>11334</v>
          </cell>
        </row>
        <row r="646">
          <cell r="A646" t="str">
            <v>NN418</v>
          </cell>
          <cell r="B646">
            <v>11700</v>
          </cell>
        </row>
        <row r="647">
          <cell r="A647" t="str">
            <v>NN419</v>
          </cell>
          <cell r="B647">
            <v>12065</v>
          </cell>
        </row>
        <row r="648">
          <cell r="A648" t="str">
            <v>NN420</v>
          </cell>
          <cell r="B648">
            <v>12431</v>
          </cell>
        </row>
        <row r="649">
          <cell r="A649" t="str">
            <v>NN55</v>
          </cell>
          <cell r="B649">
            <v>6868</v>
          </cell>
        </row>
        <row r="650">
          <cell r="A650" t="str">
            <v>NN56</v>
          </cell>
          <cell r="B650">
            <v>7283</v>
          </cell>
        </row>
        <row r="651">
          <cell r="A651" t="str">
            <v>NN57</v>
          </cell>
          <cell r="B651">
            <v>7697</v>
          </cell>
        </row>
        <row r="652">
          <cell r="A652" t="str">
            <v>NN58</v>
          </cell>
          <cell r="B652">
            <v>8112</v>
          </cell>
        </row>
        <row r="653">
          <cell r="A653" t="str">
            <v>NN59</v>
          </cell>
          <cell r="B653">
            <v>8653</v>
          </cell>
        </row>
        <row r="654">
          <cell r="A654" t="str">
            <v>NN510</v>
          </cell>
          <cell r="B654">
            <v>9018</v>
          </cell>
        </row>
        <row r="655">
          <cell r="A655" t="str">
            <v>NN511</v>
          </cell>
          <cell r="B655">
            <v>9384</v>
          </cell>
        </row>
        <row r="656">
          <cell r="A656" t="str">
            <v>NN512</v>
          </cell>
          <cell r="B656">
            <v>9750</v>
          </cell>
        </row>
        <row r="657">
          <cell r="A657" t="str">
            <v>NN513</v>
          </cell>
          <cell r="B657">
            <v>10115</v>
          </cell>
        </row>
        <row r="658">
          <cell r="A658" t="str">
            <v>NN514</v>
          </cell>
          <cell r="B658">
            <v>10481</v>
          </cell>
        </row>
        <row r="659">
          <cell r="A659" t="str">
            <v>NN515</v>
          </cell>
          <cell r="B659">
            <v>10846</v>
          </cell>
        </row>
        <row r="660">
          <cell r="A660" t="str">
            <v>NN516</v>
          </cell>
          <cell r="B660">
            <v>11212</v>
          </cell>
        </row>
        <row r="661">
          <cell r="A661" t="str">
            <v>NN517</v>
          </cell>
          <cell r="B661">
            <v>11578</v>
          </cell>
        </row>
        <row r="662">
          <cell r="A662" t="str">
            <v>NN518</v>
          </cell>
          <cell r="B662">
            <v>11943</v>
          </cell>
        </row>
        <row r="663">
          <cell r="A663" t="str">
            <v>NN519</v>
          </cell>
          <cell r="B663">
            <v>12309</v>
          </cell>
        </row>
        <row r="664">
          <cell r="A664" t="str">
            <v>NN520</v>
          </cell>
          <cell r="B664">
            <v>12674</v>
          </cell>
        </row>
        <row r="665">
          <cell r="A665" t="str">
            <v>NN66</v>
          </cell>
          <cell r="B665">
            <v>7520</v>
          </cell>
        </row>
        <row r="666">
          <cell r="A666" t="str">
            <v>NN67</v>
          </cell>
          <cell r="B666">
            <v>7934</v>
          </cell>
        </row>
        <row r="667">
          <cell r="A667" t="str">
            <v>NN68</v>
          </cell>
          <cell r="B667">
            <v>8349</v>
          </cell>
        </row>
        <row r="668">
          <cell r="A668" t="str">
            <v>NN69</v>
          </cell>
          <cell r="B668">
            <v>8897</v>
          </cell>
        </row>
        <row r="669">
          <cell r="A669" t="str">
            <v>NN610</v>
          </cell>
          <cell r="B669">
            <v>9262</v>
          </cell>
        </row>
        <row r="670">
          <cell r="A670" t="str">
            <v>NN611</v>
          </cell>
          <cell r="B670">
            <v>9628</v>
          </cell>
        </row>
        <row r="671">
          <cell r="A671" t="str">
            <v>NN612</v>
          </cell>
          <cell r="B671">
            <v>9993</v>
          </cell>
        </row>
        <row r="672">
          <cell r="A672" t="str">
            <v>NN613</v>
          </cell>
          <cell r="B672">
            <v>10359</v>
          </cell>
        </row>
        <row r="673">
          <cell r="A673" t="str">
            <v>NN614</v>
          </cell>
          <cell r="B673">
            <v>10725</v>
          </cell>
        </row>
        <row r="674">
          <cell r="A674" t="str">
            <v>NN615</v>
          </cell>
          <cell r="B674">
            <v>11090</v>
          </cell>
        </row>
        <row r="675">
          <cell r="A675" t="str">
            <v>NN616</v>
          </cell>
          <cell r="B675">
            <v>11456</v>
          </cell>
        </row>
        <row r="676">
          <cell r="A676" t="str">
            <v>NN617</v>
          </cell>
          <cell r="B676">
            <v>11821</v>
          </cell>
        </row>
        <row r="677">
          <cell r="A677" t="str">
            <v>NN618</v>
          </cell>
          <cell r="B677">
            <v>12187</v>
          </cell>
        </row>
        <row r="678">
          <cell r="A678" t="str">
            <v>NN619</v>
          </cell>
          <cell r="B678">
            <v>12553</v>
          </cell>
        </row>
        <row r="679">
          <cell r="A679" t="str">
            <v>NN620</v>
          </cell>
          <cell r="B679">
            <v>12918</v>
          </cell>
        </row>
        <row r="680">
          <cell r="A680" t="str">
            <v>NN77</v>
          </cell>
          <cell r="B680">
            <v>8171</v>
          </cell>
        </row>
        <row r="681">
          <cell r="A681" t="str">
            <v>NN78</v>
          </cell>
          <cell r="B681">
            <v>8775</v>
          </cell>
        </row>
        <row r="682">
          <cell r="A682" t="str">
            <v>NN79</v>
          </cell>
          <cell r="B682">
            <v>9140</v>
          </cell>
        </row>
        <row r="683">
          <cell r="A683" t="str">
            <v>NN710</v>
          </cell>
          <cell r="B683">
            <v>9506</v>
          </cell>
        </row>
        <row r="684">
          <cell r="A684" t="str">
            <v>NN711</v>
          </cell>
          <cell r="B684">
            <v>9871</v>
          </cell>
        </row>
        <row r="685">
          <cell r="A685" t="str">
            <v>NN712</v>
          </cell>
          <cell r="B685">
            <v>10237</v>
          </cell>
        </row>
        <row r="686">
          <cell r="A686" t="str">
            <v>NN713</v>
          </cell>
          <cell r="B686">
            <v>10603</v>
          </cell>
        </row>
        <row r="687">
          <cell r="A687" t="str">
            <v>NN714</v>
          </cell>
          <cell r="B687">
            <v>10968</v>
          </cell>
        </row>
        <row r="688">
          <cell r="A688" t="str">
            <v>NN715</v>
          </cell>
          <cell r="B688">
            <v>11334</v>
          </cell>
        </row>
        <row r="689">
          <cell r="A689" t="str">
            <v>NN716</v>
          </cell>
          <cell r="B689">
            <v>11700</v>
          </cell>
        </row>
        <row r="690">
          <cell r="A690" t="str">
            <v>NN717</v>
          </cell>
          <cell r="B690">
            <v>12065</v>
          </cell>
        </row>
        <row r="691">
          <cell r="A691" t="str">
            <v>NN718</v>
          </cell>
          <cell r="B691">
            <v>12431</v>
          </cell>
        </row>
        <row r="692">
          <cell r="A692" t="str">
            <v>NN719</v>
          </cell>
          <cell r="B692">
            <v>12796</v>
          </cell>
        </row>
        <row r="693">
          <cell r="A693" t="str">
            <v>NN720</v>
          </cell>
          <cell r="B693">
            <v>13162</v>
          </cell>
        </row>
      </sheetData>
      <sheetData sheetId="11">
        <row r="1">
          <cell r="A1" t="str">
            <v>Proddata</v>
          </cell>
          <cell r="B1" t="str">
            <v>Procent</v>
          </cell>
        </row>
        <row r="2">
          <cell r="A2" t="str">
            <v>Gns</v>
          </cell>
          <cell r="B2">
            <v>0.2</v>
          </cell>
        </row>
        <row r="3">
          <cell r="A3" t="str">
            <v>Gns1</v>
          </cell>
          <cell r="B3">
            <v>0.25</v>
          </cell>
        </row>
        <row r="4">
          <cell r="A4" t="str">
            <v>Gns2</v>
          </cell>
          <cell r="B4">
            <v>0.3</v>
          </cell>
        </row>
        <row r="5">
          <cell r="A5" t="str">
            <v>Gns3</v>
          </cell>
          <cell r="B5">
            <v>1</v>
          </cell>
        </row>
        <row r="6">
          <cell r="A6" t="str">
            <v>Gns4</v>
          </cell>
          <cell r="B6">
            <v>1</v>
          </cell>
        </row>
        <row r="7">
          <cell r="A7" t="str">
            <v>Gns5</v>
          </cell>
          <cell r="B7">
            <v>1</v>
          </cell>
        </row>
        <row r="8">
          <cell r="A8" t="str">
            <v>Gns6</v>
          </cell>
          <cell r="B8">
            <v>1</v>
          </cell>
        </row>
        <row r="9">
          <cell r="A9" t="str">
            <v>Gns7</v>
          </cell>
          <cell r="B9">
            <v>1</v>
          </cell>
        </row>
        <row r="10">
          <cell r="A10" t="str">
            <v>Gns8</v>
          </cell>
          <cell r="B10">
            <v>1</v>
          </cell>
        </row>
        <row r="11">
          <cell r="A11" t="str">
            <v>Gns9</v>
          </cell>
          <cell r="B11">
            <v>1</v>
          </cell>
        </row>
        <row r="12">
          <cell r="A12" t="str">
            <v>Gns10</v>
          </cell>
          <cell r="B12">
            <v>1</v>
          </cell>
        </row>
        <row r="13">
          <cell r="A13" t="str">
            <v>Gns11</v>
          </cell>
          <cell r="B13">
            <v>1</v>
          </cell>
        </row>
        <row r="14">
          <cell r="A14" t="str">
            <v>Gns12</v>
          </cell>
          <cell r="B14">
            <v>1</v>
          </cell>
        </row>
        <row r="15">
          <cell r="A15" t="str">
            <v>Gns13</v>
          </cell>
          <cell r="B15">
            <v>1</v>
          </cell>
        </row>
        <row r="16">
          <cell r="A16" t="str">
            <v>Gns14</v>
          </cell>
          <cell r="B16">
            <v>1</v>
          </cell>
        </row>
        <row r="17">
          <cell r="A17" t="str">
            <v>Gns15</v>
          </cell>
          <cell r="B17">
            <v>1</v>
          </cell>
        </row>
        <row r="18">
          <cell r="A18" t="str">
            <v>Gns16</v>
          </cell>
          <cell r="B18">
            <v>1</v>
          </cell>
        </row>
        <row r="19">
          <cell r="A19" t="str">
            <v>Gns17</v>
          </cell>
          <cell r="B19">
            <v>1</v>
          </cell>
        </row>
        <row r="20">
          <cell r="A20" t="str">
            <v>Gns18</v>
          </cell>
          <cell r="B20">
            <v>1</v>
          </cell>
        </row>
        <row r="21">
          <cell r="A21" t="str">
            <v>Gns19</v>
          </cell>
          <cell r="B21">
            <v>1</v>
          </cell>
        </row>
        <row r="22">
          <cell r="A22" t="str">
            <v>Gns20</v>
          </cell>
          <cell r="B22">
            <v>1</v>
          </cell>
        </row>
        <row r="23">
          <cell r="A23" t="str">
            <v>Gns21</v>
          </cell>
          <cell r="B23">
            <v>1</v>
          </cell>
        </row>
        <row r="24">
          <cell r="A24" t="str">
            <v>Gns22</v>
          </cell>
          <cell r="B24">
            <v>1</v>
          </cell>
        </row>
        <row r="25">
          <cell r="A25" t="str">
            <v>Gns23</v>
          </cell>
          <cell r="B25">
            <v>1</v>
          </cell>
        </row>
        <row r="26">
          <cell r="A26" t="str">
            <v>Gns24</v>
          </cell>
          <cell r="B26">
            <v>1</v>
          </cell>
        </row>
        <row r="27">
          <cell r="A27" t="str">
            <v>Gns25</v>
          </cell>
          <cell r="B27">
            <v>1</v>
          </cell>
        </row>
        <row r="28">
          <cell r="A28" t="str">
            <v>Gns26</v>
          </cell>
          <cell r="B28">
            <v>1</v>
          </cell>
        </row>
        <row r="29">
          <cell r="A29" t="str">
            <v>Gns27</v>
          </cell>
          <cell r="B29">
            <v>1</v>
          </cell>
        </row>
        <row r="30">
          <cell r="A30" t="str">
            <v>Gns28</v>
          </cell>
          <cell r="B30">
            <v>1</v>
          </cell>
        </row>
        <row r="31">
          <cell r="A31" t="str">
            <v>Gns29</v>
          </cell>
          <cell r="B31">
            <v>1</v>
          </cell>
        </row>
        <row r="32">
          <cell r="A32" t="str">
            <v>Gns30</v>
          </cell>
          <cell r="B32">
            <v>1</v>
          </cell>
        </row>
        <row r="33">
          <cell r="A33" t="str">
            <v>Gns31</v>
          </cell>
          <cell r="B33">
            <v>1</v>
          </cell>
        </row>
        <row r="34">
          <cell r="A34" t="str">
            <v>Gns32</v>
          </cell>
          <cell r="B34">
            <v>1</v>
          </cell>
        </row>
        <row r="35">
          <cell r="A35" t="str">
            <v>Gns33</v>
          </cell>
          <cell r="B35">
            <v>1</v>
          </cell>
        </row>
        <row r="36">
          <cell r="A36" t="str">
            <v>Gns34</v>
          </cell>
          <cell r="B36">
            <v>1</v>
          </cell>
        </row>
        <row r="37">
          <cell r="A37" t="str">
            <v>Gns35</v>
          </cell>
          <cell r="B37">
            <v>1</v>
          </cell>
        </row>
        <row r="38">
          <cell r="A38" t="str">
            <v>Gns36</v>
          </cell>
          <cell r="B38">
            <v>1</v>
          </cell>
        </row>
        <row r="39">
          <cell r="A39" t="str">
            <v>Gns37</v>
          </cell>
          <cell r="B39">
            <v>1</v>
          </cell>
        </row>
        <row r="40">
          <cell r="A40" t="str">
            <v>Gns38</v>
          </cell>
          <cell r="B40">
            <v>1</v>
          </cell>
        </row>
        <row r="41">
          <cell r="A41" t="str">
            <v>Gns39</v>
          </cell>
          <cell r="B41">
            <v>1</v>
          </cell>
        </row>
        <row r="42">
          <cell r="A42" t="str">
            <v>Gns40</v>
          </cell>
          <cell r="B42">
            <v>1</v>
          </cell>
        </row>
        <row r="43">
          <cell r="A43" t="str">
            <v>Gns41</v>
          </cell>
          <cell r="B43">
            <v>1</v>
          </cell>
        </row>
        <row r="44">
          <cell r="A44" t="str">
            <v>Gns42</v>
          </cell>
          <cell r="B44">
            <v>1</v>
          </cell>
        </row>
        <row r="45">
          <cell r="A45" t="str">
            <v>Gns43</v>
          </cell>
          <cell r="B45">
            <v>1</v>
          </cell>
        </row>
        <row r="46">
          <cell r="A46" t="str">
            <v>Gns44</v>
          </cell>
          <cell r="B46">
            <v>1</v>
          </cell>
        </row>
        <row r="47">
          <cell r="A47" t="str">
            <v>Gns45</v>
          </cell>
          <cell r="B47">
            <v>1</v>
          </cell>
        </row>
        <row r="48">
          <cell r="A48" t="str">
            <v>Gns46</v>
          </cell>
          <cell r="B48">
            <v>1</v>
          </cell>
        </row>
        <row r="49">
          <cell r="A49" t="str">
            <v>Gns47</v>
          </cell>
          <cell r="B49">
            <v>1</v>
          </cell>
        </row>
        <row r="50">
          <cell r="A50" t="str">
            <v>Gns48</v>
          </cell>
          <cell r="B50">
            <v>1</v>
          </cell>
        </row>
        <row r="51">
          <cell r="A51" t="str">
            <v>Gns49</v>
          </cell>
          <cell r="B51">
            <v>1</v>
          </cell>
        </row>
        <row r="52">
          <cell r="A52" t="str">
            <v>Gns50</v>
          </cell>
          <cell r="B52">
            <v>1</v>
          </cell>
        </row>
        <row r="53">
          <cell r="A53" t="str">
            <v>Gns51</v>
          </cell>
          <cell r="B53">
            <v>1</v>
          </cell>
        </row>
        <row r="54">
          <cell r="A54" t="str">
            <v>Gns52</v>
          </cell>
          <cell r="B54">
            <v>1</v>
          </cell>
        </row>
        <row r="55">
          <cell r="A55" t="str">
            <v>Gns53</v>
          </cell>
          <cell r="B55">
            <v>1</v>
          </cell>
        </row>
        <row r="56">
          <cell r="A56" t="str">
            <v>Gns54</v>
          </cell>
          <cell r="B56">
            <v>1</v>
          </cell>
        </row>
        <row r="57">
          <cell r="A57" t="str">
            <v>Gns55</v>
          </cell>
          <cell r="B57">
            <v>1</v>
          </cell>
        </row>
        <row r="58">
          <cell r="A58" t="str">
            <v>Gns56</v>
          </cell>
          <cell r="B58">
            <v>1</v>
          </cell>
        </row>
        <row r="59">
          <cell r="A59" t="str">
            <v>Gns57</v>
          </cell>
          <cell r="B59">
            <v>1</v>
          </cell>
        </row>
        <row r="60">
          <cell r="A60" t="str">
            <v>Gns58</v>
          </cell>
          <cell r="B60">
            <v>1</v>
          </cell>
        </row>
        <row r="61">
          <cell r="A61" t="str">
            <v>Gns59</v>
          </cell>
          <cell r="B61">
            <v>1</v>
          </cell>
        </row>
        <row r="62">
          <cell r="A62" t="str">
            <v>Gns60</v>
          </cell>
          <cell r="B62">
            <v>1</v>
          </cell>
        </row>
        <row r="63">
          <cell r="A63" t="str">
            <v>Gns61</v>
          </cell>
          <cell r="B63">
            <v>1</v>
          </cell>
        </row>
        <row r="64">
          <cell r="A64" t="str">
            <v>Gns62</v>
          </cell>
          <cell r="B64">
            <v>1</v>
          </cell>
        </row>
        <row r="65">
          <cell r="A65" t="str">
            <v>Gns63</v>
          </cell>
          <cell r="B65">
            <v>1</v>
          </cell>
        </row>
        <row r="66">
          <cell r="A66" t="str">
            <v>Gns64</v>
          </cell>
          <cell r="B66">
            <v>1</v>
          </cell>
        </row>
        <row r="67">
          <cell r="A67" t="str">
            <v>Gns65</v>
          </cell>
          <cell r="B67">
            <v>1</v>
          </cell>
        </row>
        <row r="68">
          <cell r="A68" t="str">
            <v>Gns66</v>
          </cell>
          <cell r="B68">
            <v>1</v>
          </cell>
        </row>
        <row r="69">
          <cell r="A69" t="str">
            <v>Gns67</v>
          </cell>
          <cell r="B69">
            <v>1</v>
          </cell>
        </row>
        <row r="70">
          <cell r="A70" t="str">
            <v>Gns68</v>
          </cell>
          <cell r="B70">
            <v>1</v>
          </cell>
        </row>
        <row r="71">
          <cell r="A71" t="str">
            <v>Gns69</v>
          </cell>
          <cell r="B71">
            <v>1</v>
          </cell>
        </row>
        <row r="72">
          <cell r="A72" t="str">
            <v>Gns70</v>
          </cell>
          <cell r="B72">
            <v>1</v>
          </cell>
        </row>
        <row r="73">
          <cell r="A73" t="str">
            <v>Gns71</v>
          </cell>
          <cell r="B73">
            <v>1</v>
          </cell>
        </row>
        <row r="74">
          <cell r="A74" t="str">
            <v>Gns72</v>
          </cell>
          <cell r="B74">
            <v>1</v>
          </cell>
        </row>
        <row r="75">
          <cell r="A75" t="str">
            <v>Gns73</v>
          </cell>
          <cell r="B75">
            <v>1</v>
          </cell>
        </row>
        <row r="76">
          <cell r="A76" t="str">
            <v>Gns74</v>
          </cell>
          <cell r="B76">
            <v>1</v>
          </cell>
        </row>
        <row r="77">
          <cell r="A77" t="str">
            <v>Gns75</v>
          </cell>
          <cell r="B77">
            <v>1</v>
          </cell>
        </row>
        <row r="78">
          <cell r="A78" t="str">
            <v>Gns76</v>
          </cell>
          <cell r="B78">
            <v>1</v>
          </cell>
        </row>
        <row r="79">
          <cell r="A79" t="str">
            <v>Gns77</v>
          </cell>
          <cell r="B79">
            <v>1</v>
          </cell>
        </row>
        <row r="80">
          <cell r="A80" t="str">
            <v>Gns78</v>
          </cell>
          <cell r="B80">
            <v>1</v>
          </cell>
        </row>
        <row r="81">
          <cell r="A81" t="str">
            <v>Gns79</v>
          </cell>
          <cell r="B81">
            <v>1</v>
          </cell>
        </row>
        <row r="82">
          <cell r="A82" t="str">
            <v>Gns80</v>
          </cell>
          <cell r="B82">
            <v>1</v>
          </cell>
        </row>
        <row r="83">
          <cell r="A83" t="str">
            <v>Gns81</v>
          </cell>
          <cell r="B83">
            <v>1</v>
          </cell>
        </row>
        <row r="84">
          <cell r="A84" t="str">
            <v>Gns82</v>
          </cell>
          <cell r="B84">
            <v>1</v>
          </cell>
        </row>
        <row r="85">
          <cell r="A85" t="str">
            <v>Gns83</v>
          </cell>
          <cell r="B85">
            <v>1</v>
          </cell>
        </row>
        <row r="86">
          <cell r="A86" t="str">
            <v>Gns84</v>
          </cell>
          <cell r="B86">
            <v>1</v>
          </cell>
        </row>
        <row r="87">
          <cell r="A87" t="str">
            <v>Gns85</v>
          </cell>
          <cell r="B87">
            <v>1</v>
          </cell>
        </row>
        <row r="88">
          <cell r="A88" t="str">
            <v>Gns86</v>
          </cell>
          <cell r="B88">
            <v>1</v>
          </cell>
        </row>
        <row r="89">
          <cell r="A89" t="str">
            <v>Gns87</v>
          </cell>
          <cell r="B89">
            <v>1</v>
          </cell>
        </row>
        <row r="90">
          <cell r="A90" t="str">
            <v>Gns88</v>
          </cell>
          <cell r="B90">
            <v>1</v>
          </cell>
        </row>
        <row r="91">
          <cell r="A91" t="str">
            <v>Gns89</v>
          </cell>
          <cell r="B91">
            <v>1</v>
          </cell>
        </row>
        <row r="92">
          <cell r="A92" t="str">
            <v>Gns90</v>
          </cell>
          <cell r="B92">
            <v>1</v>
          </cell>
        </row>
        <row r="93">
          <cell r="A93" t="str">
            <v>Gns91</v>
          </cell>
          <cell r="B93">
            <v>1</v>
          </cell>
        </row>
        <row r="94">
          <cell r="A94" t="str">
            <v>Gns92</v>
          </cell>
          <cell r="B94">
            <v>1</v>
          </cell>
        </row>
        <row r="95">
          <cell r="A95" t="str">
            <v>Gns93</v>
          </cell>
          <cell r="B95">
            <v>1</v>
          </cell>
        </row>
        <row r="96">
          <cell r="A96" t="str">
            <v>Gns94</v>
          </cell>
          <cell r="B96">
            <v>1</v>
          </cell>
        </row>
        <row r="97">
          <cell r="A97" t="str">
            <v>Gns95</v>
          </cell>
          <cell r="B97">
            <v>1</v>
          </cell>
        </row>
        <row r="98">
          <cell r="A98" t="str">
            <v>Gns96</v>
          </cell>
          <cell r="B98">
            <v>1</v>
          </cell>
        </row>
        <row r="99">
          <cell r="A99" t="str">
            <v>Gns97</v>
          </cell>
          <cell r="B99">
            <v>1</v>
          </cell>
        </row>
        <row r="100">
          <cell r="A100" t="str">
            <v>Gns98</v>
          </cell>
          <cell r="B100">
            <v>1</v>
          </cell>
        </row>
        <row r="101">
          <cell r="A101" t="str">
            <v>Gns99</v>
          </cell>
          <cell r="B101">
            <v>1</v>
          </cell>
        </row>
        <row r="102">
          <cell r="A102" t="str">
            <v>Gns100</v>
          </cell>
          <cell r="B102">
            <v>1</v>
          </cell>
        </row>
        <row r="103">
          <cell r="A103" t="str">
            <v>Gns101</v>
          </cell>
          <cell r="B103">
            <v>1</v>
          </cell>
        </row>
        <row r="104">
          <cell r="A104" t="str">
            <v>Gns102</v>
          </cell>
          <cell r="B104">
            <v>1</v>
          </cell>
        </row>
        <row r="105">
          <cell r="A105" t="str">
            <v>Gns103</v>
          </cell>
          <cell r="B105">
            <v>1</v>
          </cell>
        </row>
        <row r="106">
          <cell r="A106" t="str">
            <v>Gns104</v>
          </cell>
          <cell r="B106">
            <v>1</v>
          </cell>
        </row>
        <row r="107">
          <cell r="A107" t="str">
            <v>Gns105</v>
          </cell>
          <cell r="B107">
            <v>1</v>
          </cell>
        </row>
        <row r="108">
          <cell r="A108" t="str">
            <v>Gns106</v>
          </cell>
          <cell r="B108">
            <v>1</v>
          </cell>
        </row>
        <row r="109">
          <cell r="A109" t="str">
            <v>Gns107</v>
          </cell>
          <cell r="B109">
            <v>1</v>
          </cell>
        </row>
        <row r="110">
          <cell r="A110" t="str">
            <v>Gns108</v>
          </cell>
          <cell r="B110">
            <v>1</v>
          </cell>
        </row>
        <row r="111">
          <cell r="A111" t="str">
            <v>Gns109</v>
          </cell>
          <cell r="B111">
            <v>1</v>
          </cell>
        </row>
        <row r="112">
          <cell r="A112" t="str">
            <v>Gns110</v>
          </cell>
          <cell r="B112">
            <v>1</v>
          </cell>
        </row>
        <row r="113">
          <cell r="A113" t="str">
            <v>Gns111</v>
          </cell>
          <cell r="B113">
            <v>1</v>
          </cell>
        </row>
        <row r="114">
          <cell r="A114" t="str">
            <v>Gns112</v>
          </cell>
          <cell r="B114">
            <v>1</v>
          </cell>
        </row>
        <row r="115">
          <cell r="A115" t="str">
            <v>Gns113</v>
          </cell>
          <cell r="B115">
            <v>1</v>
          </cell>
        </row>
        <row r="116">
          <cell r="A116" t="str">
            <v>Gns114</v>
          </cell>
          <cell r="B116">
            <v>1</v>
          </cell>
        </row>
        <row r="117">
          <cell r="A117" t="str">
            <v>Gns115</v>
          </cell>
          <cell r="B117">
            <v>1</v>
          </cell>
        </row>
        <row r="118">
          <cell r="A118" t="str">
            <v>Gns116</v>
          </cell>
          <cell r="B118">
            <v>1</v>
          </cell>
        </row>
        <row r="119">
          <cell r="A119" t="str">
            <v>Gns117</v>
          </cell>
          <cell r="B119">
            <v>1</v>
          </cell>
        </row>
        <row r="120">
          <cell r="A120" t="str">
            <v>Gns118</v>
          </cell>
          <cell r="B120">
            <v>1</v>
          </cell>
        </row>
        <row r="121">
          <cell r="A121" t="str">
            <v>Gns119</v>
          </cell>
          <cell r="B121">
            <v>1</v>
          </cell>
        </row>
        <row r="122">
          <cell r="A122" t="str">
            <v>Gns120</v>
          </cell>
          <cell r="B122">
            <v>1</v>
          </cell>
        </row>
        <row r="123">
          <cell r="A123" t="str">
            <v>Gns121</v>
          </cell>
          <cell r="B123">
            <v>1</v>
          </cell>
        </row>
        <row r="124">
          <cell r="A124" t="str">
            <v>Gns122</v>
          </cell>
          <cell r="B124">
            <v>1</v>
          </cell>
        </row>
        <row r="125">
          <cell r="A125" t="str">
            <v>Gns123</v>
          </cell>
          <cell r="B125">
            <v>1</v>
          </cell>
        </row>
        <row r="126">
          <cell r="A126" t="str">
            <v>Gns124</v>
          </cell>
          <cell r="B126">
            <v>1</v>
          </cell>
        </row>
        <row r="127">
          <cell r="A127" t="str">
            <v>Gns125</v>
          </cell>
          <cell r="B127">
            <v>1</v>
          </cell>
        </row>
        <row r="128">
          <cell r="A128" t="str">
            <v>Gns126</v>
          </cell>
          <cell r="B128">
            <v>1</v>
          </cell>
        </row>
        <row r="129">
          <cell r="A129" t="str">
            <v>Gns127</v>
          </cell>
          <cell r="B129">
            <v>1</v>
          </cell>
        </row>
        <row r="130">
          <cell r="A130" t="str">
            <v>Gns128</v>
          </cell>
          <cell r="B130">
            <v>1</v>
          </cell>
        </row>
        <row r="131">
          <cell r="A131" t="str">
            <v>Gns129</v>
          </cell>
          <cell r="B131">
            <v>1</v>
          </cell>
        </row>
        <row r="132">
          <cell r="A132" t="str">
            <v>Gns130</v>
          </cell>
          <cell r="B132">
            <v>1</v>
          </cell>
        </row>
        <row r="133">
          <cell r="A133" t="str">
            <v>Gns131</v>
          </cell>
          <cell r="B133">
            <v>1</v>
          </cell>
        </row>
        <row r="134">
          <cell r="A134" t="str">
            <v>Gns132</v>
          </cell>
          <cell r="B134">
            <v>1</v>
          </cell>
        </row>
        <row r="135">
          <cell r="A135" t="str">
            <v>Gns133</v>
          </cell>
          <cell r="B135">
            <v>1</v>
          </cell>
        </row>
        <row r="136">
          <cell r="A136" t="str">
            <v>Gns134</v>
          </cell>
          <cell r="B136">
            <v>1</v>
          </cell>
        </row>
        <row r="137">
          <cell r="A137" t="str">
            <v>Gns135</v>
          </cell>
          <cell r="B137">
            <v>1</v>
          </cell>
        </row>
        <row r="138">
          <cell r="A138" t="str">
            <v>Gns136</v>
          </cell>
          <cell r="B138">
            <v>1</v>
          </cell>
        </row>
        <row r="139">
          <cell r="A139" t="str">
            <v>Gns137</v>
          </cell>
          <cell r="B139">
            <v>1</v>
          </cell>
        </row>
        <row r="140">
          <cell r="A140" t="str">
            <v>Gns138</v>
          </cell>
          <cell r="B140">
            <v>1</v>
          </cell>
        </row>
        <row r="141">
          <cell r="A141" t="str">
            <v>Gns139</v>
          </cell>
          <cell r="B141">
            <v>1</v>
          </cell>
        </row>
        <row r="142">
          <cell r="A142" t="str">
            <v>Gns140</v>
          </cell>
          <cell r="B142">
            <v>1</v>
          </cell>
        </row>
        <row r="143">
          <cell r="A143" t="str">
            <v>Gns141</v>
          </cell>
          <cell r="B143">
            <v>1</v>
          </cell>
        </row>
        <row r="144">
          <cell r="A144" t="str">
            <v>Gns142</v>
          </cell>
          <cell r="B144">
            <v>1</v>
          </cell>
        </row>
        <row r="145">
          <cell r="A145" t="str">
            <v>Gns143</v>
          </cell>
          <cell r="B145">
            <v>1</v>
          </cell>
        </row>
        <row r="146">
          <cell r="A146" t="str">
            <v>Gns144</v>
          </cell>
          <cell r="B146">
            <v>1</v>
          </cell>
        </row>
        <row r="147">
          <cell r="A147" t="str">
            <v>Gns145</v>
          </cell>
          <cell r="B147">
            <v>1</v>
          </cell>
        </row>
        <row r="148">
          <cell r="A148" t="str">
            <v>Gns146</v>
          </cell>
          <cell r="B148">
            <v>1</v>
          </cell>
        </row>
        <row r="149">
          <cell r="A149" t="str">
            <v>Gns147</v>
          </cell>
          <cell r="B149">
            <v>1</v>
          </cell>
        </row>
        <row r="150">
          <cell r="A150" t="str">
            <v>Gns148</v>
          </cell>
          <cell r="B150">
            <v>1</v>
          </cell>
        </row>
        <row r="151">
          <cell r="A151" t="str">
            <v>Gns149</v>
          </cell>
          <cell r="B151">
            <v>1</v>
          </cell>
        </row>
        <row r="152">
          <cell r="A152" t="str">
            <v>Gns150</v>
          </cell>
          <cell r="B152">
            <v>1</v>
          </cell>
        </row>
        <row r="153">
          <cell r="A153" t="str">
            <v>Gns151</v>
          </cell>
          <cell r="B153">
            <v>1</v>
          </cell>
        </row>
        <row r="154">
          <cell r="A154" t="str">
            <v>Gns152</v>
          </cell>
          <cell r="B154">
            <v>1</v>
          </cell>
        </row>
        <row r="155">
          <cell r="A155" t="str">
            <v>Gns153</v>
          </cell>
          <cell r="B155">
            <v>1</v>
          </cell>
        </row>
        <row r="156">
          <cell r="A156" t="str">
            <v>Gns154</v>
          </cell>
          <cell r="B156">
            <v>1</v>
          </cell>
        </row>
        <row r="157">
          <cell r="A157" t="str">
            <v>Gns155</v>
          </cell>
          <cell r="B157">
            <v>1</v>
          </cell>
        </row>
        <row r="158">
          <cell r="A158" t="str">
            <v>Gns156</v>
          </cell>
          <cell r="B158">
            <v>1</v>
          </cell>
        </row>
        <row r="159">
          <cell r="A159" t="str">
            <v>Gns157</v>
          </cell>
          <cell r="B159">
            <v>1</v>
          </cell>
        </row>
        <row r="160">
          <cell r="A160" t="str">
            <v>Gns158</v>
          </cell>
          <cell r="B160">
            <v>1</v>
          </cell>
        </row>
        <row r="161">
          <cell r="A161" t="str">
            <v>Gns159</v>
          </cell>
          <cell r="B161">
            <v>1</v>
          </cell>
        </row>
        <row r="162">
          <cell r="A162" t="str">
            <v>Gns160</v>
          </cell>
          <cell r="B162">
            <v>1</v>
          </cell>
        </row>
        <row r="163">
          <cell r="A163" t="str">
            <v>Gns161</v>
          </cell>
          <cell r="B163">
            <v>1</v>
          </cell>
        </row>
        <row r="164">
          <cell r="A164" t="str">
            <v>Gns162</v>
          </cell>
          <cell r="B164">
            <v>1</v>
          </cell>
        </row>
        <row r="165">
          <cell r="A165" t="str">
            <v>Gns163</v>
          </cell>
          <cell r="B165">
            <v>1</v>
          </cell>
        </row>
        <row r="166">
          <cell r="A166" t="str">
            <v>Gns164</v>
          </cell>
          <cell r="B166">
            <v>1</v>
          </cell>
        </row>
        <row r="167">
          <cell r="A167" t="str">
            <v>Gns165</v>
          </cell>
          <cell r="B167">
            <v>1</v>
          </cell>
        </row>
        <row r="168">
          <cell r="A168" t="str">
            <v>Gns166</v>
          </cell>
          <cell r="B168">
            <v>1</v>
          </cell>
        </row>
        <row r="169">
          <cell r="A169" t="str">
            <v>Gns167</v>
          </cell>
          <cell r="B169">
            <v>1</v>
          </cell>
        </row>
        <row r="170">
          <cell r="A170" t="str">
            <v>Gns168</v>
          </cell>
          <cell r="B170">
            <v>1</v>
          </cell>
        </row>
        <row r="171">
          <cell r="A171" t="str">
            <v>Gns169</v>
          </cell>
          <cell r="B171">
            <v>1</v>
          </cell>
        </row>
        <row r="172">
          <cell r="A172" t="str">
            <v>Gns170</v>
          </cell>
          <cell r="B172">
            <v>1</v>
          </cell>
        </row>
        <row r="173">
          <cell r="A173" t="str">
            <v>Gns171</v>
          </cell>
          <cell r="B173">
            <v>1</v>
          </cell>
        </row>
        <row r="174">
          <cell r="A174" t="str">
            <v>Gns172</v>
          </cell>
          <cell r="B174">
            <v>1</v>
          </cell>
        </row>
        <row r="175">
          <cell r="A175" t="str">
            <v>Gns173</v>
          </cell>
          <cell r="B175">
            <v>1</v>
          </cell>
        </row>
        <row r="176">
          <cell r="A176" t="str">
            <v>Gns174</v>
          </cell>
          <cell r="B176">
            <v>1</v>
          </cell>
        </row>
        <row r="177">
          <cell r="A177" t="str">
            <v>Gns175</v>
          </cell>
          <cell r="B177">
            <v>1</v>
          </cell>
        </row>
        <row r="178">
          <cell r="A178" t="str">
            <v>Gns176</v>
          </cell>
          <cell r="B178">
            <v>1</v>
          </cell>
        </row>
        <row r="179">
          <cell r="A179" t="str">
            <v>Gns177</v>
          </cell>
          <cell r="B179">
            <v>1</v>
          </cell>
        </row>
        <row r="180">
          <cell r="A180" t="str">
            <v>Gns178</v>
          </cell>
          <cell r="B180">
            <v>1</v>
          </cell>
        </row>
        <row r="181">
          <cell r="A181" t="str">
            <v>Gns179</v>
          </cell>
          <cell r="B181">
            <v>1</v>
          </cell>
        </row>
        <row r="182">
          <cell r="A182" t="str">
            <v>Gns180</v>
          </cell>
          <cell r="B182">
            <v>1</v>
          </cell>
        </row>
        <row r="183">
          <cell r="A183" t="str">
            <v>Gns181</v>
          </cell>
          <cell r="B183">
            <v>1</v>
          </cell>
        </row>
        <row r="184">
          <cell r="A184" t="str">
            <v>Gns182</v>
          </cell>
          <cell r="B184">
            <v>1</v>
          </cell>
        </row>
        <row r="185">
          <cell r="A185" t="str">
            <v>Gns183</v>
          </cell>
          <cell r="B185">
            <v>1</v>
          </cell>
        </row>
        <row r="186">
          <cell r="A186" t="str">
            <v>Gns184</v>
          </cell>
          <cell r="B186">
            <v>1</v>
          </cell>
        </row>
        <row r="187">
          <cell r="A187" t="str">
            <v>Gns185</v>
          </cell>
          <cell r="B187">
            <v>1</v>
          </cell>
        </row>
        <row r="188">
          <cell r="A188" t="str">
            <v>Gns186</v>
          </cell>
          <cell r="B188">
            <v>1</v>
          </cell>
        </row>
        <row r="189">
          <cell r="A189" t="str">
            <v>Gns187</v>
          </cell>
          <cell r="B189">
            <v>1</v>
          </cell>
        </row>
        <row r="190">
          <cell r="A190" t="str">
            <v>Gns188</v>
          </cell>
          <cell r="B190">
            <v>1</v>
          </cell>
        </row>
        <row r="191">
          <cell r="A191" t="str">
            <v>Gns189</v>
          </cell>
          <cell r="B191">
            <v>1</v>
          </cell>
        </row>
        <row r="192">
          <cell r="A192" t="str">
            <v>Gns190</v>
          </cell>
          <cell r="B192">
            <v>1</v>
          </cell>
        </row>
        <row r="193">
          <cell r="A193" t="str">
            <v>Gns191</v>
          </cell>
          <cell r="B193">
            <v>1</v>
          </cell>
        </row>
        <row r="194">
          <cell r="A194" t="str">
            <v>Gns192</v>
          </cell>
          <cell r="B194">
            <v>1</v>
          </cell>
        </row>
        <row r="195">
          <cell r="A195" t="str">
            <v>Gns193</v>
          </cell>
          <cell r="B195">
            <v>1</v>
          </cell>
        </row>
        <row r="196">
          <cell r="A196" t="str">
            <v>Gns194</v>
          </cell>
          <cell r="B196">
            <v>1</v>
          </cell>
        </row>
        <row r="197">
          <cell r="A197" t="str">
            <v>Gns195</v>
          </cell>
          <cell r="B197">
            <v>1</v>
          </cell>
        </row>
        <row r="198">
          <cell r="A198" t="str">
            <v>Gns196</v>
          </cell>
          <cell r="B198">
            <v>1</v>
          </cell>
        </row>
        <row r="199">
          <cell r="A199" t="str">
            <v>Gns197</v>
          </cell>
          <cell r="B199">
            <v>1</v>
          </cell>
        </row>
        <row r="200">
          <cell r="A200" t="str">
            <v>Gns198</v>
          </cell>
          <cell r="B200">
            <v>1</v>
          </cell>
        </row>
        <row r="201">
          <cell r="A201" t="str">
            <v>Gns199</v>
          </cell>
          <cell r="B201">
            <v>1</v>
          </cell>
        </row>
        <row r="202">
          <cell r="A202" t="str">
            <v>Gns200</v>
          </cell>
          <cell r="B202">
            <v>1</v>
          </cell>
        </row>
        <row r="203">
          <cell r="A203" t="str">
            <v>Gsk</v>
          </cell>
          <cell r="B203">
            <v>0.2</v>
          </cell>
        </row>
        <row r="204">
          <cell r="A204" t="str">
            <v>Gsk1</v>
          </cell>
          <cell r="B204">
            <v>0.25</v>
          </cell>
        </row>
        <row r="205">
          <cell r="A205" t="str">
            <v>Gsk2</v>
          </cell>
          <cell r="B205">
            <v>0.3</v>
          </cell>
        </row>
        <row r="206">
          <cell r="A206" t="str">
            <v>Gsk3</v>
          </cell>
          <cell r="B206">
            <v>1</v>
          </cell>
        </row>
        <row r="207">
          <cell r="A207" t="str">
            <v>Gsk3</v>
          </cell>
          <cell r="B207">
            <v>1</v>
          </cell>
        </row>
        <row r="208">
          <cell r="A208" t="str">
            <v>Gsk4</v>
          </cell>
          <cell r="B208">
            <v>1</v>
          </cell>
        </row>
        <row r="209">
          <cell r="A209" t="str">
            <v>Gsk5</v>
          </cell>
          <cell r="B209">
            <v>1</v>
          </cell>
        </row>
        <row r="210">
          <cell r="A210" t="str">
            <v>Gsk6</v>
          </cell>
          <cell r="B210">
            <v>1</v>
          </cell>
        </row>
        <row r="211">
          <cell r="A211" t="str">
            <v>Gsk7</v>
          </cell>
          <cell r="B211">
            <v>1</v>
          </cell>
        </row>
        <row r="212">
          <cell r="A212" t="str">
            <v>Gsk8</v>
          </cell>
          <cell r="B212">
            <v>1</v>
          </cell>
        </row>
        <row r="213">
          <cell r="A213" t="str">
            <v>Gsk9</v>
          </cell>
          <cell r="B213">
            <v>1</v>
          </cell>
        </row>
        <row r="214">
          <cell r="A214" t="str">
            <v>Gsk10</v>
          </cell>
          <cell r="B214">
            <v>1</v>
          </cell>
        </row>
        <row r="215">
          <cell r="A215" t="str">
            <v>Gsk11</v>
          </cell>
          <cell r="B215">
            <v>1</v>
          </cell>
        </row>
        <row r="216">
          <cell r="A216" t="str">
            <v>Gsk12</v>
          </cell>
          <cell r="B216">
            <v>1</v>
          </cell>
        </row>
        <row r="217">
          <cell r="A217" t="str">
            <v>Gsk13</v>
          </cell>
          <cell r="B217">
            <v>1</v>
          </cell>
        </row>
        <row r="218">
          <cell r="A218" t="str">
            <v>Gsk14</v>
          </cell>
          <cell r="B218">
            <v>1</v>
          </cell>
        </row>
        <row r="219">
          <cell r="A219" t="str">
            <v>Gsk15</v>
          </cell>
          <cell r="B219">
            <v>1</v>
          </cell>
        </row>
        <row r="220">
          <cell r="A220" t="str">
            <v>Gsk16</v>
          </cell>
          <cell r="B220">
            <v>1</v>
          </cell>
        </row>
        <row r="221">
          <cell r="A221" t="str">
            <v>Gsk17</v>
          </cell>
          <cell r="B221">
            <v>1</v>
          </cell>
        </row>
        <row r="222">
          <cell r="A222" t="str">
            <v>Gsk18</v>
          </cell>
          <cell r="B222">
            <v>1</v>
          </cell>
        </row>
        <row r="223">
          <cell r="A223" t="str">
            <v>Gsk19</v>
          </cell>
          <cell r="B223">
            <v>1</v>
          </cell>
        </row>
        <row r="224">
          <cell r="A224" t="str">
            <v>Gsk20</v>
          </cell>
          <cell r="B224">
            <v>1</v>
          </cell>
        </row>
        <row r="225">
          <cell r="A225" t="str">
            <v>Gsk21</v>
          </cell>
          <cell r="B225">
            <v>1</v>
          </cell>
        </row>
        <row r="226">
          <cell r="A226" t="str">
            <v>Gsk22</v>
          </cell>
          <cell r="B226">
            <v>1</v>
          </cell>
        </row>
        <row r="227">
          <cell r="A227" t="str">
            <v>Gsk23</v>
          </cell>
          <cell r="B227">
            <v>1</v>
          </cell>
        </row>
        <row r="228">
          <cell r="A228" t="str">
            <v>Gsk24</v>
          </cell>
          <cell r="B228">
            <v>1</v>
          </cell>
        </row>
        <row r="229">
          <cell r="A229" t="str">
            <v>Gsk25</v>
          </cell>
          <cell r="B229">
            <v>1</v>
          </cell>
        </row>
        <row r="230">
          <cell r="A230" t="str">
            <v>Gsk26</v>
          </cell>
          <cell r="B230">
            <v>1</v>
          </cell>
        </row>
        <row r="231">
          <cell r="A231" t="str">
            <v>Gsk27</v>
          </cell>
          <cell r="B231">
            <v>1</v>
          </cell>
        </row>
        <row r="232">
          <cell r="A232" t="str">
            <v>Gsk28</v>
          </cell>
          <cell r="B232">
            <v>1</v>
          </cell>
        </row>
        <row r="233">
          <cell r="A233" t="str">
            <v>Gsk29</v>
          </cell>
          <cell r="B233">
            <v>1</v>
          </cell>
        </row>
        <row r="234">
          <cell r="A234" t="str">
            <v>Gsk30</v>
          </cell>
          <cell r="B234">
            <v>1</v>
          </cell>
        </row>
        <row r="235">
          <cell r="A235" t="str">
            <v>Gsk31</v>
          </cell>
          <cell r="B235">
            <v>1</v>
          </cell>
        </row>
        <row r="236">
          <cell r="A236" t="str">
            <v>Gsk32</v>
          </cell>
          <cell r="B236">
            <v>1</v>
          </cell>
        </row>
        <row r="237">
          <cell r="A237" t="str">
            <v>Gsk33</v>
          </cell>
          <cell r="B237">
            <v>1</v>
          </cell>
        </row>
        <row r="238">
          <cell r="A238" t="str">
            <v>Gsk34</v>
          </cell>
          <cell r="B238">
            <v>1</v>
          </cell>
        </row>
        <row r="239">
          <cell r="A239" t="str">
            <v>Gsk35</v>
          </cell>
          <cell r="B239">
            <v>1</v>
          </cell>
        </row>
        <row r="240">
          <cell r="A240" t="str">
            <v>Gsk36</v>
          </cell>
          <cell r="B240">
            <v>1</v>
          </cell>
        </row>
        <row r="241">
          <cell r="A241" t="str">
            <v>Gsk37</v>
          </cell>
          <cell r="B241">
            <v>1</v>
          </cell>
        </row>
        <row r="242">
          <cell r="A242" t="str">
            <v>Gsk38</v>
          </cell>
          <cell r="B242">
            <v>1</v>
          </cell>
        </row>
        <row r="243">
          <cell r="A243" t="str">
            <v>Gsk39</v>
          </cell>
          <cell r="B243">
            <v>1</v>
          </cell>
        </row>
        <row r="244">
          <cell r="A244" t="str">
            <v>Gsk40</v>
          </cell>
          <cell r="B244">
            <v>1</v>
          </cell>
        </row>
        <row r="245">
          <cell r="A245" t="str">
            <v>Gsk41</v>
          </cell>
          <cell r="B245">
            <v>1</v>
          </cell>
        </row>
        <row r="246">
          <cell r="A246" t="str">
            <v>Gsk42</v>
          </cell>
          <cell r="B246">
            <v>1</v>
          </cell>
        </row>
        <row r="247">
          <cell r="A247" t="str">
            <v>Gsk43</v>
          </cell>
          <cell r="B247">
            <v>1</v>
          </cell>
        </row>
        <row r="248">
          <cell r="A248" t="str">
            <v>Gsk44</v>
          </cell>
          <cell r="B248">
            <v>1</v>
          </cell>
        </row>
        <row r="249">
          <cell r="A249" t="str">
            <v>Gsk45</v>
          </cell>
          <cell r="B249">
            <v>1</v>
          </cell>
        </row>
        <row r="250">
          <cell r="A250" t="str">
            <v>Gsk46</v>
          </cell>
          <cell r="B250">
            <v>1</v>
          </cell>
        </row>
        <row r="251">
          <cell r="A251" t="str">
            <v>Gsk47</v>
          </cell>
          <cell r="B251">
            <v>1</v>
          </cell>
        </row>
        <row r="252">
          <cell r="A252" t="str">
            <v>Gsk48</v>
          </cell>
          <cell r="B252">
            <v>1</v>
          </cell>
        </row>
        <row r="253">
          <cell r="A253" t="str">
            <v>Gsk49</v>
          </cell>
          <cell r="B253">
            <v>1</v>
          </cell>
        </row>
        <row r="254">
          <cell r="A254" t="str">
            <v>Gsk50</v>
          </cell>
          <cell r="B254">
            <v>1</v>
          </cell>
        </row>
        <row r="255">
          <cell r="A255" t="str">
            <v>Gsk51</v>
          </cell>
          <cell r="B255">
            <v>1</v>
          </cell>
        </row>
        <row r="256">
          <cell r="A256" t="str">
            <v>Gsk52</v>
          </cell>
          <cell r="B256">
            <v>1</v>
          </cell>
        </row>
        <row r="257">
          <cell r="A257" t="str">
            <v>Gsk53</v>
          </cell>
          <cell r="B257">
            <v>1</v>
          </cell>
        </row>
        <row r="258">
          <cell r="A258" t="str">
            <v>Gsk54</v>
          </cell>
          <cell r="B258">
            <v>1</v>
          </cell>
        </row>
        <row r="259">
          <cell r="A259" t="str">
            <v>Gsk55</v>
          </cell>
          <cell r="B259">
            <v>1</v>
          </cell>
        </row>
        <row r="260">
          <cell r="A260" t="str">
            <v>Gsk56</v>
          </cell>
          <cell r="B260">
            <v>1</v>
          </cell>
        </row>
        <row r="261">
          <cell r="A261" t="str">
            <v>Gsk57</v>
          </cell>
          <cell r="B261">
            <v>1</v>
          </cell>
        </row>
        <row r="262">
          <cell r="A262" t="str">
            <v>Gsk58</v>
          </cell>
          <cell r="B262">
            <v>1</v>
          </cell>
        </row>
        <row r="263">
          <cell r="A263" t="str">
            <v>Gsk59</v>
          </cell>
          <cell r="B263">
            <v>1</v>
          </cell>
        </row>
        <row r="264">
          <cell r="A264" t="str">
            <v>Gsk60</v>
          </cell>
          <cell r="B264">
            <v>1</v>
          </cell>
        </row>
        <row r="265">
          <cell r="A265" t="str">
            <v>Gsk61</v>
          </cell>
          <cell r="B265">
            <v>1</v>
          </cell>
        </row>
        <row r="266">
          <cell r="A266" t="str">
            <v>Gsk62</v>
          </cell>
          <cell r="B266">
            <v>1</v>
          </cell>
        </row>
        <row r="267">
          <cell r="A267" t="str">
            <v>Gsk63</v>
          </cell>
          <cell r="B267">
            <v>1</v>
          </cell>
        </row>
        <row r="268">
          <cell r="A268" t="str">
            <v>Gsk64</v>
          </cell>
          <cell r="B268">
            <v>1</v>
          </cell>
        </row>
        <row r="269">
          <cell r="A269" t="str">
            <v>Gsk65</v>
          </cell>
          <cell r="B269">
            <v>1</v>
          </cell>
        </row>
        <row r="270">
          <cell r="A270" t="str">
            <v>Gsk66</v>
          </cell>
          <cell r="B270">
            <v>1</v>
          </cell>
        </row>
        <row r="271">
          <cell r="A271" t="str">
            <v>Gsk67</v>
          </cell>
          <cell r="B271">
            <v>1</v>
          </cell>
        </row>
        <row r="272">
          <cell r="A272" t="str">
            <v>Gsk68</v>
          </cell>
          <cell r="B272">
            <v>1</v>
          </cell>
        </row>
        <row r="273">
          <cell r="A273" t="str">
            <v>Gsk69</v>
          </cell>
          <cell r="B273">
            <v>1</v>
          </cell>
        </row>
        <row r="274">
          <cell r="A274" t="str">
            <v>Gsk70</v>
          </cell>
          <cell r="B274">
            <v>1</v>
          </cell>
        </row>
        <row r="275">
          <cell r="A275" t="str">
            <v>Gsk71</v>
          </cell>
          <cell r="B275">
            <v>1</v>
          </cell>
        </row>
        <row r="276">
          <cell r="A276" t="str">
            <v>Gsk72</v>
          </cell>
          <cell r="B276">
            <v>1</v>
          </cell>
        </row>
        <row r="277">
          <cell r="A277" t="str">
            <v>Gsk73</v>
          </cell>
          <cell r="B277">
            <v>1</v>
          </cell>
        </row>
        <row r="278">
          <cell r="A278" t="str">
            <v>Gsk74</v>
          </cell>
          <cell r="B278">
            <v>1</v>
          </cell>
        </row>
        <row r="279">
          <cell r="A279" t="str">
            <v>Gsk75</v>
          </cell>
          <cell r="B279">
            <v>1</v>
          </cell>
        </row>
        <row r="280">
          <cell r="A280" t="str">
            <v>Gsk76</v>
          </cell>
          <cell r="B280">
            <v>1</v>
          </cell>
        </row>
        <row r="281">
          <cell r="A281" t="str">
            <v>Gsk77</v>
          </cell>
          <cell r="B281">
            <v>1</v>
          </cell>
        </row>
        <row r="282">
          <cell r="A282" t="str">
            <v>Gsk78</v>
          </cell>
          <cell r="B282">
            <v>1</v>
          </cell>
        </row>
        <row r="283">
          <cell r="A283" t="str">
            <v>Gsk79</v>
          </cell>
          <cell r="B283">
            <v>1</v>
          </cell>
        </row>
        <row r="284">
          <cell r="A284" t="str">
            <v>Gsk80</v>
          </cell>
          <cell r="B284">
            <v>1</v>
          </cell>
        </row>
        <row r="285">
          <cell r="A285" t="str">
            <v>Gsk81</v>
          </cell>
          <cell r="B285">
            <v>1</v>
          </cell>
        </row>
        <row r="286">
          <cell r="A286" t="str">
            <v>Gsk82</v>
          </cell>
          <cell r="B286">
            <v>1</v>
          </cell>
        </row>
        <row r="287">
          <cell r="A287" t="str">
            <v>Gsk83</v>
          </cell>
          <cell r="B287">
            <v>1</v>
          </cell>
        </row>
        <row r="288">
          <cell r="A288" t="str">
            <v>Gsk84</v>
          </cell>
          <cell r="B288">
            <v>1</v>
          </cell>
        </row>
        <row r="289">
          <cell r="A289" t="str">
            <v>Gsk85</v>
          </cell>
          <cell r="B289">
            <v>1</v>
          </cell>
        </row>
        <row r="290">
          <cell r="A290" t="str">
            <v>Gsk86</v>
          </cell>
          <cell r="B290">
            <v>1</v>
          </cell>
        </row>
        <row r="291">
          <cell r="A291" t="str">
            <v>Gsk87</v>
          </cell>
          <cell r="B291">
            <v>1</v>
          </cell>
        </row>
        <row r="292">
          <cell r="A292" t="str">
            <v>Gsk88</v>
          </cell>
          <cell r="B292">
            <v>1</v>
          </cell>
        </row>
        <row r="293">
          <cell r="A293" t="str">
            <v>Gsk89</v>
          </cell>
          <cell r="B293">
            <v>1</v>
          </cell>
        </row>
        <row r="294">
          <cell r="A294" t="str">
            <v>Gsk90</v>
          </cell>
          <cell r="B294">
            <v>1</v>
          </cell>
        </row>
        <row r="295">
          <cell r="A295" t="str">
            <v>Gsk91</v>
          </cell>
          <cell r="B295">
            <v>1</v>
          </cell>
        </row>
        <row r="296">
          <cell r="A296" t="str">
            <v>Gsk92</v>
          </cell>
          <cell r="B296">
            <v>1</v>
          </cell>
        </row>
        <row r="297">
          <cell r="A297" t="str">
            <v>Gsk93</v>
          </cell>
          <cell r="B297">
            <v>1</v>
          </cell>
        </row>
        <row r="298">
          <cell r="A298" t="str">
            <v>Gsk94</v>
          </cell>
          <cell r="B298">
            <v>1</v>
          </cell>
        </row>
        <row r="299">
          <cell r="A299" t="str">
            <v>Gsk95</v>
          </cell>
          <cell r="B299">
            <v>1</v>
          </cell>
        </row>
        <row r="300">
          <cell r="A300" t="str">
            <v>Gsk96</v>
          </cell>
          <cell r="B300">
            <v>1</v>
          </cell>
        </row>
        <row r="301">
          <cell r="A301" t="str">
            <v>Gsk97</v>
          </cell>
          <cell r="B301">
            <v>1</v>
          </cell>
        </row>
        <row r="302">
          <cell r="A302" t="str">
            <v>Gsk98</v>
          </cell>
          <cell r="B302">
            <v>1</v>
          </cell>
        </row>
        <row r="303">
          <cell r="A303" t="str">
            <v>Gsk99</v>
          </cell>
          <cell r="B303">
            <v>1</v>
          </cell>
        </row>
        <row r="304">
          <cell r="A304" t="str">
            <v>Gsk100</v>
          </cell>
          <cell r="B304">
            <v>1</v>
          </cell>
        </row>
        <row r="305">
          <cell r="A305" t="str">
            <v>Gsk101</v>
          </cell>
          <cell r="B305">
            <v>1</v>
          </cell>
        </row>
        <row r="306">
          <cell r="A306" t="str">
            <v>Gsk102</v>
          </cell>
          <cell r="B306">
            <v>1</v>
          </cell>
        </row>
        <row r="307">
          <cell r="A307" t="str">
            <v>Gsk103</v>
          </cell>
          <cell r="B307">
            <v>1</v>
          </cell>
        </row>
        <row r="308">
          <cell r="A308" t="str">
            <v>Gsk104</v>
          </cell>
          <cell r="B308">
            <v>1</v>
          </cell>
        </row>
        <row r="309">
          <cell r="A309" t="str">
            <v>Gsk105</v>
          </cell>
          <cell r="B309">
            <v>1</v>
          </cell>
        </row>
        <row r="310">
          <cell r="A310" t="str">
            <v>Gsk106</v>
          </cell>
          <cell r="B310">
            <v>1</v>
          </cell>
        </row>
        <row r="311">
          <cell r="A311" t="str">
            <v>Gsk107</v>
          </cell>
          <cell r="B311">
            <v>1</v>
          </cell>
        </row>
        <row r="312">
          <cell r="A312" t="str">
            <v>Gsk108</v>
          </cell>
          <cell r="B312">
            <v>1</v>
          </cell>
        </row>
        <row r="313">
          <cell r="A313" t="str">
            <v>Gsk109</v>
          </cell>
          <cell r="B313">
            <v>1</v>
          </cell>
        </row>
        <row r="314">
          <cell r="A314" t="str">
            <v>Gsk110</v>
          </cell>
          <cell r="B314">
            <v>1</v>
          </cell>
        </row>
        <row r="315">
          <cell r="A315" t="str">
            <v>Gsk111</v>
          </cell>
          <cell r="B315">
            <v>1</v>
          </cell>
        </row>
        <row r="316">
          <cell r="A316" t="str">
            <v>Gsk112</v>
          </cell>
          <cell r="B316">
            <v>1</v>
          </cell>
        </row>
        <row r="317">
          <cell r="A317" t="str">
            <v>Gsk113</v>
          </cell>
          <cell r="B317">
            <v>1</v>
          </cell>
        </row>
        <row r="318">
          <cell r="A318" t="str">
            <v>Gsk114</v>
          </cell>
          <cell r="B318">
            <v>1</v>
          </cell>
        </row>
        <row r="319">
          <cell r="A319" t="str">
            <v>Gsk115</v>
          </cell>
          <cell r="B319">
            <v>1</v>
          </cell>
        </row>
        <row r="320">
          <cell r="A320" t="str">
            <v>Gsk116</v>
          </cell>
          <cell r="B320">
            <v>1</v>
          </cell>
        </row>
        <row r="321">
          <cell r="A321" t="str">
            <v>Gsk117</v>
          </cell>
          <cell r="B321">
            <v>1</v>
          </cell>
        </row>
        <row r="322">
          <cell r="A322" t="str">
            <v>Gsk118</v>
          </cell>
          <cell r="B322">
            <v>1</v>
          </cell>
        </row>
        <row r="323">
          <cell r="A323" t="str">
            <v>Gsk119</v>
          </cell>
          <cell r="B323">
            <v>1</v>
          </cell>
        </row>
        <row r="324">
          <cell r="A324" t="str">
            <v>Gsk120</v>
          </cell>
          <cell r="B324">
            <v>1</v>
          </cell>
        </row>
        <row r="325">
          <cell r="A325" t="str">
            <v>Gsk121</v>
          </cell>
          <cell r="B325">
            <v>1</v>
          </cell>
        </row>
        <row r="326">
          <cell r="A326" t="str">
            <v>Gsk122</v>
          </cell>
          <cell r="B326">
            <v>1</v>
          </cell>
        </row>
        <row r="327">
          <cell r="A327" t="str">
            <v>Gsk123</v>
          </cell>
          <cell r="B327">
            <v>1</v>
          </cell>
        </row>
        <row r="328">
          <cell r="A328" t="str">
            <v>Gsk124</v>
          </cell>
          <cell r="B328">
            <v>1</v>
          </cell>
        </row>
        <row r="329">
          <cell r="A329" t="str">
            <v>Gsk125</v>
          </cell>
          <cell r="B329">
            <v>1</v>
          </cell>
        </row>
        <row r="330">
          <cell r="A330" t="str">
            <v>Gsk126</v>
          </cell>
          <cell r="B330">
            <v>1</v>
          </cell>
        </row>
        <row r="331">
          <cell r="A331" t="str">
            <v>Gsk127</v>
          </cell>
          <cell r="B331">
            <v>1</v>
          </cell>
        </row>
        <row r="332">
          <cell r="A332" t="str">
            <v>Gsk128</v>
          </cell>
          <cell r="B332">
            <v>1</v>
          </cell>
        </row>
        <row r="333">
          <cell r="A333" t="str">
            <v>Gsk129</v>
          </cell>
          <cell r="B333">
            <v>1</v>
          </cell>
        </row>
        <row r="334">
          <cell r="A334" t="str">
            <v>Gsk130</v>
          </cell>
          <cell r="B334">
            <v>1</v>
          </cell>
        </row>
        <row r="335">
          <cell r="A335" t="str">
            <v>Gsk131</v>
          </cell>
          <cell r="B335">
            <v>1</v>
          </cell>
        </row>
        <row r="336">
          <cell r="A336" t="str">
            <v>Gsk132</v>
          </cell>
          <cell r="B336">
            <v>1</v>
          </cell>
        </row>
        <row r="337">
          <cell r="A337" t="str">
            <v>Gsk133</v>
          </cell>
          <cell r="B337">
            <v>1</v>
          </cell>
        </row>
        <row r="338">
          <cell r="A338" t="str">
            <v>Gsk134</v>
          </cell>
          <cell r="B338">
            <v>1</v>
          </cell>
        </row>
        <row r="339">
          <cell r="A339" t="str">
            <v>Gsk135</v>
          </cell>
          <cell r="B339">
            <v>1</v>
          </cell>
        </row>
        <row r="340">
          <cell r="A340" t="str">
            <v>Gsk136</v>
          </cell>
          <cell r="B340">
            <v>1</v>
          </cell>
        </row>
        <row r="341">
          <cell r="A341" t="str">
            <v>Gsk137</v>
          </cell>
          <cell r="B341">
            <v>1</v>
          </cell>
        </row>
        <row r="342">
          <cell r="A342" t="str">
            <v>Gsk138</v>
          </cell>
          <cell r="B342">
            <v>1</v>
          </cell>
        </row>
        <row r="343">
          <cell r="A343" t="str">
            <v>Gsk139</v>
          </cell>
          <cell r="B343">
            <v>1</v>
          </cell>
        </row>
        <row r="344">
          <cell r="A344" t="str">
            <v>Gsk140</v>
          </cell>
          <cell r="B344">
            <v>1</v>
          </cell>
        </row>
        <row r="345">
          <cell r="A345" t="str">
            <v>Gsk141</v>
          </cell>
          <cell r="B345">
            <v>1</v>
          </cell>
        </row>
        <row r="346">
          <cell r="A346" t="str">
            <v>Gsk142</v>
          </cell>
          <cell r="B346">
            <v>1</v>
          </cell>
        </row>
        <row r="347">
          <cell r="A347" t="str">
            <v>Gsk143</v>
          </cell>
          <cell r="B347">
            <v>1</v>
          </cell>
        </row>
        <row r="348">
          <cell r="A348" t="str">
            <v>Gsk144</v>
          </cell>
          <cell r="B348">
            <v>1</v>
          </cell>
        </row>
        <row r="349">
          <cell r="A349" t="str">
            <v>Gsk145</v>
          </cell>
          <cell r="B349">
            <v>1</v>
          </cell>
        </row>
        <row r="350">
          <cell r="A350" t="str">
            <v>Gsk146</v>
          </cell>
          <cell r="B350">
            <v>1</v>
          </cell>
        </row>
        <row r="351">
          <cell r="A351" t="str">
            <v>Gsk147</v>
          </cell>
          <cell r="B351">
            <v>1</v>
          </cell>
        </row>
        <row r="352">
          <cell r="A352" t="str">
            <v>Gsk148</v>
          </cell>
          <cell r="B352">
            <v>1</v>
          </cell>
        </row>
        <row r="353">
          <cell r="A353" t="str">
            <v>Gsk149</v>
          </cell>
          <cell r="B353">
            <v>1</v>
          </cell>
        </row>
        <row r="354">
          <cell r="A354" t="str">
            <v>Gsk150</v>
          </cell>
          <cell r="B354">
            <v>1</v>
          </cell>
        </row>
        <row r="355">
          <cell r="A355" t="str">
            <v>Gsk151</v>
          </cell>
          <cell r="B355">
            <v>1</v>
          </cell>
        </row>
        <row r="356">
          <cell r="A356" t="str">
            <v>Gsk152</v>
          </cell>
          <cell r="B356">
            <v>1</v>
          </cell>
        </row>
        <row r="357">
          <cell r="A357" t="str">
            <v>Gsk153</v>
          </cell>
          <cell r="B357">
            <v>1</v>
          </cell>
        </row>
        <row r="358">
          <cell r="A358" t="str">
            <v>Gsk154</v>
          </cell>
          <cell r="B358">
            <v>1</v>
          </cell>
        </row>
        <row r="359">
          <cell r="A359" t="str">
            <v>Gsk155</v>
          </cell>
          <cell r="B359">
            <v>1</v>
          </cell>
        </row>
        <row r="360">
          <cell r="A360" t="str">
            <v>Gsk156</v>
          </cell>
          <cell r="B360">
            <v>1</v>
          </cell>
        </row>
        <row r="361">
          <cell r="A361" t="str">
            <v>Gsk157</v>
          </cell>
          <cell r="B361">
            <v>1</v>
          </cell>
        </row>
        <row r="362">
          <cell r="A362" t="str">
            <v>Gsk158</v>
          </cell>
          <cell r="B362">
            <v>1</v>
          </cell>
        </row>
        <row r="363">
          <cell r="A363" t="str">
            <v>Gsk159</v>
          </cell>
          <cell r="B363">
            <v>1</v>
          </cell>
        </row>
        <row r="364">
          <cell r="A364" t="str">
            <v>Gsk160</v>
          </cell>
          <cell r="B364">
            <v>1</v>
          </cell>
        </row>
        <row r="365">
          <cell r="A365" t="str">
            <v>Gsk161</v>
          </cell>
          <cell r="B365">
            <v>1</v>
          </cell>
        </row>
        <row r="366">
          <cell r="A366" t="str">
            <v>Gsk162</v>
          </cell>
          <cell r="B366">
            <v>1</v>
          </cell>
        </row>
        <row r="367">
          <cell r="A367" t="str">
            <v>Gsk163</v>
          </cell>
          <cell r="B367">
            <v>1</v>
          </cell>
        </row>
        <row r="368">
          <cell r="A368" t="str">
            <v>Gsk164</v>
          </cell>
          <cell r="B368">
            <v>1</v>
          </cell>
        </row>
        <row r="369">
          <cell r="A369" t="str">
            <v>Gsk165</v>
          </cell>
          <cell r="B369">
            <v>1</v>
          </cell>
        </row>
        <row r="370">
          <cell r="A370" t="str">
            <v>Gsk166</v>
          </cell>
          <cell r="B370">
            <v>1</v>
          </cell>
        </row>
        <row r="371">
          <cell r="A371" t="str">
            <v>Gsk167</v>
          </cell>
          <cell r="B371">
            <v>1</v>
          </cell>
        </row>
        <row r="372">
          <cell r="A372" t="str">
            <v>Gsk168</v>
          </cell>
          <cell r="B372">
            <v>1</v>
          </cell>
        </row>
        <row r="373">
          <cell r="A373" t="str">
            <v>Gsk169</v>
          </cell>
          <cell r="B373">
            <v>1</v>
          </cell>
        </row>
        <row r="374">
          <cell r="A374" t="str">
            <v>Gsk170</v>
          </cell>
          <cell r="B374">
            <v>1</v>
          </cell>
        </row>
        <row r="375">
          <cell r="A375" t="str">
            <v>Gsk171</v>
          </cell>
          <cell r="B375">
            <v>1</v>
          </cell>
        </row>
        <row r="376">
          <cell r="A376" t="str">
            <v>Gsk172</v>
          </cell>
          <cell r="B376">
            <v>1</v>
          </cell>
        </row>
        <row r="377">
          <cell r="A377" t="str">
            <v>Gsk173</v>
          </cell>
          <cell r="B377">
            <v>1</v>
          </cell>
        </row>
        <row r="378">
          <cell r="A378" t="str">
            <v>Gsk174</v>
          </cell>
          <cell r="B378">
            <v>1</v>
          </cell>
        </row>
        <row r="379">
          <cell r="A379" t="str">
            <v>Gsk175</v>
          </cell>
          <cell r="B379">
            <v>1</v>
          </cell>
        </row>
        <row r="380">
          <cell r="A380" t="str">
            <v>Gsk176</v>
          </cell>
          <cell r="B380">
            <v>1</v>
          </cell>
        </row>
        <row r="381">
          <cell r="A381" t="str">
            <v>Gsk177</v>
          </cell>
          <cell r="B381">
            <v>1</v>
          </cell>
        </row>
        <row r="382">
          <cell r="A382" t="str">
            <v>Gsk178</v>
          </cell>
          <cell r="B382">
            <v>1</v>
          </cell>
        </row>
        <row r="383">
          <cell r="A383" t="str">
            <v>Gsk179</v>
          </cell>
          <cell r="B383">
            <v>1</v>
          </cell>
        </row>
        <row r="384">
          <cell r="A384" t="str">
            <v>Gsk180</v>
          </cell>
          <cell r="B384">
            <v>1</v>
          </cell>
        </row>
        <row r="385">
          <cell r="A385" t="str">
            <v>Gsk181</v>
          </cell>
          <cell r="B385">
            <v>1</v>
          </cell>
        </row>
        <row r="386">
          <cell r="A386" t="str">
            <v>Gsk182</v>
          </cell>
          <cell r="B386">
            <v>1</v>
          </cell>
        </row>
        <row r="387">
          <cell r="A387" t="str">
            <v>Gsk183</v>
          </cell>
          <cell r="B387">
            <v>1</v>
          </cell>
        </row>
        <row r="388">
          <cell r="A388" t="str">
            <v>Gsk184</v>
          </cell>
          <cell r="B388">
            <v>1</v>
          </cell>
        </row>
        <row r="389">
          <cell r="A389" t="str">
            <v>Gsk185</v>
          </cell>
          <cell r="B389">
            <v>1</v>
          </cell>
        </row>
        <row r="390">
          <cell r="A390" t="str">
            <v>Gsk186</v>
          </cell>
          <cell r="B390">
            <v>1</v>
          </cell>
        </row>
        <row r="391">
          <cell r="A391" t="str">
            <v>Gsk187</v>
          </cell>
          <cell r="B391">
            <v>1</v>
          </cell>
        </row>
        <row r="392">
          <cell r="A392" t="str">
            <v>Gsk188</v>
          </cell>
          <cell r="B392">
            <v>1</v>
          </cell>
        </row>
        <row r="393">
          <cell r="A393" t="str">
            <v>Gsk189</v>
          </cell>
          <cell r="B393">
            <v>1</v>
          </cell>
        </row>
        <row r="394">
          <cell r="A394" t="str">
            <v>Gsk190</v>
          </cell>
          <cell r="B394">
            <v>1</v>
          </cell>
        </row>
        <row r="395">
          <cell r="A395" t="str">
            <v>Gsk191</v>
          </cell>
          <cell r="B395">
            <v>1</v>
          </cell>
        </row>
        <row r="396">
          <cell r="A396" t="str">
            <v>Gsk192</v>
          </cell>
          <cell r="B396">
            <v>1</v>
          </cell>
        </row>
        <row r="397">
          <cell r="A397" t="str">
            <v>Gsk193</v>
          </cell>
          <cell r="B397">
            <v>1</v>
          </cell>
        </row>
        <row r="398">
          <cell r="A398" t="str">
            <v>Gsk194</v>
          </cell>
          <cell r="B398">
            <v>1</v>
          </cell>
        </row>
        <row r="399">
          <cell r="A399" t="str">
            <v>Gsk195</v>
          </cell>
          <cell r="B399">
            <v>1</v>
          </cell>
        </row>
        <row r="400">
          <cell r="A400" t="str">
            <v>Gsk196</v>
          </cell>
          <cell r="B400">
            <v>1</v>
          </cell>
        </row>
        <row r="401">
          <cell r="A401" t="str">
            <v>Gsk197</v>
          </cell>
          <cell r="B401">
            <v>1</v>
          </cell>
        </row>
        <row r="402">
          <cell r="A402" t="str">
            <v>Gsk198</v>
          </cell>
          <cell r="B402">
            <v>1</v>
          </cell>
        </row>
        <row r="403">
          <cell r="A403" t="str">
            <v>Gsk199</v>
          </cell>
          <cell r="B403">
            <v>1</v>
          </cell>
        </row>
        <row r="404">
          <cell r="A404" t="str">
            <v>Gsk200</v>
          </cell>
          <cell r="B404">
            <v>1</v>
          </cell>
        </row>
        <row r="405">
          <cell r="A405" t="str">
            <v>Ss</v>
          </cell>
          <cell r="B405">
            <v>0.2</v>
          </cell>
        </row>
        <row r="406">
          <cell r="A406" t="str">
            <v>Ss1</v>
          </cell>
          <cell r="B406">
            <v>0.25</v>
          </cell>
        </row>
        <row r="407">
          <cell r="A407" t="str">
            <v>Ss2</v>
          </cell>
          <cell r="B407">
            <v>0.3</v>
          </cell>
        </row>
        <row r="408">
          <cell r="A408" t="str">
            <v>Ss3</v>
          </cell>
          <cell r="B408">
            <v>1</v>
          </cell>
        </row>
        <row r="409">
          <cell r="A409" t="str">
            <v>Ss3</v>
          </cell>
          <cell r="B409">
            <v>1</v>
          </cell>
        </row>
        <row r="410">
          <cell r="A410" t="str">
            <v>Ss4</v>
          </cell>
          <cell r="B410">
            <v>1</v>
          </cell>
        </row>
        <row r="411">
          <cell r="A411" t="str">
            <v>Ss5</v>
          </cell>
          <cell r="B411">
            <v>1</v>
          </cell>
        </row>
        <row r="412">
          <cell r="A412" t="str">
            <v>Ss6</v>
          </cell>
          <cell r="B412">
            <v>1</v>
          </cell>
        </row>
        <row r="413">
          <cell r="A413" t="str">
            <v>Ss7</v>
          </cell>
          <cell r="B413">
            <v>1</v>
          </cell>
        </row>
        <row r="414">
          <cell r="A414" t="str">
            <v>Ss8</v>
          </cell>
          <cell r="B414">
            <v>1</v>
          </cell>
        </row>
        <row r="415">
          <cell r="A415" t="str">
            <v>Ss9</v>
          </cell>
          <cell r="B415">
            <v>1</v>
          </cell>
        </row>
        <row r="416">
          <cell r="A416" t="str">
            <v>Ss10</v>
          </cell>
          <cell r="B416">
            <v>1</v>
          </cell>
        </row>
        <row r="417">
          <cell r="A417" t="str">
            <v>Ss11</v>
          </cell>
          <cell r="B417">
            <v>1</v>
          </cell>
        </row>
        <row r="418">
          <cell r="A418" t="str">
            <v>Ss12</v>
          </cell>
          <cell r="B418">
            <v>1</v>
          </cell>
        </row>
        <row r="419">
          <cell r="A419" t="str">
            <v>Ss13</v>
          </cell>
          <cell r="B419">
            <v>1</v>
          </cell>
        </row>
        <row r="420">
          <cell r="A420" t="str">
            <v>Ss14</v>
          </cell>
          <cell r="B420">
            <v>1</v>
          </cell>
        </row>
        <row r="421">
          <cell r="A421" t="str">
            <v>Ss15</v>
          </cell>
          <cell r="B421">
            <v>1</v>
          </cell>
        </row>
        <row r="422">
          <cell r="A422" t="str">
            <v>Ss16</v>
          </cell>
          <cell r="B422">
            <v>1</v>
          </cell>
        </row>
        <row r="423">
          <cell r="A423" t="str">
            <v>Ss17</v>
          </cell>
          <cell r="B423">
            <v>1</v>
          </cell>
        </row>
        <row r="424">
          <cell r="A424" t="str">
            <v>Ss18</v>
          </cell>
          <cell r="B424">
            <v>1</v>
          </cell>
        </row>
        <row r="425">
          <cell r="A425" t="str">
            <v>Ss19</v>
          </cell>
          <cell r="B425">
            <v>1</v>
          </cell>
        </row>
        <row r="426">
          <cell r="A426" t="str">
            <v>Ss20</v>
          </cell>
          <cell r="B426">
            <v>1</v>
          </cell>
        </row>
        <row r="427">
          <cell r="A427" t="str">
            <v>Ss21</v>
          </cell>
          <cell r="B427">
            <v>1</v>
          </cell>
        </row>
        <row r="428">
          <cell r="A428" t="str">
            <v>Ss22</v>
          </cell>
          <cell r="B428">
            <v>1</v>
          </cell>
        </row>
        <row r="429">
          <cell r="A429" t="str">
            <v>Ss23</v>
          </cell>
          <cell r="B429">
            <v>1</v>
          </cell>
        </row>
        <row r="430">
          <cell r="A430" t="str">
            <v>Ss24</v>
          </cell>
          <cell r="B430">
            <v>1</v>
          </cell>
        </row>
        <row r="431">
          <cell r="A431" t="str">
            <v>Ss25</v>
          </cell>
          <cell r="B431">
            <v>1</v>
          </cell>
        </row>
        <row r="432">
          <cell r="A432" t="str">
            <v>Ss26</v>
          </cell>
          <cell r="B432">
            <v>1</v>
          </cell>
        </row>
        <row r="433">
          <cell r="A433" t="str">
            <v>Ss27</v>
          </cell>
          <cell r="B433">
            <v>1</v>
          </cell>
        </row>
        <row r="434">
          <cell r="A434" t="str">
            <v>Ss28</v>
          </cell>
          <cell r="B434">
            <v>1</v>
          </cell>
        </row>
        <row r="435">
          <cell r="A435" t="str">
            <v>Ss29</v>
          </cell>
          <cell r="B435">
            <v>1</v>
          </cell>
        </row>
        <row r="436">
          <cell r="A436" t="str">
            <v>Ss30</v>
          </cell>
          <cell r="B436">
            <v>1</v>
          </cell>
        </row>
        <row r="437">
          <cell r="A437" t="str">
            <v>Ss31</v>
          </cell>
          <cell r="B437">
            <v>1</v>
          </cell>
        </row>
        <row r="438">
          <cell r="A438" t="str">
            <v>Ss32</v>
          </cell>
          <cell r="B438">
            <v>1</v>
          </cell>
        </row>
        <row r="439">
          <cell r="A439" t="str">
            <v>Ss33</v>
          </cell>
          <cell r="B439">
            <v>1</v>
          </cell>
        </row>
        <row r="440">
          <cell r="A440" t="str">
            <v>Ss34</v>
          </cell>
          <cell r="B440">
            <v>1</v>
          </cell>
        </row>
        <row r="441">
          <cell r="A441" t="str">
            <v>Ss35</v>
          </cell>
          <cell r="B441">
            <v>1</v>
          </cell>
        </row>
        <row r="442">
          <cell r="A442" t="str">
            <v>Ss36</v>
          </cell>
          <cell r="B442">
            <v>1</v>
          </cell>
        </row>
        <row r="443">
          <cell r="A443" t="str">
            <v>Ss37</v>
          </cell>
          <cell r="B443">
            <v>1</v>
          </cell>
        </row>
        <row r="444">
          <cell r="A444" t="str">
            <v>Ss38</v>
          </cell>
          <cell r="B444">
            <v>1</v>
          </cell>
        </row>
        <row r="445">
          <cell r="A445" t="str">
            <v>Ss39</v>
          </cell>
          <cell r="B445">
            <v>1</v>
          </cell>
        </row>
        <row r="446">
          <cell r="A446" t="str">
            <v>Ss40</v>
          </cell>
          <cell r="B446">
            <v>1</v>
          </cell>
        </row>
        <row r="447">
          <cell r="A447" t="str">
            <v>Ss41</v>
          </cell>
          <cell r="B447">
            <v>1</v>
          </cell>
        </row>
        <row r="448">
          <cell r="A448" t="str">
            <v>Ss42</v>
          </cell>
          <cell r="B448">
            <v>1</v>
          </cell>
        </row>
        <row r="449">
          <cell r="A449" t="str">
            <v>Ss43</v>
          </cell>
          <cell r="B449">
            <v>1</v>
          </cell>
        </row>
        <row r="450">
          <cell r="A450" t="str">
            <v>Ss44</v>
          </cell>
          <cell r="B450">
            <v>1</v>
          </cell>
        </row>
        <row r="451">
          <cell r="A451" t="str">
            <v>Ss45</v>
          </cell>
          <cell r="B451">
            <v>1</v>
          </cell>
        </row>
        <row r="452">
          <cell r="A452" t="str">
            <v>Ss46</v>
          </cell>
          <cell r="B452">
            <v>1</v>
          </cell>
        </row>
        <row r="453">
          <cell r="A453" t="str">
            <v>Ss47</v>
          </cell>
          <cell r="B453">
            <v>1</v>
          </cell>
        </row>
        <row r="454">
          <cell r="A454" t="str">
            <v>Ss48</v>
          </cell>
          <cell r="B454">
            <v>1</v>
          </cell>
        </row>
        <row r="455">
          <cell r="A455" t="str">
            <v>Ss49</v>
          </cell>
          <cell r="B455">
            <v>1</v>
          </cell>
        </row>
        <row r="456">
          <cell r="A456" t="str">
            <v>Ss50</v>
          </cell>
          <cell r="B456">
            <v>1</v>
          </cell>
        </row>
        <row r="457">
          <cell r="A457" t="str">
            <v>Ss51</v>
          </cell>
          <cell r="B457">
            <v>1</v>
          </cell>
        </row>
        <row r="458">
          <cell r="A458" t="str">
            <v>Ss52</v>
          </cell>
          <cell r="B458">
            <v>1</v>
          </cell>
        </row>
        <row r="459">
          <cell r="A459" t="str">
            <v>Ss53</v>
          </cell>
          <cell r="B459">
            <v>1</v>
          </cell>
        </row>
        <row r="460">
          <cell r="A460" t="str">
            <v>Ss54</v>
          </cell>
          <cell r="B460">
            <v>1</v>
          </cell>
        </row>
        <row r="461">
          <cell r="A461" t="str">
            <v>Ss55</v>
          </cell>
          <cell r="B461">
            <v>1</v>
          </cell>
        </row>
        <row r="462">
          <cell r="A462" t="str">
            <v>Ss56</v>
          </cell>
          <cell r="B462">
            <v>1</v>
          </cell>
        </row>
        <row r="463">
          <cell r="A463" t="str">
            <v>Ss57</v>
          </cell>
          <cell r="B463">
            <v>1</v>
          </cell>
        </row>
        <row r="464">
          <cell r="A464" t="str">
            <v>Ss58</v>
          </cell>
          <cell r="B464">
            <v>1</v>
          </cell>
        </row>
        <row r="465">
          <cell r="A465" t="str">
            <v>Ss59</v>
          </cell>
          <cell r="B465">
            <v>1</v>
          </cell>
        </row>
        <row r="466">
          <cell r="A466" t="str">
            <v>Ss60</v>
          </cell>
          <cell r="B466">
            <v>1</v>
          </cell>
        </row>
        <row r="467">
          <cell r="A467" t="str">
            <v>Ss61</v>
          </cell>
          <cell r="B467">
            <v>1</v>
          </cell>
        </row>
        <row r="468">
          <cell r="A468" t="str">
            <v>Ss62</v>
          </cell>
          <cell r="B468">
            <v>1</v>
          </cell>
        </row>
        <row r="469">
          <cell r="A469" t="str">
            <v>Ss63</v>
          </cell>
          <cell r="B469">
            <v>1</v>
          </cell>
        </row>
        <row r="470">
          <cell r="A470" t="str">
            <v>Ss64</v>
          </cell>
          <cell r="B470">
            <v>1</v>
          </cell>
        </row>
        <row r="471">
          <cell r="A471" t="str">
            <v>Ss65</v>
          </cell>
          <cell r="B471">
            <v>1</v>
          </cell>
        </row>
        <row r="472">
          <cell r="A472" t="str">
            <v>Ss66</v>
          </cell>
          <cell r="B472">
            <v>1</v>
          </cell>
        </row>
        <row r="473">
          <cell r="A473" t="str">
            <v>Ss67</v>
          </cell>
          <cell r="B473">
            <v>1</v>
          </cell>
        </row>
        <row r="474">
          <cell r="A474" t="str">
            <v>Ss68</v>
          </cell>
          <cell r="B474">
            <v>1</v>
          </cell>
        </row>
        <row r="475">
          <cell r="A475" t="str">
            <v>Ss69</v>
          </cell>
          <cell r="B475">
            <v>1</v>
          </cell>
        </row>
        <row r="476">
          <cell r="A476" t="str">
            <v>Ss70</v>
          </cell>
          <cell r="B476">
            <v>1</v>
          </cell>
        </row>
        <row r="477">
          <cell r="A477" t="str">
            <v>Ss71</v>
          </cell>
          <cell r="B477">
            <v>1</v>
          </cell>
        </row>
        <row r="478">
          <cell r="A478" t="str">
            <v>Ss72</v>
          </cell>
          <cell r="B478">
            <v>1</v>
          </cell>
        </row>
        <row r="479">
          <cell r="A479" t="str">
            <v>Ss73</v>
          </cell>
          <cell r="B479">
            <v>1</v>
          </cell>
        </row>
        <row r="480">
          <cell r="A480" t="str">
            <v>Ss74</v>
          </cell>
          <cell r="B480">
            <v>1</v>
          </cell>
        </row>
        <row r="481">
          <cell r="A481" t="str">
            <v>Ss75</v>
          </cell>
          <cell r="B481">
            <v>1</v>
          </cell>
        </row>
        <row r="482">
          <cell r="A482" t="str">
            <v>Ss76</v>
          </cell>
          <cell r="B482">
            <v>1</v>
          </cell>
        </row>
        <row r="483">
          <cell r="A483" t="str">
            <v>Ss77</v>
          </cell>
          <cell r="B483">
            <v>1</v>
          </cell>
        </row>
        <row r="484">
          <cell r="A484" t="str">
            <v>Ss78</v>
          </cell>
          <cell r="B484">
            <v>1</v>
          </cell>
        </row>
        <row r="485">
          <cell r="A485" t="str">
            <v>Ss79</v>
          </cell>
          <cell r="B485">
            <v>1</v>
          </cell>
        </row>
        <row r="486">
          <cell r="A486" t="str">
            <v>Ss80</v>
          </cell>
          <cell r="B486">
            <v>1</v>
          </cell>
        </row>
        <row r="487">
          <cell r="A487" t="str">
            <v>Ss81</v>
          </cell>
          <cell r="B487">
            <v>1</v>
          </cell>
        </row>
        <row r="488">
          <cell r="A488" t="str">
            <v>Ss82</v>
          </cell>
          <cell r="B488">
            <v>1</v>
          </cell>
        </row>
        <row r="489">
          <cell r="A489" t="str">
            <v>Ss83</v>
          </cell>
          <cell r="B489">
            <v>1</v>
          </cell>
        </row>
        <row r="490">
          <cell r="A490" t="str">
            <v>Ss84</v>
          </cell>
          <cell r="B490">
            <v>1</v>
          </cell>
        </row>
        <row r="491">
          <cell r="A491" t="str">
            <v>Ss85</v>
          </cell>
          <cell r="B491">
            <v>1</v>
          </cell>
        </row>
        <row r="492">
          <cell r="A492" t="str">
            <v>Ss86</v>
          </cell>
          <cell r="B492">
            <v>1</v>
          </cell>
        </row>
        <row r="493">
          <cell r="A493" t="str">
            <v>Ss87</v>
          </cell>
          <cell r="B493">
            <v>1</v>
          </cell>
        </row>
        <row r="494">
          <cell r="A494" t="str">
            <v>Ss88</v>
          </cell>
          <cell r="B494">
            <v>1</v>
          </cell>
        </row>
        <row r="495">
          <cell r="A495" t="str">
            <v>Ss89</v>
          </cell>
          <cell r="B495">
            <v>1</v>
          </cell>
        </row>
        <row r="496">
          <cell r="A496" t="str">
            <v>Ss90</v>
          </cell>
          <cell r="B496">
            <v>1</v>
          </cell>
        </row>
        <row r="497">
          <cell r="A497" t="str">
            <v>Ss91</v>
          </cell>
          <cell r="B497">
            <v>1</v>
          </cell>
        </row>
        <row r="498">
          <cell r="A498" t="str">
            <v>Ss92</v>
          </cell>
          <cell r="B498">
            <v>1</v>
          </cell>
        </row>
        <row r="499">
          <cell r="A499" t="str">
            <v>Ss93</v>
          </cell>
          <cell r="B499">
            <v>1</v>
          </cell>
        </row>
        <row r="500">
          <cell r="A500" t="str">
            <v>Ss94</v>
          </cell>
          <cell r="B500">
            <v>1</v>
          </cell>
        </row>
        <row r="501">
          <cell r="A501" t="str">
            <v>Ss95</v>
          </cell>
          <cell r="B501">
            <v>1</v>
          </cell>
        </row>
        <row r="502">
          <cell r="A502" t="str">
            <v>Ss96</v>
          </cell>
          <cell r="B502">
            <v>1</v>
          </cell>
        </row>
        <row r="503">
          <cell r="A503" t="str">
            <v>Ss97</v>
          </cell>
          <cell r="B503">
            <v>1</v>
          </cell>
        </row>
        <row r="504">
          <cell r="A504" t="str">
            <v>Ss98</v>
          </cell>
          <cell r="B504">
            <v>1</v>
          </cell>
        </row>
        <row r="505">
          <cell r="A505" t="str">
            <v>Ss99</v>
          </cell>
          <cell r="B505">
            <v>1</v>
          </cell>
        </row>
        <row r="506">
          <cell r="A506" t="str">
            <v>Ss100</v>
          </cell>
          <cell r="B506">
            <v>1</v>
          </cell>
        </row>
        <row r="507">
          <cell r="A507" t="str">
            <v>Ss101</v>
          </cell>
          <cell r="B507">
            <v>1</v>
          </cell>
        </row>
        <row r="508">
          <cell r="A508" t="str">
            <v>Ss102</v>
          </cell>
          <cell r="B508">
            <v>1</v>
          </cell>
        </row>
        <row r="509">
          <cell r="A509" t="str">
            <v>Ss103</v>
          </cell>
          <cell r="B509">
            <v>1</v>
          </cell>
        </row>
        <row r="510">
          <cell r="A510" t="str">
            <v>Ss104</v>
          </cell>
          <cell r="B510">
            <v>1</v>
          </cell>
        </row>
        <row r="511">
          <cell r="A511" t="str">
            <v>Ss105</v>
          </cell>
          <cell r="B511">
            <v>1</v>
          </cell>
        </row>
        <row r="512">
          <cell r="A512" t="str">
            <v>Ss106</v>
          </cell>
          <cell r="B512">
            <v>1</v>
          </cell>
        </row>
        <row r="513">
          <cell r="A513" t="str">
            <v>Ss107</v>
          </cell>
          <cell r="B513">
            <v>1</v>
          </cell>
        </row>
        <row r="514">
          <cell r="A514" t="str">
            <v>Ss108</v>
          </cell>
          <cell r="B514">
            <v>1</v>
          </cell>
        </row>
        <row r="515">
          <cell r="A515" t="str">
            <v>Ss109</v>
          </cell>
          <cell r="B515">
            <v>1</v>
          </cell>
        </row>
        <row r="516">
          <cell r="A516" t="str">
            <v>Ss110</v>
          </cell>
          <cell r="B516">
            <v>1</v>
          </cell>
        </row>
        <row r="517">
          <cell r="A517" t="str">
            <v>Ss111</v>
          </cell>
          <cell r="B517">
            <v>1</v>
          </cell>
        </row>
        <row r="518">
          <cell r="A518" t="str">
            <v>Ss112</v>
          </cell>
          <cell r="B518">
            <v>1</v>
          </cell>
        </row>
        <row r="519">
          <cell r="A519" t="str">
            <v>Ss113</v>
          </cell>
          <cell r="B519">
            <v>1</v>
          </cell>
        </row>
        <row r="520">
          <cell r="A520" t="str">
            <v>Ss114</v>
          </cell>
          <cell r="B520">
            <v>1</v>
          </cell>
        </row>
        <row r="521">
          <cell r="A521" t="str">
            <v>Ss115</v>
          </cell>
          <cell r="B521">
            <v>1</v>
          </cell>
        </row>
        <row r="522">
          <cell r="A522" t="str">
            <v>Ss116</v>
          </cell>
          <cell r="B522">
            <v>1</v>
          </cell>
        </row>
        <row r="523">
          <cell r="A523" t="str">
            <v>Ss117</v>
          </cell>
          <cell r="B523">
            <v>1</v>
          </cell>
        </row>
        <row r="524">
          <cell r="A524" t="str">
            <v>Ss118</v>
          </cell>
          <cell r="B524">
            <v>1</v>
          </cell>
        </row>
        <row r="525">
          <cell r="A525" t="str">
            <v>Ss119</v>
          </cell>
          <cell r="B525">
            <v>1</v>
          </cell>
        </row>
        <row r="526">
          <cell r="A526" t="str">
            <v>Ss120</v>
          </cell>
          <cell r="B526">
            <v>1</v>
          </cell>
        </row>
        <row r="527">
          <cell r="A527" t="str">
            <v>Ss121</v>
          </cell>
          <cell r="B527">
            <v>1</v>
          </cell>
        </row>
        <row r="528">
          <cell r="A528" t="str">
            <v>Ss122</v>
          </cell>
          <cell r="B528">
            <v>1</v>
          </cell>
        </row>
        <row r="529">
          <cell r="A529" t="str">
            <v>Ss123</v>
          </cell>
          <cell r="B529">
            <v>1</v>
          </cell>
        </row>
        <row r="530">
          <cell r="A530" t="str">
            <v>Ss124</v>
          </cell>
          <cell r="B530">
            <v>1</v>
          </cell>
        </row>
        <row r="531">
          <cell r="A531" t="str">
            <v>Ss125</v>
          </cell>
          <cell r="B531">
            <v>1</v>
          </cell>
        </row>
        <row r="532">
          <cell r="A532" t="str">
            <v>Ss126</v>
          </cell>
          <cell r="B532">
            <v>1</v>
          </cell>
        </row>
        <row r="533">
          <cell r="A533" t="str">
            <v>Ss127</v>
          </cell>
          <cell r="B533">
            <v>1</v>
          </cell>
        </row>
        <row r="534">
          <cell r="A534" t="str">
            <v>Ss128</v>
          </cell>
          <cell r="B534">
            <v>1</v>
          </cell>
        </row>
        <row r="535">
          <cell r="A535" t="str">
            <v>Ss129</v>
          </cell>
          <cell r="B535">
            <v>1</v>
          </cell>
        </row>
        <row r="536">
          <cell r="A536" t="str">
            <v>Ss130</v>
          </cell>
          <cell r="B536">
            <v>1</v>
          </cell>
        </row>
        <row r="537">
          <cell r="A537" t="str">
            <v>Ss131</v>
          </cell>
          <cell r="B537">
            <v>1</v>
          </cell>
        </row>
        <row r="538">
          <cell r="A538" t="str">
            <v>Ss132</v>
          </cell>
          <cell r="B538">
            <v>1</v>
          </cell>
        </row>
        <row r="539">
          <cell r="A539" t="str">
            <v>Ss133</v>
          </cell>
          <cell r="B539">
            <v>1</v>
          </cell>
        </row>
        <row r="540">
          <cell r="A540" t="str">
            <v>Ss134</v>
          </cell>
          <cell r="B540">
            <v>1</v>
          </cell>
        </row>
        <row r="541">
          <cell r="A541" t="str">
            <v>Ss135</v>
          </cell>
          <cell r="B541">
            <v>1</v>
          </cell>
        </row>
        <row r="542">
          <cell r="A542" t="str">
            <v>Ss136</v>
          </cell>
          <cell r="B542">
            <v>1</v>
          </cell>
        </row>
        <row r="543">
          <cell r="A543" t="str">
            <v>Ss137</v>
          </cell>
          <cell r="B543">
            <v>1</v>
          </cell>
        </row>
        <row r="544">
          <cell r="A544" t="str">
            <v>Ss138</v>
          </cell>
          <cell r="B544">
            <v>1</v>
          </cell>
        </row>
        <row r="545">
          <cell r="A545" t="str">
            <v>Ss139</v>
          </cell>
          <cell r="B545">
            <v>1</v>
          </cell>
        </row>
        <row r="546">
          <cell r="A546" t="str">
            <v>Ss140</v>
          </cell>
          <cell r="B546">
            <v>1</v>
          </cell>
        </row>
        <row r="547">
          <cell r="A547" t="str">
            <v>Ss141</v>
          </cell>
          <cell r="B547">
            <v>1</v>
          </cell>
        </row>
        <row r="548">
          <cell r="A548" t="str">
            <v>Ss142</v>
          </cell>
          <cell r="B548">
            <v>1</v>
          </cell>
        </row>
        <row r="549">
          <cell r="A549" t="str">
            <v>Ss143</v>
          </cell>
          <cell r="B549">
            <v>1</v>
          </cell>
        </row>
        <row r="550">
          <cell r="A550" t="str">
            <v>Ss144</v>
          </cell>
          <cell r="B550">
            <v>1</v>
          </cell>
        </row>
        <row r="551">
          <cell r="A551" t="str">
            <v>Ss145</v>
          </cell>
          <cell r="B551">
            <v>1</v>
          </cell>
        </row>
        <row r="552">
          <cell r="A552" t="str">
            <v>Ss146</v>
          </cell>
          <cell r="B552">
            <v>1</v>
          </cell>
        </row>
        <row r="553">
          <cell r="A553" t="str">
            <v>Ss147</v>
          </cell>
          <cell r="B553">
            <v>1</v>
          </cell>
        </row>
        <row r="554">
          <cell r="A554" t="str">
            <v>Ss148</v>
          </cell>
          <cell r="B554">
            <v>1</v>
          </cell>
        </row>
        <row r="555">
          <cell r="A555" t="str">
            <v>Ss149</v>
          </cell>
          <cell r="B555">
            <v>1</v>
          </cell>
        </row>
        <row r="556">
          <cell r="A556" t="str">
            <v>Ss150</v>
          </cell>
          <cell r="B556">
            <v>1</v>
          </cell>
        </row>
        <row r="557">
          <cell r="A557" t="str">
            <v>Ss151</v>
          </cell>
          <cell r="B557">
            <v>1</v>
          </cell>
        </row>
        <row r="558">
          <cell r="A558" t="str">
            <v>Ss152</v>
          </cell>
          <cell r="B558">
            <v>1</v>
          </cell>
        </row>
        <row r="559">
          <cell r="A559" t="str">
            <v>Ss153</v>
          </cell>
          <cell r="B559">
            <v>1</v>
          </cell>
        </row>
        <row r="560">
          <cell r="A560" t="str">
            <v>Ss154</v>
          </cell>
          <cell r="B560">
            <v>1</v>
          </cell>
        </row>
        <row r="561">
          <cell r="A561" t="str">
            <v>Ss155</v>
          </cell>
          <cell r="B561">
            <v>1</v>
          </cell>
        </row>
        <row r="562">
          <cell r="A562" t="str">
            <v>Ss156</v>
          </cell>
          <cell r="B562">
            <v>1</v>
          </cell>
        </row>
        <row r="563">
          <cell r="A563" t="str">
            <v>Ss157</v>
          </cell>
          <cell r="B563">
            <v>1</v>
          </cell>
        </row>
        <row r="564">
          <cell r="A564" t="str">
            <v>Ss158</v>
          </cell>
          <cell r="B564">
            <v>1</v>
          </cell>
        </row>
        <row r="565">
          <cell r="A565" t="str">
            <v>Ss159</v>
          </cell>
          <cell r="B565">
            <v>1</v>
          </cell>
        </row>
        <row r="566">
          <cell r="A566" t="str">
            <v>Ss160</v>
          </cell>
          <cell r="B566">
            <v>1</v>
          </cell>
        </row>
        <row r="567">
          <cell r="A567" t="str">
            <v>Ss161</v>
          </cell>
          <cell r="B567">
            <v>1</v>
          </cell>
        </row>
        <row r="568">
          <cell r="A568" t="str">
            <v>Ss162</v>
          </cell>
          <cell r="B568">
            <v>1</v>
          </cell>
        </row>
        <row r="569">
          <cell r="A569" t="str">
            <v>Ss163</v>
          </cell>
          <cell r="B569">
            <v>1</v>
          </cell>
        </row>
        <row r="570">
          <cell r="A570" t="str">
            <v>Ss164</v>
          </cell>
          <cell r="B570">
            <v>1</v>
          </cell>
        </row>
        <row r="571">
          <cell r="A571" t="str">
            <v>Ss165</v>
          </cell>
          <cell r="B571">
            <v>1</v>
          </cell>
        </row>
        <row r="572">
          <cell r="A572" t="str">
            <v>Ss166</v>
          </cell>
          <cell r="B572">
            <v>1</v>
          </cell>
        </row>
        <row r="573">
          <cell r="A573" t="str">
            <v>Ss167</v>
          </cell>
          <cell r="B573">
            <v>1</v>
          </cell>
        </row>
        <row r="574">
          <cell r="A574" t="str">
            <v>Ss168</v>
          </cell>
          <cell r="B574">
            <v>1</v>
          </cell>
        </row>
        <row r="575">
          <cell r="A575" t="str">
            <v>Ss169</v>
          </cell>
          <cell r="B575">
            <v>1</v>
          </cell>
        </row>
        <row r="576">
          <cell r="A576" t="str">
            <v>Ss170</v>
          </cell>
          <cell r="B576">
            <v>1</v>
          </cell>
        </row>
        <row r="577">
          <cell r="A577" t="str">
            <v>Ss171</v>
          </cell>
          <cell r="B577">
            <v>1</v>
          </cell>
        </row>
        <row r="578">
          <cell r="A578" t="str">
            <v>Ss172</v>
          </cell>
          <cell r="B578">
            <v>1</v>
          </cell>
        </row>
        <row r="579">
          <cell r="A579" t="str">
            <v>Ss173</v>
          </cell>
          <cell r="B579">
            <v>1</v>
          </cell>
        </row>
        <row r="580">
          <cell r="A580" t="str">
            <v>Ss174</v>
          </cell>
          <cell r="B580">
            <v>1</v>
          </cell>
        </row>
        <row r="581">
          <cell r="A581" t="str">
            <v>Ss175</v>
          </cell>
          <cell r="B581">
            <v>1</v>
          </cell>
        </row>
        <row r="582">
          <cell r="A582" t="str">
            <v>Ss176</v>
          </cell>
          <cell r="B582">
            <v>1</v>
          </cell>
        </row>
        <row r="583">
          <cell r="A583" t="str">
            <v>Ss177</v>
          </cell>
          <cell r="B583">
            <v>1</v>
          </cell>
        </row>
        <row r="584">
          <cell r="A584" t="str">
            <v>Ss178</v>
          </cell>
          <cell r="B584">
            <v>1</v>
          </cell>
        </row>
        <row r="585">
          <cell r="A585" t="str">
            <v>Ss179</v>
          </cell>
          <cell r="B585">
            <v>1</v>
          </cell>
        </row>
        <row r="586">
          <cell r="A586" t="str">
            <v>Ss180</v>
          </cell>
          <cell r="B586">
            <v>1</v>
          </cell>
        </row>
        <row r="587">
          <cell r="A587" t="str">
            <v>Ss181</v>
          </cell>
          <cell r="B587">
            <v>1</v>
          </cell>
        </row>
        <row r="588">
          <cell r="A588" t="str">
            <v>Ss182</v>
          </cell>
          <cell r="B588">
            <v>1</v>
          </cell>
        </row>
        <row r="589">
          <cell r="A589" t="str">
            <v>Ss183</v>
          </cell>
          <cell r="B589">
            <v>1</v>
          </cell>
        </row>
        <row r="590">
          <cell r="A590" t="str">
            <v>Ss184</v>
          </cell>
          <cell r="B590">
            <v>1</v>
          </cell>
        </row>
        <row r="591">
          <cell r="A591" t="str">
            <v>Ss185</v>
          </cell>
          <cell r="B591">
            <v>1</v>
          </cell>
        </row>
        <row r="592">
          <cell r="A592" t="str">
            <v>Ss186</v>
          </cell>
          <cell r="B592">
            <v>1</v>
          </cell>
        </row>
        <row r="593">
          <cell r="A593" t="str">
            <v>Ss187</v>
          </cell>
          <cell r="B593">
            <v>1</v>
          </cell>
        </row>
        <row r="594">
          <cell r="A594" t="str">
            <v>Ss188</v>
          </cell>
          <cell r="B594">
            <v>1</v>
          </cell>
        </row>
        <row r="595">
          <cell r="A595" t="str">
            <v>Ss189</v>
          </cell>
          <cell r="B595">
            <v>1</v>
          </cell>
        </row>
        <row r="596">
          <cell r="A596" t="str">
            <v>Ss190</v>
          </cell>
          <cell r="B596">
            <v>1</v>
          </cell>
        </row>
        <row r="597">
          <cell r="A597" t="str">
            <v>Ss191</v>
          </cell>
          <cell r="B597">
            <v>1</v>
          </cell>
        </row>
        <row r="598">
          <cell r="A598" t="str">
            <v>Ss192</v>
          </cell>
          <cell r="B598">
            <v>1</v>
          </cell>
        </row>
        <row r="599">
          <cell r="A599" t="str">
            <v>Ss193</v>
          </cell>
          <cell r="B599">
            <v>1</v>
          </cell>
        </row>
        <row r="600">
          <cell r="A600" t="str">
            <v>Ss194</v>
          </cell>
          <cell r="B600">
            <v>1</v>
          </cell>
        </row>
        <row r="601">
          <cell r="A601" t="str">
            <v>Ss195</v>
          </cell>
          <cell r="B601">
            <v>1</v>
          </cell>
        </row>
        <row r="602">
          <cell r="A602" t="str">
            <v>Ss196</v>
          </cell>
          <cell r="B602">
            <v>1</v>
          </cell>
        </row>
        <row r="603">
          <cell r="A603" t="str">
            <v>Ss197</v>
          </cell>
          <cell r="B603">
            <v>1</v>
          </cell>
        </row>
        <row r="604">
          <cell r="A604" t="str">
            <v>Ss198</v>
          </cell>
          <cell r="B604">
            <v>1</v>
          </cell>
        </row>
        <row r="605">
          <cell r="A605" t="str">
            <v>Ss199</v>
          </cell>
          <cell r="B605">
            <v>1</v>
          </cell>
        </row>
        <row r="606">
          <cell r="A606" t="str">
            <v>Ss200</v>
          </cell>
          <cell r="B606">
            <v>1</v>
          </cell>
        </row>
        <row r="607">
          <cell r="A607" t="str">
            <v>Ssk</v>
          </cell>
          <cell r="B607">
            <v>0.15</v>
          </cell>
        </row>
        <row r="608">
          <cell r="A608" t="str">
            <v>Ssk1</v>
          </cell>
          <cell r="B608">
            <v>0.15</v>
          </cell>
        </row>
        <row r="609">
          <cell r="A609" t="str">
            <v>Ssk2</v>
          </cell>
          <cell r="B609">
            <v>0.2</v>
          </cell>
        </row>
        <row r="610">
          <cell r="A610" t="str">
            <v>Ssk3</v>
          </cell>
          <cell r="B610">
            <v>0.25</v>
          </cell>
        </row>
        <row r="611">
          <cell r="A611" t="str">
            <v>Ssk4</v>
          </cell>
          <cell r="B611">
            <v>1</v>
          </cell>
        </row>
        <row r="612">
          <cell r="A612" t="str">
            <v>Ssk5</v>
          </cell>
          <cell r="B612">
            <v>1</v>
          </cell>
        </row>
        <row r="613">
          <cell r="A613" t="str">
            <v>Ssk6</v>
          </cell>
          <cell r="B613">
            <v>1</v>
          </cell>
        </row>
        <row r="614">
          <cell r="A614" t="str">
            <v>Ssk7</v>
          </cell>
          <cell r="B614">
            <v>1</v>
          </cell>
        </row>
        <row r="615">
          <cell r="A615" t="str">
            <v>Ssk8</v>
          </cell>
          <cell r="B615">
            <v>1</v>
          </cell>
        </row>
        <row r="616">
          <cell r="A616" t="str">
            <v>Ssk9</v>
          </cell>
          <cell r="B616">
            <v>1</v>
          </cell>
        </row>
        <row r="617">
          <cell r="A617" t="str">
            <v>Ssk10</v>
          </cell>
          <cell r="B617">
            <v>1</v>
          </cell>
        </row>
        <row r="618">
          <cell r="A618" t="str">
            <v>Ssk11</v>
          </cell>
          <cell r="B618">
            <v>1</v>
          </cell>
        </row>
        <row r="619">
          <cell r="A619" t="str">
            <v>Ssk12</v>
          </cell>
          <cell r="B619">
            <v>1</v>
          </cell>
        </row>
        <row r="620">
          <cell r="A620" t="str">
            <v>Ssk13</v>
          </cell>
          <cell r="B620">
            <v>1</v>
          </cell>
        </row>
        <row r="621">
          <cell r="A621" t="str">
            <v>Ssk14</v>
          </cell>
          <cell r="B621">
            <v>1</v>
          </cell>
        </row>
        <row r="622">
          <cell r="A622" t="str">
            <v>Ssk15</v>
          </cell>
          <cell r="B622">
            <v>1</v>
          </cell>
        </row>
        <row r="623">
          <cell r="A623" t="str">
            <v>Ssk16</v>
          </cell>
          <cell r="B623">
            <v>0.7</v>
          </cell>
        </row>
        <row r="624">
          <cell r="A624" t="str">
            <v>Ssk17</v>
          </cell>
          <cell r="B624">
            <v>0.7</v>
          </cell>
        </row>
        <row r="625">
          <cell r="A625" t="str">
            <v>Ssk18</v>
          </cell>
          <cell r="B625">
            <v>0.7</v>
          </cell>
        </row>
        <row r="626">
          <cell r="A626" t="str">
            <v>Ssk19</v>
          </cell>
          <cell r="B626">
            <v>0.7</v>
          </cell>
        </row>
        <row r="627">
          <cell r="A627" t="str">
            <v>Ssk20</v>
          </cell>
          <cell r="B627">
            <v>0.7</v>
          </cell>
        </row>
        <row r="628">
          <cell r="A628" t="str">
            <v>Ssk21</v>
          </cell>
          <cell r="B628">
            <v>0.7</v>
          </cell>
        </row>
        <row r="629">
          <cell r="A629" t="str">
            <v>Ssk22</v>
          </cell>
          <cell r="B629">
            <v>0.7</v>
          </cell>
        </row>
        <row r="630">
          <cell r="A630" t="str">
            <v>Ssk23</v>
          </cell>
          <cell r="B630">
            <v>0.7</v>
          </cell>
        </row>
        <row r="631">
          <cell r="A631" t="str">
            <v>Ssk24</v>
          </cell>
          <cell r="B631">
            <v>0.7</v>
          </cell>
        </row>
        <row r="632">
          <cell r="A632" t="str">
            <v>Ssk25</v>
          </cell>
          <cell r="B632">
            <v>0.7</v>
          </cell>
        </row>
        <row r="633">
          <cell r="A633" t="str">
            <v>Ssk26</v>
          </cell>
          <cell r="B633">
            <v>0.7</v>
          </cell>
        </row>
        <row r="634">
          <cell r="A634" t="str">
            <v>Ssk27</v>
          </cell>
          <cell r="B634">
            <v>0.7</v>
          </cell>
        </row>
        <row r="635">
          <cell r="A635" t="str">
            <v>Ssk28</v>
          </cell>
          <cell r="B635">
            <v>0.7</v>
          </cell>
        </row>
        <row r="636">
          <cell r="A636" t="str">
            <v>Ssk29</v>
          </cell>
          <cell r="B636">
            <v>0.7</v>
          </cell>
        </row>
        <row r="637">
          <cell r="A637" t="str">
            <v>Ssk30</v>
          </cell>
          <cell r="B637">
            <v>0.7</v>
          </cell>
        </row>
        <row r="638">
          <cell r="A638" t="str">
            <v>Ssk31</v>
          </cell>
          <cell r="B638">
            <v>0.7</v>
          </cell>
        </row>
        <row r="639">
          <cell r="A639" t="str">
            <v>Ssk32</v>
          </cell>
          <cell r="B639">
            <v>0.7</v>
          </cell>
        </row>
        <row r="640">
          <cell r="A640" t="str">
            <v>Ssk33</v>
          </cell>
          <cell r="B640">
            <v>0.7</v>
          </cell>
        </row>
        <row r="641">
          <cell r="A641" t="str">
            <v>Ssk34</v>
          </cell>
          <cell r="B641">
            <v>0.7</v>
          </cell>
        </row>
        <row r="642">
          <cell r="A642" t="str">
            <v>Ssk35</v>
          </cell>
          <cell r="B642">
            <v>0.7</v>
          </cell>
        </row>
        <row r="643">
          <cell r="A643" t="str">
            <v>Ssk36</v>
          </cell>
          <cell r="B643">
            <v>0.7</v>
          </cell>
        </row>
        <row r="644">
          <cell r="A644" t="str">
            <v>Ssk37</v>
          </cell>
          <cell r="B644">
            <v>0.7</v>
          </cell>
        </row>
        <row r="645">
          <cell r="A645" t="str">
            <v>Ssk38</v>
          </cell>
          <cell r="B645">
            <v>0.7</v>
          </cell>
        </row>
        <row r="646">
          <cell r="A646" t="str">
            <v>Ssk39</v>
          </cell>
          <cell r="B646">
            <v>0.7</v>
          </cell>
        </row>
        <row r="647">
          <cell r="A647" t="str">
            <v>Ssk40</v>
          </cell>
          <cell r="B647">
            <v>0.7</v>
          </cell>
        </row>
        <row r="648">
          <cell r="A648" t="str">
            <v>Ssk41</v>
          </cell>
          <cell r="B648">
            <v>0.7</v>
          </cell>
        </row>
        <row r="649">
          <cell r="A649" t="str">
            <v>Ssk42</v>
          </cell>
          <cell r="B649">
            <v>0.7</v>
          </cell>
        </row>
        <row r="650">
          <cell r="A650" t="str">
            <v>Ssk43</v>
          </cell>
          <cell r="B650">
            <v>0.7</v>
          </cell>
        </row>
        <row r="651">
          <cell r="A651" t="str">
            <v>Ssk44</v>
          </cell>
          <cell r="B651">
            <v>0.7</v>
          </cell>
        </row>
        <row r="652">
          <cell r="A652" t="str">
            <v>Ssk45</v>
          </cell>
          <cell r="B652">
            <v>0.7</v>
          </cell>
        </row>
        <row r="653">
          <cell r="A653" t="str">
            <v>Ssk46</v>
          </cell>
          <cell r="B653">
            <v>0.7</v>
          </cell>
        </row>
        <row r="654">
          <cell r="A654" t="str">
            <v>Ssk47</v>
          </cell>
          <cell r="B654">
            <v>0.7</v>
          </cell>
        </row>
        <row r="655">
          <cell r="A655" t="str">
            <v>Ssk48</v>
          </cell>
          <cell r="B655">
            <v>0.7</v>
          </cell>
        </row>
        <row r="656">
          <cell r="A656" t="str">
            <v>Ssk49</v>
          </cell>
          <cell r="B656">
            <v>0.7</v>
          </cell>
        </row>
        <row r="657">
          <cell r="A657" t="str">
            <v>Ssk50</v>
          </cell>
          <cell r="B657">
            <v>0.7</v>
          </cell>
        </row>
        <row r="658">
          <cell r="A658" t="str">
            <v>Ssk51</v>
          </cell>
          <cell r="B658">
            <v>0.7</v>
          </cell>
        </row>
        <row r="659">
          <cell r="A659" t="str">
            <v>Ssk52</v>
          </cell>
          <cell r="B659">
            <v>0.7</v>
          </cell>
        </row>
        <row r="660">
          <cell r="A660" t="str">
            <v>Ssk53</v>
          </cell>
          <cell r="B660">
            <v>0.7</v>
          </cell>
        </row>
        <row r="661">
          <cell r="A661" t="str">
            <v>Ssk54</v>
          </cell>
          <cell r="B661">
            <v>0.7</v>
          </cell>
        </row>
        <row r="662">
          <cell r="A662" t="str">
            <v>Ssk55</v>
          </cell>
          <cell r="B662">
            <v>0.7</v>
          </cell>
        </row>
        <row r="663">
          <cell r="A663" t="str">
            <v>Ssk56</v>
          </cell>
          <cell r="B663">
            <v>0.7</v>
          </cell>
        </row>
        <row r="664">
          <cell r="A664" t="str">
            <v>Ssk57</v>
          </cell>
          <cell r="B664">
            <v>0.7</v>
          </cell>
        </row>
        <row r="665">
          <cell r="A665" t="str">
            <v>Ssk58</v>
          </cell>
          <cell r="B665">
            <v>0.7</v>
          </cell>
        </row>
        <row r="666">
          <cell r="A666" t="str">
            <v>Ssk59</v>
          </cell>
          <cell r="B666">
            <v>0.7</v>
          </cell>
        </row>
        <row r="667">
          <cell r="A667" t="str">
            <v>Ssk60</v>
          </cell>
          <cell r="B667">
            <v>0.7</v>
          </cell>
        </row>
        <row r="668">
          <cell r="A668" t="str">
            <v>Ssk61</v>
          </cell>
          <cell r="B668">
            <v>0.7</v>
          </cell>
        </row>
        <row r="669">
          <cell r="A669" t="str">
            <v>Ssk62</v>
          </cell>
          <cell r="B669">
            <v>0.7</v>
          </cell>
        </row>
        <row r="670">
          <cell r="A670" t="str">
            <v>Ssk63</v>
          </cell>
          <cell r="B670">
            <v>0.7</v>
          </cell>
        </row>
        <row r="671">
          <cell r="A671" t="str">
            <v>Ssk64</v>
          </cell>
          <cell r="B671">
            <v>0.7</v>
          </cell>
        </row>
        <row r="672">
          <cell r="A672" t="str">
            <v>Ssk65</v>
          </cell>
          <cell r="B672">
            <v>0.7</v>
          </cell>
        </row>
        <row r="673">
          <cell r="A673" t="str">
            <v>Ssk66</v>
          </cell>
          <cell r="B673">
            <v>0.7</v>
          </cell>
        </row>
        <row r="674">
          <cell r="A674" t="str">
            <v>Ssk67</v>
          </cell>
          <cell r="B674">
            <v>0.7</v>
          </cell>
        </row>
        <row r="675">
          <cell r="A675" t="str">
            <v>Ssk68</v>
          </cell>
          <cell r="B675">
            <v>0.7</v>
          </cell>
        </row>
        <row r="676">
          <cell r="A676" t="str">
            <v>Ssk69</v>
          </cell>
          <cell r="B676">
            <v>0.7</v>
          </cell>
        </row>
        <row r="677">
          <cell r="A677" t="str">
            <v>Ssk70</v>
          </cell>
          <cell r="B677">
            <v>0.7</v>
          </cell>
        </row>
        <row r="678">
          <cell r="A678" t="str">
            <v>Ssk71</v>
          </cell>
          <cell r="B678">
            <v>0.7</v>
          </cell>
        </row>
        <row r="679">
          <cell r="A679" t="str">
            <v>Ssk72</v>
          </cell>
          <cell r="B679">
            <v>0.7</v>
          </cell>
        </row>
        <row r="680">
          <cell r="A680" t="str">
            <v>Ssk73</v>
          </cell>
          <cell r="B680">
            <v>0.7</v>
          </cell>
        </row>
        <row r="681">
          <cell r="A681" t="str">
            <v>Ssk74</v>
          </cell>
          <cell r="B681">
            <v>0.7</v>
          </cell>
        </row>
        <row r="682">
          <cell r="A682" t="str">
            <v>Ssk75</v>
          </cell>
          <cell r="B682">
            <v>0.7</v>
          </cell>
        </row>
        <row r="683">
          <cell r="A683" t="str">
            <v>Ssk76</v>
          </cell>
          <cell r="B683">
            <v>0.7</v>
          </cell>
        </row>
        <row r="684">
          <cell r="A684" t="str">
            <v>Ssk77</v>
          </cell>
          <cell r="B684">
            <v>0.7</v>
          </cell>
        </row>
        <row r="685">
          <cell r="A685" t="str">
            <v>Ssk78</v>
          </cell>
          <cell r="B685">
            <v>0.7</v>
          </cell>
        </row>
        <row r="686">
          <cell r="A686" t="str">
            <v>Ssk79</v>
          </cell>
          <cell r="B686">
            <v>0.7</v>
          </cell>
        </row>
        <row r="687">
          <cell r="A687" t="str">
            <v>Ssk80</v>
          </cell>
          <cell r="B687">
            <v>0.7</v>
          </cell>
        </row>
        <row r="688">
          <cell r="A688" t="str">
            <v>Ssk81</v>
          </cell>
          <cell r="B688">
            <v>0.7</v>
          </cell>
        </row>
        <row r="689">
          <cell r="A689" t="str">
            <v>Ssk82</v>
          </cell>
          <cell r="B689">
            <v>0.7</v>
          </cell>
        </row>
        <row r="690">
          <cell r="A690" t="str">
            <v>Ssk83</v>
          </cell>
          <cell r="B690">
            <v>0.7</v>
          </cell>
        </row>
        <row r="691">
          <cell r="A691" t="str">
            <v>Ssk84</v>
          </cell>
          <cell r="B691">
            <v>0.7</v>
          </cell>
        </row>
        <row r="692">
          <cell r="A692" t="str">
            <v>Ssk85</v>
          </cell>
          <cell r="B692">
            <v>0.7</v>
          </cell>
        </row>
        <row r="693">
          <cell r="A693" t="str">
            <v>Ssk86</v>
          </cell>
          <cell r="B693">
            <v>0.7</v>
          </cell>
        </row>
        <row r="694">
          <cell r="A694" t="str">
            <v>Ssk87</v>
          </cell>
          <cell r="B694">
            <v>0.7</v>
          </cell>
        </row>
        <row r="695">
          <cell r="A695" t="str">
            <v>Ssk88</v>
          </cell>
          <cell r="B695">
            <v>0.7</v>
          </cell>
        </row>
        <row r="696">
          <cell r="A696" t="str">
            <v>Ssk89</v>
          </cell>
          <cell r="B696">
            <v>0.7</v>
          </cell>
        </row>
        <row r="697">
          <cell r="A697" t="str">
            <v>Ssk90</v>
          </cell>
          <cell r="B697">
            <v>0.7</v>
          </cell>
        </row>
        <row r="698">
          <cell r="A698" t="str">
            <v>Ssk91</v>
          </cell>
          <cell r="B698">
            <v>0.7</v>
          </cell>
        </row>
        <row r="699">
          <cell r="A699" t="str">
            <v>Ssk92</v>
          </cell>
          <cell r="B699">
            <v>0.7</v>
          </cell>
        </row>
        <row r="700">
          <cell r="A700" t="str">
            <v>Ssk93</v>
          </cell>
          <cell r="B700">
            <v>0.7</v>
          </cell>
        </row>
        <row r="701">
          <cell r="A701" t="str">
            <v>Ssk94</v>
          </cell>
          <cell r="B701">
            <v>0.7</v>
          </cell>
        </row>
        <row r="702">
          <cell r="A702" t="str">
            <v>Ssk95</v>
          </cell>
          <cell r="B702">
            <v>0.7</v>
          </cell>
        </row>
        <row r="703">
          <cell r="A703" t="str">
            <v>Ssk96</v>
          </cell>
          <cell r="B703">
            <v>0.7</v>
          </cell>
        </row>
        <row r="704">
          <cell r="A704" t="str">
            <v>Ssk97</v>
          </cell>
          <cell r="B704">
            <v>0.7</v>
          </cell>
        </row>
        <row r="705">
          <cell r="A705" t="str">
            <v>Ssk98</v>
          </cell>
          <cell r="B705">
            <v>0.7</v>
          </cell>
        </row>
        <row r="706">
          <cell r="A706" t="str">
            <v>Ssk99</v>
          </cell>
          <cell r="B706">
            <v>0.7</v>
          </cell>
        </row>
        <row r="707">
          <cell r="A707" t="str">
            <v>Ssk100</v>
          </cell>
          <cell r="B707">
            <v>0.7</v>
          </cell>
        </row>
        <row r="708">
          <cell r="A708" t="str">
            <v>Ssk101</v>
          </cell>
          <cell r="B708">
            <v>0.7</v>
          </cell>
        </row>
        <row r="709">
          <cell r="A709" t="str">
            <v>Ssk102</v>
          </cell>
          <cell r="B709">
            <v>0.7</v>
          </cell>
        </row>
        <row r="710">
          <cell r="A710" t="str">
            <v>Ssk103</v>
          </cell>
          <cell r="B710">
            <v>0.7</v>
          </cell>
        </row>
        <row r="711">
          <cell r="A711" t="str">
            <v>Ssk104</v>
          </cell>
          <cell r="B711">
            <v>0.7</v>
          </cell>
        </row>
        <row r="712">
          <cell r="A712" t="str">
            <v>Ssk105</v>
          </cell>
          <cell r="B712">
            <v>0.7</v>
          </cell>
        </row>
        <row r="713">
          <cell r="A713" t="str">
            <v>Ssk106</v>
          </cell>
          <cell r="B713">
            <v>0.7</v>
          </cell>
        </row>
        <row r="714">
          <cell r="A714" t="str">
            <v>Ssk107</v>
          </cell>
          <cell r="B714">
            <v>0.7</v>
          </cell>
        </row>
        <row r="715">
          <cell r="A715" t="str">
            <v>Ssk108</v>
          </cell>
          <cell r="B715">
            <v>0.7</v>
          </cell>
        </row>
        <row r="716">
          <cell r="A716" t="str">
            <v>Ssk109</v>
          </cell>
          <cell r="B716">
            <v>0.7</v>
          </cell>
        </row>
        <row r="717">
          <cell r="A717" t="str">
            <v>Ssk110</v>
          </cell>
          <cell r="B717">
            <v>0.7</v>
          </cell>
        </row>
        <row r="718">
          <cell r="A718" t="str">
            <v>Ssk111</v>
          </cell>
          <cell r="B718">
            <v>0.7</v>
          </cell>
        </row>
        <row r="719">
          <cell r="A719" t="str">
            <v>Ssk112</v>
          </cell>
          <cell r="B719">
            <v>0.7</v>
          </cell>
        </row>
        <row r="720">
          <cell r="A720" t="str">
            <v>Ssk113</v>
          </cell>
          <cell r="B720">
            <v>0.7</v>
          </cell>
        </row>
        <row r="721">
          <cell r="A721" t="str">
            <v>Ssk114</v>
          </cell>
          <cell r="B721">
            <v>0.7</v>
          </cell>
        </row>
        <row r="722">
          <cell r="A722" t="str">
            <v>Ssk115</v>
          </cell>
          <cell r="B722">
            <v>0.7</v>
          </cell>
        </row>
        <row r="723">
          <cell r="A723" t="str">
            <v>Ssk116</v>
          </cell>
          <cell r="B723">
            <v>0.7</v>
          </cell>
        </row>
        <row r="724">
          <cell r="A724" t="str">
            <v>Ssk117</v>
          </cell>
          <cell r="B724">
            <v>0.7</v>
          </cell>
        </row>
        <row r="725">
          <cell r="A725" t="str">
            <v>Ssk118</v>
          </cell>
          <cell r="B725">
            <v>0.7</v>
          </cell>
        </row>
        <row r="726">
          <cell r="A726" t="str">
            <v>Ssk119</v>
          </cell>
          <cell r="B726">
            <v>0.7</v>
          </cell>
        </row>
        <row r="727">
          <cell r="A727" t="str">
            <v>Ssk120</v>
          </cell>
          <cell r="B727">
            <v>0.7</v>
          </cell>
        </row>
        <row r="728">
          <cell r="A728" t="str">
            <v>Ssk121</v>
          </cell>
          <cell r="B728">
            <v>0.7</v>
          </cell>
        </row>
        <row r="729">
          <cell r="A729" t="str">
            <v>Ssk122</v>
          </cell>
          <cell r="B729">
            <v>0.7</v>
          </cell>
        </row>
        <row r="730">
          <cell r="A730" t="str">
            <v>Ssk123</v>
          </cell>
          <cell r="B730">
            <v>0.7</v>
          </cell>
        </row>
        <row r="731">
          <cell r="A731" t="str">
            <v>Ssk124</v>
          </cell>
          <cell r="B731">
            <v>0.7</v>
          </cell>
        </row>
        <row r="732">
          <cell r="A732" t="str">
            <v>Ssk125</v>
          </cell>
          <cell r="B732">
            <v>0.7</v>
          </cell>
        </row>
        <row r="733">
          <cell r="A733" t="str">
            <v>Ssk126</v>
          </cell>
          <cell r="B733">
            <v>0.7</v>
          </cell>
        </row>
        <row r="734">
          <cell r="A734" t="str">
            <v>Ssk127</v>
          </cell>
          <cell r="B734">
            <v>0.7</v>
          </cell>
        </row>
        <row r="735">
          <cell r="A735" t="str">
            <v>Ssk128</v>
          </cell>
          <cell r="B735">
            <v>0.7</v>
          </cell>
        </row>
        <row r="736">
          <cell r="A736" t="str">
            <v>Ssk129</v>
          </cell>
          <cell r="B736">
            <v>0.7</v>
          </cell>
        </row>
        <row r="737">
          <cell r="A737" t="str">
            <v>Ssk130</v>
          </cell>
          <cell r="B737">
            <v>0.7</v>
          </cell>
        </row>
        <row r="738">
          <cell r="A738" t="str">
            <v>Ssk131</v>
          </cell>
          <cell r="B738">
            <v>0.7</v>
          </cell>
        </row>
        <row r="739">
          <cell r="A739" t="str">
            <v>Ssk132</v>
          </cell>
          <cell r="B739">
            <v>0.7</v>
          </cell>
        </row>
        <row r="740">
          <cell r="A740" t="str">
            <v>Ssk133</v>
          </cell>
          <cell r="B740">
            <v>0.7</v>
          </cell>
        </row>
        <row r="741">
          <cell r="A741" t="str">
            <v>Ssk134</v>
          </cell>
          <cell r="B741">
            <v>0.7</v>
          </cell>
        </row>
        <row r="742">
          <cell r="A742" t="str">
            <v>Ssk135</v>
          </cell>
          <cell r="B742">
            <v>0.7</v>
          </cell>
        </row>
        <row r="743">
          <cell r="A743" t="str">
            <v>Ssk136</v>
          </cell>
          <cell r="B743">
            <v>0.7</v>
          </cell>
        </row>
        <row r="744">
          <cell r="A744" t="str">
            <v>Ssk137</v>
          </cell>
          <cell r="B744">
            <v>0.7</v>
          </cell>
        </row>
        <row r="745">
          <cell r="A745" t="str">
            <v>Ssk138</v>
          </cell>
          <cell r="B745">
            <v>0.7</v>
          </cell>
        </row>
        <row r="746">
          <cell r="A746" t="str">
            <v>Ssk139</v>
          </cell>
          <cell r="B746">
            <v>0.7</v>
          </cell>
        </row>
        <row r="747">
          <cell r="A747" t="str">
            <v>Ssk140</v>
          </cell>
          <cell r="B747">
            <v>0.7</v>
          </cell>
        </row>
        <row r="748">
          <cell r="A748" t="str">
            <v>Ssk141</v>
          </cell>
          <cell r="B748">
            <v>0.7</v>
          </cell>
        </row>
        <row r="749">
          <cell r="A749" t="str">
            <v>Ssk142</v>
          </cell>
          <cell r="B749">
            <v>0.7</v>
          </cell>
        </row>
        <row r="750">
          <cell r="A750" t="str">
            <v>Ssk143</v>
          </cell>
          <cell r="B750">
            <v>0.7</v>
          </cell>
        </row>
        <row r="751">
          <cell r="A751" t="str">
            <v>Ssk144</v>
          </cell>
          <cell r="B751">
            <v>0.7</v>
          </cell>
        </row>
        <row r="752">
          <cell r="A752" t="str">
            <v>Ssk145</v>
          </cell>
          <cell r="B752">
            <v>0.7</v>
          </cell>
        </row>
        <row r="753">
          <cell r="A753" t="str">
            <v>Ssk146</v>
          </cell>
          <cell r="B753">
            <v>0.7</v>
          </cell>
        </row>
        <row r="754">
          <cell r="A754" t="str">
            <v>Ssk147</v>
          </cell>
          <cell r="B754">
            <v>0.7</v>
          </cell>
        </row>
        <row r="755">
          <cell r="A755" t="str">
            <v>Ssk148</v>
          </cell>
          <cell r="B755">
            <v>0.7</v>
          </cell>
        </row>
        <row r="756">
          <cell r="A756" t="str">
            <v>Ssk149</v>
          </cell>
          <cell r="B756">
            <v>0.7</v>
          </cell>
        </row>
        <row r="757">
          <cell r="A757" t="str">
            <v>Ssk150</v>
          </cell>
          <cell r="B757">
            <v>0.7</v>
          </cell>
        </row>
        <row r="758">
          <cell r="A758" t="str">
            <v>Ssk151</v>
          </cell>
          <cell r="B758">
            <v>0.7</v>
          </cell>
        </row>
        <row r="759">
          <cell r="A759" t="str">
            <v>Ssk152</v>
          </cell>
          <cell r="B759">
            <v>0.7</v>
          </cell>
        </row>
        <row r="760">
          <cell r="A760" t="str">
            <v>Ssk153</v>
          </cell>
          <cell r="B760">
            <v>0.7</v>
          </cell>
        </row>
        <row r="761">
          <cell r="A761" t="str">
            <v>Ssk154</v>
          </cell>
          <cell r="B761">
            <v>0.7</v>
          </cell>
        </row>
        <row r="762">
          <cell r="A762" t="str">
            <v>Ssk155</v>
          </cell>
          <cell r="B762">
            <v>0.7</v>
          </cell>
        </row>
        <row r="763">
          <cell r="A763" t="str">
            <v>Ssk156</v>
          </cell>
          <cell r="B763">
            <v>0.7</v>
          </cell>
        </row>
        <row r="764">
          <cell r="A764" t="str">
            <v>Ssk157</v>
          </cell>
          <cell r="B764">
            <v>0.7</v>
          </cell>
        </row>
        <row r="765">
          <cell r="A765" t="str">
            <v>Ssk158</v>
          </cell>
          <cell r="B765">
            <v>0.7</v>
          </cell>
        </row>
        <row r="766">
          <cell r="A766" t="str">
            <v>Ssk159</v>
          </cell>
          <cell r="B766">
            <v>0.7</v>
          </cell>
        </row>
        <row r="767">
          <cell r="A767" t="str">
            <v>Ssk160</v>
          </cell>
          <cell r="B767">
            <v>0.7</v>
          </cell>
        </row>
        <row r="768">
          <cell r="A768" t="str">
            <v>Ssk161</v>
          </cell>
          <cell r="B768">
            <v>0.7</v>
          </cell>
        </row>
        <row r="769">
          <cell r="A769" t="str">
            <v>Ssk162</v>
          </cell>
          <cell r="B769">
            <v>0.7</v>
          </cell>
        </row>
        <row r="770">
          <cell r="A770" t="str">
            <v>Ssk163</v>
          </cell>
          <cell r="B770">
            <v>0.7</v>
          </cell>
        </row>
        <row r="771">
          <cell r="A771" t="str">
            <v>Ssk164</v>
          </cell>
          <cell r="B771">
            <v>0.7</v>
          </cell>
        </row>
        <row r="772">
          <cell r="A772" t="str">
            <v>Ssk165</v>
          </cell>
          <cell r="B772">
            <v>0.7</v>
          </cell>
        </row>
        <row r="773">
          <cell r="A773" t="str">
            <v>Ssk166</v>
          </cell>
          <cell r="B773">
            <v>0.7</v>
          </cell>
        </row>
        <row r="774">
          <cell r="A774" t="str">
            <v>Ssk167</v>
          </cell>
          <cell r="B774">
            <v>0.7</v>
          </cell>
        </row>
        <row r="775">
          <cell r="A775" t="str">
            <v>Ssk168</v>
          </cell>
          <cell r="B775">
            <v>0.7</v>
          </cell>
        </row>
        <row r="776">
          <cell r="A776" t="str">
            <v>Ssk169</v>
          </cell>
          <cell r="B776">
            <v>0.7</v>
          </cell>
        </row>
        <row r="777">
          <cell r="A777" t="str">
            <v>Ssk170</v>
          </cell>
          <cell r="B777">
            <v>0.7</v>
          </cell>
        </row>
        <row r="778">
          <cell r="A778" t="str">
            <v>Ssk171</v>
          </cell>
          <cell r="B778">
            <v>0.7</v>
          </cell>
        </row>
        <row r="779">
          <cell r="A779" t="str">
            <v>Ssk172</v>
          </cell>
          <cell r="B779">
            <v>0.7</v>
          </cell>
        </row>
        <row r="780">
          <cell r="A780" t="str">
            <v>Ssk173</v>
          </cell>
          <cell r="B780">
            <v>0.7</v>
          </cell>
        </row>
        <row r="781">
          <cell r="A781" t="str">
            <v>Ssk174</v>
          </cell>
          <cell r="B781">
            <v>0.7</v>
          </cell>
        </row>
        <row r="782">
          <cell r="A782" t="str">
            <v>Ssk175</v>
          </cell>
          <cell r="B782">
            <v>0.7</v>
          </cell>
        </row>
        <row r="783">
          <cell r="A783" t="str">
            <v>Ssk176</v>
          </cell>
          <cell r="B783">
            <v>0.7</v>
          </cell>
        </row>
        <row r="784">
          <cell r="A784" t="str">
            <v>Ssk177</v>
          </cell>
          <cell r="B784">
            <v>0.7</v>
          </cell>
        </row>
        <row r="785">
          <cell r="A785" t="str">
            <v>Ssk178</v>
          </cell>
          <cell r="B785">
            <v>0.7</v>
          </cell>
        </row>
        <row r="786">
          <cell r="A786" t="str">
            <v>Ssk179</v>
          </cell>
          <cell r="B786">
            <v>0.7</v>
          </cell>
        </row>
        <row r="787">
          <cell r="A787" t="str">
            <v>Ssk180</v>
          </cell>
          <cell r="B787">
            <v>0.7</v>
          </cell>
        </row>
        <row r="788">
          <cell r="A788" t="str">
            <v>Ssk181</v>
          </cell>
          <cell r="B788">
            <v>0.7</v>
          </cell>
        </row>
        <row r="789">
          <cell r="A789" t="str">
            <v>Ssk182</v>
          </cell>
          <cell r="B789">
            <v>0.7</v>
          </cell>
        </row>
        <row r="790">
          <cell r="A790" t="str">
            <v>Ssk183</v>
          </cell>
          <cell r="B790">
            <v>0.7</v>
          </cell>
        </row>
        <row r="791">
          <cell r="A791" t="str">
            <v>Ssk184</v>
          </cell>
          <cell r="B791">
            <v>0.7</v>
          </cell>
        </row>
        <row r="792">
          <cell r="A792" t="str">
            <v>Ssk185</v>
          </cell>
          <cell r="B792">
            <v>0.7</v>
          </cell>
        </row>
        <row r="793">
          <cell r="A793" t="str">
            <v>Ssk186</v>
          </cell>
          <cell r="B793">
            <v>0.7</v>
          </cell>
        </row>
        <row r="794">
          <cell r="A794" t="str">
            <v>Ssk187</v>
          </cell>
          <cell r="B794">
            <v>0.7</v>
          </cell>
        </row>
        <row r="795">
          <cell r="A795" t="str">
            <v>Ssk188</v>
          </cell>
          <cell r="B795">
            <v>0.7</v>
          </cell>
        </row>
        <row r="796">
          <cell r="A796" t="str">
            <v>Ssk189</v>
          </cell>
          <cell r="B796">
            <v>0.7</v>
          </cell>
        </row>
        <row r="797">
          <cell r="A797" t="str">
            <v>Ssk190</v>
          </cell>
          <cell r="B797">
            <v>0.7</v>
          </cell>
        </row>
        <row r="798">
          <cell r="A798" t="str">
            <v>Ssk191</v>
          </cell>
          <cell r="B798">
            <v>0.7</v>
          </cell>
        </row>
        <row r="799">
          <cell r="A799" t="str">
            <v>Ssk192</v>
          </cell>
          <cell r="B799">
            <v>0.7</v>
          </cell>
        </row>
        <row r="800">
          <cell r="A800" t="str">
            <v>Ssk193</v>
          </cell>
          <cell r="B800">
            <v>0.7</v>
          </cell>
        </row>
        <row r="801">
          <cell r="A801" t="str">
            <v>Ssk194</v>
          </cell>
          <cell r="B801">
            <v>0.7</v>
          </cell>
        </row>
        <row r="802">
          <cell r="A802" t="str">
            <v>Ssk195</v>
          </cell>
          <cell r="B802">
            <v>0.7</v>
          </cell>
        </row>
        <row r="803">
          <cell r="A803" t="str">
            <v>Ssk196</v>
          </cell>
          <cell r="B803">
            <v>0.7</v>
          </cell>
        </row>
        <row r="804">
          <cell r="A804" t="str">
            <v>Ssk197</v>
          </cell>
          <cell r="B804">
            <v>0.7</v>
          </cell>
        </row>
        <row r="805">
          <cell r="A805" t="str">
            <v>Ssk198</v>
          </cell>
          <cell r="B805">
            <v>0.7</v>
          </cell>
        </row>
        <row r="806">
          <cell r="A806" t="str">
            <v>Ssk199</v>
          </cell>
          <cell r="B806">
            <v>0.7</v>
          </cell>
        </row>
        <row r="807">
          <cell r="A807" t="str">
            <v>Ssk200</v>
          </cell>
          <cell r="B807">
            <v>0.7</v>
          </cell>
        </row>
        <row r="808">
          <cell r="A808" t="str">
            <v>Nn</v>
          </cell>
          <cell r="B808">
            <v>0.15</v>
          </cell>
        </row>
        <row r="809">
          <cell r="A809" t="str">
            <v>Nn1</v>
          </cell>
          <cell r="B809">
            <v>0.2</v>
          </cell>
        </row>
        <row r="810">
          <cell r="A810" t="str">
            <v>Nn2</v>
          </cell>
          <cell r="B810">
            <v>0.25</v>
          </cell>
        </row>
        <row r="811">
          <cell r="A811" t="str">
            <v>Nn3</v>
          </cell>
          <cell r="B811">
            <v>1</v>
          </cell>
        </row>
        <row r="812">
          <cell r="A812" t="str">
            <v>Nn3</v>
          </cell>
          <cell r="B812">
            <v>1</v>
          </cell>
        </row>
        <row r="813">
          <cell r="A813" t="str">
            <v>Nn4</v>
          </cell>
          <cell r="B813">
            <v>1</v>
          </cell>
        </row>
        <row r="814">
          <cell r="A814" t="str">
            <v>Nn5</v>
          </cell>
          <cell r="B814">
            <v>1</v>
          </cell>
        </row>
        <row r="815">
          <cell r="A815" t="str">
            <v>Nn6</v>
          </cell>
          <cell r="B815">
            <v>1</v>
          </cell>
        </row>
        <row r="816">
          <cell r="A816" t="str">
            <v>Nn7</v>
          </cell>
          <cell r="B816">
            <v>1</v>
          </cell>
        </row>
        <row r="817">
          <cell r="A817" t="str">
            <v>Nn8</v>
          </cell>
          <cell r="B817">
            <v>1</v>
          </cell>
        </row>
        <row r="818">
          <cell r="A818" t="str">
            <v>Nn9</v>
          </cell>
          <cell r="B818">
            <v>1</v>
          </cell>
        </row>
        <row r="819">
          <cell r="A819" t="str">
            <v>Nn10</v>
          </cell>
          <cell r="B819">
            <v>1</v>
          </cell>
        </row>
        <row r="820">
          <cell r="A820" t="str">
            <v>Nn11</v>
          </cell>
          <cell r="B820">
            <v>1</v>
          </cell>
        </row>
        <row r="821">
          <cell r="A821" t="str">
            <v>Nn12</v>
          </cell>
          <cell r="B821">
            <v>1</v>
          </cell>
        </row>
        <row r="822">
          <cell r="A822" t="str">
            <v>Nn13</v>
          </cell>
          <cell r="B822">
            <v>1</v>
          </cell>
        </row>
        <row r="823">
          <cell r="A823" t="str">
            <v>Nn14</v>
          </cell>
          <cell r="B823">
            <v>1</v>
          </cell>
        </row>
        <row r="824">
          <cell r="A824" t="str">
            <v>Nn15</v>
          </cell>
          <cell r="B824">
            <v>1</v>
          </cell>
        </row>
        <row r="825">
          <cell r="A825" t="str">
            <v>Nn16</v>
          </cell>
          <cell r="B825">
            <v>0.5</v>
          </cell>
        </row>
        <row r="826">
          <cell r="A826" t="str">
            <v>Nn17</v>
          </cell>
          <cell r="B826">
            <v>0.5</v>
          </cell>
        </row>
        <row r="827">
          <cell r="A827" t="str">
            <v>Nn18</v>
          </cell>
          <cell r="B827">
            <v>0.5</v>
          </cell>
        </row>
        <row r="828">
          <cell r="A828" t="str">
            <v>Nn19</v>
          </cell>
          <cell r="B828">
            <v>0.5</v>
          </cell>
        </row>
        <row r="829">
          <cell r="A829" t="str">
            <v>Nn20</v>
          </cell>
          <cell r="B829">
            <v>0.5</v>
          </cell>
        </row>
        <row r="830">
          <cell r="A830" t="str">
            <v>Nn21</v>
          </cell>
          <cell r="B830">
            <v>0.5</v>
          </cell>
        </row>
        <row r="831">
          <cell r="A831" t="str">
            <v>Nn22</v>
          </cell>
          <cell r="B831">
            <v>0.5</v>
          </cell>
        </row>
        <row r="832">
          <cell r="A832" t="str">
            <v>Nn23</v>
          </cell>
          <cell r="B832">
            <v>0.5</v>
          </cell>
        </row>
        <row r="833">
          <cell r="A833" t="str">
            <v>Nn24</v>
          </cell>
          <cell r="B833">
            <v>0.5</v>
          </cell>
        </row>
        <row r="834">
          <cell r="A834" t="str">
            <v>Nn25</v>
          </cell>
          <cell r="B834">
            <v>0.5</v>
          </cell>
        </row>
        <row r="835">
          <cell r="A835" t="str">
            <v>Nn26</v>
          </cell>
          <cell r="B835">
            <v>0.5</v>
          </cell>
        </row>
        <row r="836">
          <cell r="A836" t="str">
            <v>Nn27</v>
          </cell>
          <cell r="B836">
            <v>0.5</v>
          </cell>
        </row>
        <row r="837">
          <cell r="A837" t="str">
            <v>Nn28</v>
          </cell>
          <cell r="B837">
            <v>0.5</v>
          </cell>
        </row>
        <row r="838">
          <cell r="A838" t="str">
            <v>Nn29</v>
          </cell>
          <cell r="B838">
            <v>0.5</v>
          </cell>
        </row>
        <row r="839">
          <cell r="A839" t="str">
            <v>Nn30</v>
          </cell>
          <cell r="B839">
            <v>0.5</v>
          </cell>
        </row>
        <row r="840">
          <cell r="A840" t="str">
            <v>Nn31</v>
          </cell>
          <cell r="B840">
            <v>0.5</v>
          </cell>
        </row>
        <row r="841">
          <cell r="A841" t="str">
            <v>Nn32</v>
          </cell>
          <cell r="B841">
            <v>0.5</v>
          </cell>
        </row>
        <row r="842">
          <cell r="A842" t="str">
            <v>Nn33</v>
          </cell>
          <cell r="B842">
            <v>0.5</v>
          </cell>
        </row>
        <row r="843">
          <cell r="A843" t="str">
            <v>Nn34</v>
          </cell>
          <cell r="B843">
            <v>0.5</v>
          </cell>
        </row>
        <row r="844">
          <cell r="A844" t="str">
            <v>Nn35</v>
          </cell>
          <cell r="B844">
            <v>0.5</v>
          </cell>
        </row>
        <row r="845">
          <cell r="A845" t="str">
            <v>Nn36</v>
          </cell>
          <cell r="B845">
            <v>0.5</v>
          </cell>
        </row>
        <row r="846">
          <cell r="A846" t="str">
            <v>Nn37</v>
          </cell>
          <cell r="B846">
            <v>0.5</v>
          </cell>
        </row>
        <row r="847">
          <cell r="A847" t="str">
            <v>Nn38</v>
          </cell>
          <cell r="B847">
            <v>0.5</v>
          </cell>
        </row>
        <row r="848">
          <cell r="A848" t="str">
            <v>Nn39</v>
          </cell>
          <cell r="B848">
            <v>0.5</v>
          </cell>
        </row>
        <row r="849">
          <cell r="A849" t="str">
            <v>Nn40</v>
          </cell>
          <cell r="B849">
            <v>0.5</v>
          </cell>
        </row>
        <row r="850">
          <cell r="A850" t="str">
            <v>Nn41</v>
          </cell>
          <cell r="B850">
            <v>0.5</v>
          </cell>
        </row>
        <row r="851">
          <cell r="A851" t="str">
            <v>Nn42</v>
          </cell>
          <cell r="B851">
            <v>0.5</v>
          </cell>
        </row>
        <row r="852">
          <cell r="A852" t="str">
            <v>Nn43</v>
          </cell>
          <cell r="B852">
            <v>0.5</v>
          </cell>
        </row>
        <row r="853">
          <cell r="A853" t="str">
            <v>Nn44</v>
          </cell>
          <cell r="B853">
            <v>0.5</v>
          </cell>
        </row>
        <row r="854">
          <cell r="A854" t="str">
            <v>Nn45</v>
          </cell>
          <cell r="B854">
            <v>0.5</v>
          </cell>
        </row>
        <row r="855">
          <cell r="A855" t="str">
            <v>Nn46</v>
          </cell>
          <cell r="B855">
            <v>0.5</v>
          </cell>
        </row>
        <row r="856">
          <cell r="A856" t="str">
            <v>Nn47</v>
          </cell>
          <cell r="B856">
            <v>0.5</v>
          </cell>
        </row>
        <row r="857">
          <cell r="A857" t="str">
            <v>Nn48</v>
          </cell>
          <cell r="B857">
            <v>0.5</v>
          </cell>
        </row>
        <row r="858">
          <cell r="A858" t="str">
            <v>Nn49</v>
          </cell>
          <cell r="B858">
            <v>0.5</v>
          </cell>
        </row>
        <row r="859">
          <cell r="A859" t="str">
            <v>Nn50</v>
          </cell>
          <cell r="B859">
            <v>0.5</v>
          </cell>
        </row>
        <row r="860">
          <cell r="A860" t="str">
            <v>Nn51</v>
          </cell>
          <cell r="B860">
            <v>0.5</v>
          </cell>
        </row>
        <row r="861">
          <cell r="A861" t="str">
            <v>Nn52</v>
          </cell>
          <cell r="B861">
            <v>0.5</v>
          </cell>
        </row>
        <row r="862">
          <cell r="A862" t="str">
            <v>Nn53</v>
          </cell>
          <cell r="B862">
            <v>0.5</v>
          </cell>
        </row>
        <row r="863">
          <cell r="A863" t="str">
            <v>Nn54</v>
          </cell>
          <cell r="B863">
            <v>0.5</v>
          </cell>
        </row>
        <row r="864">
          <cell r="A864" t="str">
            <v>Nn55</v>
          </cell>
          <cell r="B864">
            <v>0.5</v>
          </cell>
        </row>
        <row r="865">
          <cell r="A865" t="str">
            <v>Nn56</v>
          </cell>
          <cell r="B865">
            <v>0.5</v>
          </cell>
        </row>
        <row r="866">
          <cell r="A866" t="str">
            <v>Nn57</v>
          </cell>
          <cell r="B866">
            <v>0.5</v>
          </cell>
        </row>
        <row r="867">
          <cell r="A867" t="str">
            <v>Nn58</v>
          </cell>
          <cell r="B867">
            <v>0.5</v>
          </cell>
        </row>
        <row r="868">
          <cell r="A868" t="str">
            <v>Nn59</v>
          </cell>
          <cell r="B868">
            <v>0.5</v>
          </cell>
        </row>
        <row r="869">
          <cell r="A869" t="str">
            <v>Nn60</v>
          </cell>
          <cell r="B869">
            <v>0.5</v>
          </cell>
        </row>
        <row r="870">
          <cell r="A870" t="str">
            <v>Nn61</v>
          </cell>
          <cell r="B870">
            <v>0.5</v>
          </cell>
        </row>
        <row r="871">
          <cell r="A871" t="str">
            <v>Nn62</v>
          </cell>
          <cell r="B871">
            <v>0.5</v>
          </cell>
        </row>
        <row r="872">
          <cell r="A872" t="str">
            <v>Nn63</v>
          </cell>
          <cell r="B872">
            <v>0.5</v>
          </cell>
        </row>
        <row r="873">
          <cell r="A873" t="str">
            <v>Nn64</v>
          </cell>
          <cell r="B873">
            <v>0.5</v>
          </cell>
        </row>
        <row r="874">
          <cell r="A874" t="str">
            <v>Nn65</v>
          </cell>
          <cell r="B874">
            <v>0.5</v>
          </cell>
        </row>
        <row r="875">
          <cell r="A875" t="str">
            <v>Nn66</v>
          </cell>
          <cell r="B875">
            <v>0.5</v>
          </cell>
        </row>
        <row r="876">
          <cell r="A876" t="str">
            <v>Nn67</v>
          </cell>
          <cell r="B876">
            <v>0.5</v>
          </cell>
        </row>
        <row r="877">
          <cell r="A877" t="str">
            <v>Nn68</v>
          </cell>
          <cell r="B877">
            <v>0.5</v>
          </cell>
        </row>
        <row r="878">
          <cell r="A878" t="str">
            <v>Nn69</v>
          </cell>
          <cell r="B878">
            <v>0.5</v>
          </cell>
        </row>
        <row r="879">
          <cell r="A879" t="str">
            <v>Nn70</v>
          </cell>
          <cell r="B879">
            <v>0.5</v>
          </cell>
        </row>
        <row r="880">
          <cell r="A880" t="str">
            <v>Nn71</v>
          </cell>
          <cell r="B880">
            <v>0.5</v>
          </cell>
        </row>
        <row r="881">
          <cell r="A881" t="str">
            <v>Nn72</v>
          </cell>
          <cell r="B881">
            <v>0.5</v>
          </cell>
        </row>
        <row r="882">
          <cell r="A882" t="str">
            <v>Nn73</v>
          </cell>
          <cell r="B882">
            <v>0.5</v>
          </cell>
        </row>
        <row r="883">
          <cell r="A883" t="str">
            <v>Nn74</v>
          </cell>
          <cell r="B883">
            <v>0.5</v>
          </cell>
        </row>
        <row r="884">
          <cell r="A884" t="str">
            <v>Nn75</v>
          </cell>
          <cell r="B884">
            <v>0.5</v>
          </cell>
        </row>
        <row r="885">
          <cell r="A885" t="str">
            <v>Nn76</v>
          </cell>
          <cell r="B885">
            <v>0.5</v>
          </cell>
        </row>
        <row r="886">
          <cell r="A886" t="str">
            <v>Nn77</v>
          </cell>
          <cell r="B886">
            <v>0.5</v>
          </cell>
        </row>
        <row r="887">
          <cell r="A887" t="str">
            <v>Nn78</v>
          </cell>
          <cell r="B887">
            <v>0.5</v>
          </cell>
        </row>
        <row r="888">
          <cell r="A888" t="str">
            <v>Nn79</v>
          </cell>
          <cell r="B888">
            <v>0.5</v>
          </cell>
        </row>
        <row r="889">
          <cell r="A889" t="str">
            <v>Nn80</v>
          </cell>
          <cell r="B889">
            <v>0.5</v>
          </cell>
        </row>
        <row r="890">
          <cell r="A890" t="str">
            <v>Nn81</v>
          </cell>
          <cell r="B890">
            <v>0.5</v>
          </cell>
        </row>
        <row r="891">
          <cell r="A891" t="str">
            <v>Nn82</v>
          </cell>
          <cell r="B891">
            <v>0.5</v>
          </cell>
        </row>
        <row r="892">
          <cell r="A892" t="str">
            <v>Nn83</v>
          </cell>
          <cell r="B892">
            <v>0.5</v>
          </cell>
        </row>
        <row r="893">
          <cell r="A893" t="str">
            <v>Nn84</v>
          </cell>
          <cell r="B893">
            <v>0.5</v>
          </cell>
        </row>
        <row r="894">
          <cell r="A894" t="str">
            <v>Nn85</v>
          </cell>
          <cell r="B894">
            <v>0.5</v>
          </cell>
        </row>
        <row r="895">
          <cell r="A895" t="str">
            <v>Nn86</v>
          </cell>
          <cell r="B895">
            <v>0.5</v>
          </cell>
        </row>
        <row r="896">
          <cell r="A896" t="str">
            <v>Nn87</v>
          </cell>
          <cell r="B896">
            <v>0.5</v>
          </cell>
        </row>
        <row r="897">
          <cell r="A897" t="str">
            <v>Nn88</v>
          </cell>
          <cell r="B897">
            <v>0.5</v>
          </cell>
        </row>
        <row r="898">
          <cell r="A898" t="str">
            <v>Nn89</v>
          </cell>
          <cell r="B898">
            <v>0.5</v>
          </cell>
        </row>
        <row r="899">
          <cell r="A899" t="str">
            <v>Nn90</v>
          </cell>
          <cell r="B899">
            <v>0.5</v>
          </cell>
        </row>
        <row r="900">
          <cell r="A900" t="str">
            <v>Nn91</v>
          </cell>
          <cell r="B900">
            <v>0.5</v>
          </cell>
        </row>
        <row r="901">
          <cell r="A901" t="str">
            <v>Nn92</v>
          </cell>
          <cell r="B901">
            <v>0.5</v>
          </cell>
        </row>
        <row r="902">
          <cell r="A902" t="str">
            <v>Nn93</v>
          </cell>
          <cell r="B902">
            <v>0.5</v>
          </cell>
        </row>
        <row r="903">
          <cell r="A903" t="str">
            <v>Nn94</v>
          </cell>
          <cell r="B903">
            <v>0.5</v>
          </cell>
        </row>
        <row r="904">
          <cell r="A904" t="str">
            <v>Nn95</v>
          </cell>
          <cell r="B904">
            <v>0.5</v>
          </cell>
        </row>
        <row r="905">
          <cell r="A905" t="str">
            <v>Nn96</v>
          </cell>
          <cell r="B905">
            <v>0.5</v>
          </cell>
        </row>
        <row r="906">
          <cell r="A906" t="str">
            <v>Nn97</v>
          </cell>
          <cell r="B906">
            <v>0.5</v>
          </cell>
        </row>
        <row r="907">
          <cell r="A907" t="str">
            <v>Nn98</v>
          </cell>
          <cell r="B907">
            <v>0.5</v>
          </cell>
        </row>
        <row r="908">
          <cell r="A908" t="str">
            <v>Nn99</v>
          </cell>
          <cell r="B908">
            <v>0.5</v>
          </cell>
        </row>
        <row r="909">
          <cell r="A909" t="str">
            <v>Nn100</v>
          </cell>
          <cell r="B909">
            <v>0.5</v>
          </cell>
        </row>
        <row r="910">
          <cell r="A910" t="str">
            <v>Nn101</v>
          </cell>
          <cell r="B910">
            <v>0.5</v>
          </cell>
        </row>
        <row r="911">
          <cell r="A911" t="str">
            <v>Nn102</v>
          </cell>
          <cell r="B911">
            <v>0.5</v>
          </cell>
        </row>
        <row r="912">
          <cell r="A912" t="str">
            <v>Nn103</v>
          </cell>
          <cell r="B912">
            <v>0.5</v>
          </cell>
        </row>
        <row r="913">
          <cell r="A913" t="str">
            <v>Nn104</v>
          </cell>
          <cell r="B913">
            <v>0.5</v>
          </cell>
        </row>
        <row r="914">
          <cell r="A914" t="str">
            <v>Nn105</v>
          </cell>
          <cell r="B914">
            <v>0.5</v>
          </cell>
        </row>
        <row r="915">
          <cell r="A915" t="str">
            <v>Nn106</v>
          </cell>
          <cell r="B915">
            <v>0.5</v>
          </cell>
        </row>
        <row r="916">
          <cell r="A916" t="str">
            <v>Nn107</v>
          </cell>
          <cell r="B916">
            <v>0.5</v>
          </cell>
        </row>
        <row r="917">
          <cell r="A917" t="str">
            <v>Nn108</v>
          </cell>
          <cell r="B917">
            <v>0.5</v>
          </cell>
        </row>
        <row r="918">
          <cell r="A918" t="str">
            <v>Nn109</v>
          </cell>
          <cell r="B918">
            <v>0.5</v>
          </cell>
        </row>
        <row r="919">
          <cell r="A919" t="str">
            <v>Nn110</v>
          </cell>
          <cell r="B919">
            <v>0.5</v>
          </cell>
        </row>
        <row r="920">
          <cell r="A920" t="str">
            <v>Nn111</v>
          </cell>
          <cell r="B920">
            <v>0.5</v>
          </cell>
        </row>
        <row r="921">
          <cell r="A921" t="str">
            <v>Nn112</v>
          </cell>
          <cell r="B921">
            <v>0.5</v>
          </cell>
        </row>
        <row r="922">
          <cell r="A922" t="str">
            <v>Nn113</v>
          </cell>
          <cell r="B922">
            <v>0.5</v>
          </cell>
        </row>
        <row r="923">
          <cell r="A923" t="str">
            <v>Nn114</v>
          </cell>
          <cell r="B923">
            <v>0.5</v>
          </cell>
        </row>
        <row r="924">
          <cell r="A924" t="str">
            <v>Nn115</v>
          </cell>
          <cell r="B924">
            <v>0.5</v>
          </cell>
        </row>
        <row r="925">
          <cell r="A925" t="str">
            <v>Nn116</v>
          </cell>
          <cell r="B925">
            <v>0.5</v>
          </cell>
        </row>
        <row r="926">
          <cell r="A926" t="str">
            <v>Nn117</v>
          </cell>
          <cell r="B926">
            <v>0.5</v>
          </cell>
        </row>
        <row r="927">
          <cell r="A927" t="str">
            <v>Nn118</v>
          </cell>
          <cell r="B927">
            <v>0.5</v>
          </cell>
        </row>
        <row r="928">
          <cell r="A928" t="str">
            <v>Nn119</v>
          </cell>
          <cell r="B928">
            <v>0.5</v>
          </cell>
        </row>
        <row r="929">
          <cell r="A929" t="str">
            <v>Nn120</v>
          </cell>
          <cell r="B929">
            <v>0.5</v>
          </cell>
        </row>
        <row r="930">
          <cell r="A930" t="str">
            <v>Nn121</v>
          </cell>
          <cell r="B930">
            <v>0.5</v>
          </cell>
        </row>
        <row r="931">
          <cell r="A931" t="str">
            <v>Nn122</v>
          </cell>
          <cell r="B931">
            <v>0.5</v>
          </cell>
        </row>
        <row r="932">
          <cell r="A932" t="str">
            <v>Nn123</v>
          </cell>
          <cell r="B932">
            <v>0.5</v>
          </cell>
        </row>
        <row r="933">
          <cell r="A933" t="str">
            <v>Nn124</v>
          </cell>
          <cell r="B933">
            <v>0.5</v>
          </cell>
        </row>
        <row r="934">
          <cell r="A934" t="str">
            <v>Nn125</v>
          </cell>
          <cell r="B934">
            <v>0.5</v>
          </cell>
        </row>
        <row r="935">
          <cell r="A935" t="str">
            <v>Nn126</v>
          </cell>
          <cell r="B935">
            <v>0.5</v>
          </cell>
        </row>
        <row r="936">
          <cell r="A936" t="str">
            <v>Nn127</v>
          </cell>
          <cell r="B936">
            <v>0.5</v>
          </cell>
        </row>
        <row r="937">
          <cell r="A937" t="str">
            <v>Nn128</v>
          </cell>
          <cell r="B937">
            <v>0.5</v>
          </cell>
        </row>
        <row r="938">
          <cell r="A938" t="str">
            <v>Nn129</v>
          </cell>
          <cell r="B938">
            <v>0.5</v>
          </cell>
        </row>
        <row r="939">
          <cell r="A939" t="str">
            <v>Nn130</v>
          </cell>
          <cell r="B939">
            <v>0.5</v>
          </cell>
        </row>
        <row r="940">
          <cell r="A940" t="str">
            <v>Nn131</v>
          </cell>
          <cell r="B940">
            <v>0.5</v>
          </cell>
        </row>
        <row r="941">
          <cell r="A941" t="str">
            <v>Nn132</v>
          </cell>
          <cell r="B941">
            <v>0.5</v>
          </cell>
        </row>
        <row r="942">
          <cell r="A942" t="str">
            <v>Nn133</v>
          </cell>
          <cell r="B942">
            <v>0.5</v>
          </cell>
        </row>
        <row r="943">
          <cell r="A943" t="str">
            <v>Nn134</v>
          </cell>
          <cell r="B943">
            <v>0.5</v>
          </cell>
        </row>
        <row r="944">
          <cell r="A944" t="str">
            <v>Nn135</v>
          </cell>
          <cell r="B944">
            <v>0.5</v>
          </cell>
        </row>
        <row r="945">
          <cell r="A945" t="str">
            <v>Nn136</v>
          </cell>
          <cell r="B945">
            <v>0.5</v>
          </cell>
        </row>
        <row r="946">
          <cell r="A946" t="str">
            <v>Nn137</v>
          </cell>
          <cell r="B946">
            <v>0.5</v>
          </cell>
        </row>
        <row r="947">
          <cell r="A947" t="str">
            <v>Nn138</v>
          </cell>
          <cell r="B947">
            <v>0.5</v>
          </cell>
        </row>
        <row r="948">
          <cell r="A948" t="str">
            <v>Nn139</v>
          </cell>
          <cell r="B948">
            <v>0.5</v>
          </cell>
        </row>
        <row r="949">
          <cell r="A949" t="str">
            <v>Nn140</v>
          </cell>
          <cell r="B949">
            <v>0.5</v>
          </cell>
        </row>
        <row r="950">
          <cell r="A950" t="str">
            <v>Nn141</v>
          </cell>
          <cell r="B950">
            <v>0.5</v>
          </cell>
        </row>
        <row r="951">
          <cell r="A951" t="str">
            <v>Nn142</v>
          </cell>
          <cell r="B951">
            <v>0.5</v>
          </cell>
        </row>
        <row r="952">
          <cell r="A952" t="str">
            <v>Nn143</v>
          </cell>
          <cell r="B952">
            <v>0.5</v>
          </cell>
        </row>
        <row r="953">
          <cell r="A953" t="str">
            <v>Nn144</v>
          </cell>
          <cell r="B953">
            <v>0.5</v>
          </cell>
        </row>
        <row r="954">
          <cell r="A954" t="str">
            <v>Nn145</v>
          </cell>
          <cell r="B954">
            <v>0.5</v>
          </cell>
        </row>
        <row r="955">
          <cell r="A955" t="str">
            <v>Nn146</v>
          </cell>
          <cell r="B955">
            <v>0.5</v>
          </cell>
        </row>
        <row r="956">
          <cell r="A956" t="str">
            <v>Nn147</v>
          </cell>
          <cell r="B956">
            <v>0.5</v>
          </cell>
        </row>
        <row r="957">
          <cell r="A957" t="str">
            <v>Nn148</v>
          </cell>
          <cell r="B957">
            <v>0.5</v>
          </cell>
        </row>
        <row r="958">
          <cell r="A958" t="str">
            <v>Nn149</v>
          </cell>
          <cell r="B958">
            <v>0.5</v>
          </cell>
        </row>
        <row r="959">
          <cell r="A959" t="str">
            <v>Nn150</v>
          </cell>
          <cell r="B959">
            <v>0.5</v>
          </cell>
        </row>
        <row r="960">
          <cell r="A960" t="str">
            <v>Nn151</v>
          </cell>
          <cell r="B960">
            <v>0.5</v>
          </cell>
        </row>
        <row r="961">
          <cell r="A961" t="str">
            <v>Nn152</v>
          </cell>
          <cell r="B961">
            <v>0.5</v>
          </cell>
        </row>
        <row r="962">
          <cell r="A962" t="str">
            <v>Nn153</v>
          </cell>
          <cell r="B962">
            <v>0.5</v>
          </cell>
        </row>
        <row r="963">
          <cell r="A963" t="str">
            <v>Nn154</v>
          </cell>
          <cell r="B963">
            <v>0.5</v>
          </cell>
        </row>
        <row r="964">
          <cell r="A964" t="str">
            <v>Nn155</v>
          </cell>
          <cell r="B964">
            <v>0.5</v>
          </cell>
        </row>
        <row r="965">
          <cell r="A965" t="str">
            <v>Nn156</v>
          </cell>
          <cell r="B965">
            <v>0.5</v>
          </cell>
        </row>
        <row r="966">
          <cell r="A966" t="str">
            <v>Nn157</v>
          </cell>
          <cell r="B966">
            <v>0.5</v>
          </cell>
        </row>
        <row r="967">
          <cell r="A967" t="str">
            <v>Nn158</v>
          </cell>
          <cell r="B967">
            <v>0.5</v>
          </cell>
        </row>
        <row r="968">
          <cell r="A968" t="str">
            <v>Nn159</v>
          </cell>
          <cell r="B968">
            <v>0.5</v>
          </cell>
        </row>
        <row r="969">
          <cell r="A969" t="str">
            <v>Nn160</v>
          </cell>
          <cell r="B969">
            <v>0.5</v>
          </cell>
        </row>
        <row r="970">
          <cell r="A970" t="str">
            <v>Nn161</v>
          </cell>
          <cell r="B970">
            <v>0.5</v>
          </cell>
        </row>
        <row r="971">
          <cell r="A971" t="str">
            <v>Nn162</v>
          </cell>
          <cell r="B971">
            <v>0.5</v>
          </cell>
        </row>
        <row r="972">
          <cell r="A972" t="str">
            <v>Nn163</v>
          </cell>
          <cell r="B972">
            <v>0.5</v>
          </cell>
        </row>
        <row r="973">
          <cell r="A973" t="str">
            <v>Nn164</v>
          </cell>
          <cell r="B973">
            <v>0.5</v>
          </cell>
        </row>
        <row r="974">
          <cell r="A974" t="str">
            <v>Nn165</v>
          </cell>
          <cell r="B974">
            <v>0.5</v>
          </cell>
        </row>
        <row r="975">
          <cell r="A975" t="str">
            <v>Nn166</v>
          </cell>
          <cell r="B975">
            <v>0.5</v>
          </cell>
        </row>
        <row r="976">
          <cell r="A976" t="str">
            <v>Nn167</v>
          </cell>
          <cell r="B976">
            <v>0.5</v>
          </cell>
        </row>
        <row r="977">
          <cell r="A977" t="str">
            <v>Nn168</v>
          </cell>
          <cell r="B977">
            <v>0.5</v>
          </cell>
        </row>
        <row r="978">
          <cell r="A978" t="str">
            <v>Nn169</v>
          </cell>
          <cell r="B978">
            <v>0.5</v>
          </cell>
        </row>
        <row r="979">
          <cell r="A979" t="str">
            <v>Nn170</v>
          </cell>
          <cell r="B979">
            <v>0.5</v>
          </cell>
        </row>
        <row r="980">
          <cell r="A980" t="str">
            <v>Nn171</v>
          </cell>
          <cell r="B980">
            <v>0.5</v>
          </cell>
        </row>
        <row r="981">
          <cell r="A981" t="str">
            <v>Nn172</v>
          </cell>
          <cell r="B981">
            <v>0.5</v>
          </cell>
        </row>
        <row r="982">
          <cell r="A982" t="str">
            <v>Nn173</v>
          </cell>
          <cell r="B982">
            <v>0.5</v>
          </cell>
        </row>
        <row r="983">
          <cell r="A983" t="str">
            <v>Nn174</v>
          </cell>
          <cell r="B983">
            <v>0.5</v>
          </cell>
        </row>
        <row r="984">
          <cell r="A984" t="str">
            <v>Nn175</v>
          </cell>
          <cell r="B984">
            <v>0.5</v>
          </cell>
        </row>
        <row r="985">
          <cell r="A985" t="str">
            <v>Nn176</v>
          </cell>
          <cell r="B985">
            <v>0.5</v>
          </cell>
        </row>
        <row r="986">
          <cell r="A986" t="str">
            <v>Nn177</v>
          </cell>
          <cell r="B986">
            <v>0.5</v>
          </cell>
        </row>
        <row r="987">
          <cell r="A987" t="str">
            <v>Nn178</v>
          </cell>
          <cell r="B987">
            <v>0.5</v>
          </cell>
        </row>
        <row r="988">
          <cell r="A988" t="str">
            <v>Nn179</v>
          </cell>
          <cell r="B988">
            <v>0.5</v>
          </cell>
        </row>
        <row r="989">
          <cell r="A989" t="str">
            <v>Nn180</v>
          </cell>
          <cell r="B989">
            <v>0.5</v>
          </cell>
        </row>
        <row r="990">
          <cell r="A990" t="str">
            <v>Nn181</v>
          </cell>
          <cell r="B990">
            <v>0.5</v>
          </cell>
        </row>
        <row r="991">
          <cell r="A991" t="str">
            <v>Nn182</v>
          </cell>
          <cell r="B991">
            <v>0.5</v>
          </cell>
        </row>
        <row r="992">
          <cell r="A992" t="str">
            <v>Nn183</v>
          </cell>
          <cell r="B992">
            <v>0.5</v>
          </cell>
        </row>
        <row r="993">
          <cell r="A993" t="str">
            <v>Nn184</v>
          </cell>
          <cell r="B993">
            <v>0.5</v>
          </cell>
        </row>
        <row r="994">
          <cell r="A994" t="str">
            <v>Nn185</v>
          </cell>
          <cell r="B994">
            <v>0.5</v>
          </cell>
        </row>
        <row r="995">
          <cell r="A995" t="str">
            <v>Nn186</v>
          </cell>
          <cell r="B995">
            <v>0.5</v>
          </cell>
        </row>
        <row r="996">
          <cell r="A996" t="str">
            <v>Nn187</v>
          </cell>
          <cell r="B996">
            <v>0.5</v>
          </cell>
        </row>
        <row r="997">
          <cell r="A997" t="str">
            <v>Nn188</v>
          </cell>
          <cell r="B997">
            <v>0.5</v>
          </cell>
        </row>
        <row r="998">
          <cell r="A998" t="str">
            <v>Nn189</v>
          </cell>
          <cell r="B998">
            <v>0.5</v>
          </cell>
        </row>
        <row r="999">
          <cell r="A999" t="str">
            <v>Nn190</v>
          </cell>
          <cell r="B999">
            <v>0.5</v>
          </cell>
        </row>
        <row r="1000">
          <cell r="A1000" t="str">
            <v>Nn191</v>
          </cell>
          <cell r="B1000">
            <v>0.5</v>
          </cell>
        </row>
        <row r="1001">
          <cell r="A1001" t="str">
            <v>Nn192</v>
          </cell>
          <cell r="B1001">
            <v>0.5</v>
          </cell>
        </row>
        <row r="1002">
          <cell r="A1002" t="str">
            <v>Nn193</v>
          </cell>
          <cell r="B1002">
            <v>0.5</v>
          </cell>
        </row>
        <row r="1003">
          <cell r="A1003" t="str">
            <v>Nn194</v>
          </cell>
          <cell r="B1003">
            <v>0.5</v>
          </cell>
        </row>
        <row r="1004">
          <cell r="A1004" t="str">
            <v>Nn195</v>
          </cell>
          <cell r="B1004">
            <v>0.5</v>
          </cell>
        </row>
        <row r="1005">
          <cell r="A1005" t="str">
            <v>Nn196</v>
          </cell>
          <cell r="B1005">
            <v>0.5</v>
          </cell>
        </row>
        <row r="1006">
          <cell r="A1006" t="str">
            <v>Nn197</v>
          </cell>
          <cell r="B1006">
            <v>0.5</v>
          </cell>
        </row>
        <row r="1007">
          <cell r="A1007" t="str">
            <v>Nn198</v>
          </cell>
          <cell r="B1007">
            <v>0.5</v>
          </cell>
        </row>
        <row r="1008">
          <cell r="A1008" t="str">
            <v>Nn199</v>
          </cell>
          <cell r="B1008">
            <v>0.5</v>
          </cell>
        </row>
        <row r="1009">
          <cell r="A1009" t="str">
            <v>Nn200</v>
          </cell>
          <cell r="B1009">
            <v>0.5</v>
          </cell>
        </row>
      </sheetData>
    </sheetDataSet>
  </externalBook>
</externalLink>
</file>

<file path=xl/tables/table1.xml><?xml version="1.0" encoding="utf-8"?>
<table xmlns="http://schemas.openxmlformats.org/spreadsheetml/2006/main" id="1" name="Lista162" displayName="Lista162" ref="AD2:AD4" totalsRowShown="0" headerRowDxfId="20" dataDxfId="19" tableBorderDxfId="18">
  <autoFilter ref="AD2:AD4"/>
  <tableColumns count="1">
    <tableColumn id="1" name="Kolumn1" dataDxfId="17"/>
  </tableColumns>
  <tableStyleInfo showFirstColumn="0" showLastColumn="0" showRowStripes="1" showColumnStripes="0"/>
</table>
</file>

<file path=xl/tables/table2.xml><?xml version="1.0" encoding="utf-8"?>
<table xmlns="http://schemas.openxmlformats.org/spreadsheetml/2006/main" id="8" name="Lista279" displayName="Lista279" ref="AD17:AD20" totalsRowShown="0" headerRowDxfId="16" dataDxfId="15" tableBorderDxfId="14">
  <autoFilter ref="AD17:AD20"/>
  <tableColumns count="1">
    <tableColumn id="1" name="Kolumn1" dataDxfId="13"/>
  </tableColumns>
  <tableStyleInfo showFirstColumn="0" showLastColumn="0" showRowStripes="1" showColumnStripes="0"/>
</table>
</file>

<file path=xl/tables/table3.xml><?xml version="1.0" encoding="utf-8"?>
<table xmlns="http://schemas.openxmlformats.org/spreadsheetml/2006/main" id="2" name="Lista1" displayName="Lista1_1" ref="CM1:CO6" totalsRowShown="0" headerRowDxfId="12">
  <autoFilter ref="CM1:CO6"/>
  <tableColumns count="3">
    <tableColumn id="1" name="Respons"/>
    <tableColumn id="2" name="Kolumn1"/>
    <tableColumn id="3" name="Koncession2"/>
  </tableColumns>
  <tableStyleInfo showFirstColumn="0" showLastColumn="0" showRowStripes="1" showColumnStripes="0"/>
</table>
</file>

<file path=xl/tables/table4.xml><?xml version="1.0" encoding="utf-8"?>
<table xmlns="http://schemas.openxmlformats.org/spreadsheetml/2006/main" id="3" name="Lista1624" displayName="Lista1624" ref="AD2:AD4" totalsRowShown="0" headerRowDxfId="11" dataDxfId="10" tableBorderDxfId="9">
  <autoFilter ref="AD2:AD4"/>
  <tableColumns count="1">
    <tableColumn id="1" name="Kolumn1" dataDxfId="8"/>
  </tableColumns>
  <tableStyleInfo showFirstColumn="0" showLastColumn="0" showRowStripes="1" showColumnStripes="0"/>
</table>
</file>

<file path=xl/tables/table5.xml><?xml version="1.0" encoding="utf-8"?>
<table xmlns="http://schemas.openxmlformats.org/spreadsheetml/2006/main" id="9" name="Lista27910" displayName="Lista27910" ref="AD17:AD20" totalsRowShown="0" headerRowDxfId="7" dataDxfId="6" tableBorderDxfId="5">
  <autoFilter ref="AD17:AD20"/>
  <tableColumns count="1">
    <tableColumn id="1" name="Kolumn1" dataDxfId="4"/>
  </tableColumns>
  <tableStyleInfo showFirstColumn="0" showLastColumn="0" showRowStripes="1" showColumnStripes="0"/>
</table>
</file>

<file path=xl/tables/table6.xml><?xml version="1.0" encoding="utf-8"?>
<table xmlns="http://schemas.openxmlformats.org/spreadsheetml/2006/main" id="7" name="Lista1_18" displayName="Lista1_18" ref="CM1:CO6" totalsRowShown="0" headerRowDxfId="3">
  <autoFilter ref="CM1:CO6"/>
  <tableColumns count="3">
    <tableColumn id="1" name="Respons"/>
    <tableColumn id="2" name="Kolumn1"/>
    <tableColumn id="3" name="Koncession2"/>
  </tableColumns>
  <tableStyleInfo showFirstColumn="0" showLastColumn="0" showRowStripes="1" showColumnStripes="0"/>
</table>
</file>

<file path=xl/tables/table7.xml><?xml version="1.0" encoding="utf-8"?>
<table xmlns="http://schemas.openxmlformats.org/spreadsheetml/2006/main" id="4" name="Lista1_15" displayName="Lista1_15" ref="CM1:CO6" totalsRowShown="0" headerRowDxfId="2">
  <autoFilter ref="CM1:CO6"/>
  <tableColumns count="3">
    <tableColumn id="1" name="Respons"/>
    <tableColumn id="2" name="Kolumn1"/>
    <tableColumn id="3" name="Koncession2"/>
  </tableColumns>
  <tableStyleInfo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9"/>
  <sheetViews>
    <sheetView zoomScale="90" zoomScaleNormal="90" zoomScaleSheetLayoutView="40" workbookViewId="0">
      <selection activeCell="W35" sqref="W35"/>
    </sheetView>
  </sheetViews>
  <sheetFormatPr defaultRowHeight="12.75" x14ac:dyDescent="0.2"/>
  <cols>
    <col min="1" max="1" width="6.28515625" style="331" customWidth="1"/>
    <col min="10" max="10" width="11.42578125" customWidth="1"/>
    <col min="11" max="18" width="9.140625" style="331"/>
    <col min="19" max="19" width="12.28515625" style="331" customWidth="1"/>
    <col min="20" max="27" width="9.140625" style="331"/>
    <col min="28" max="28" width="17.85546875" style="331" customWidth="1"/>
  </cols>
  <sheetData>
    <row r="1" spans="2:28" ht="13.5" thickBot="1" x14ac:dyDescent="0.25">
      <c r="B1" s="331"/>
      <c r="C1" s="331"/>
      <c r="D1" s="331"/>
      <c r="E1" s="331"/>
      <c r="F1" s="331"/>
      <c r="G1" s="331"/>
      <c r="H1" s="331"/>
      <c r="I1" s="331"/>
      <c r="J1" s="331"/>
    </row>
    <row r="2" spans="2:28" x14ac:dyDescent="0.2">
      <c r="B2" s="482" t="s">
        <v>4891</v>
      </c>
      <c r="C2" s="483"/>
      <c r="D2" s="483"/>
      <c r="E2" s="483"/>
      <c r="F2" s="483"/>
      <c r="G2" s="483"/>
      <c r="H2" s="483"/>
      <c r="I2" s="483"/>
      <c r="J2" s="484"/>
      <c r="K2" s="482" t="s">
        <v>4895</v>
      </c>
      <c r="L2" s="483"/>
      <c r="M2" s="483"/>
      <c r="N2" s="483"/>
      <c r="O2" s="483"/>
      <c r="P2" s="483"/>
      <c r="Q2" s="483"/>
      <c r="R2" s="483"/>
      <c r="S2" s="484"/>
      <c r="T2" s="482" t="s">
        <v>4896</v>
      </c>
      <c r="U2" s="483"/>
      <c r="V2" s="483"/>
      <c r="W2" s="483"/>
      <c r="X2" s="483"/>
      <c r="Y2" s="483"/>
      <c r="Z2" s="483"/>
      <c r="AA2" s="483"/>
      <c r="AB2" s="484"/>
    </row>
    <row r="3" spans="2:28" ht="45" customHeight="1" thickBot="1" x14ac:dyDescent="0.25">
      <c r="B3" s="485"/>
      <c r="C3" s="486"/>
      <c r="D3" s="486"/>
      <c r="E3" s="486"/>
      <c r="F3" s="486"/>
      <c r="G3" s="486"/>
      <c r="H3" s="486"/>
      <c r="I3" s="486"/>
      <c r="J3" s="487"/>
      <c r="K3" s="485"/>
      <c r="L3" s="486"/>
      <c r="M3" s="486"/>
      <c r="N3" s="486"/>
      <c r="O3" s="486"/>
      <c r="P3" s="486"/>
      <c r="Q3" s="486"/>
      <c r="R3" s="486"/>
      <c r="S3" s="487"/>
      <c r="T3" s="485"/>
      <c r="U3" s="486"/>
      <c r="V3" s="486"/>
      <c r="W3" s="486"/>
      <c r="X3" s="486"/>
      <c r="Y3" s="486"/>
      <c r="Z3" s="486"/>
      <c r="AA3" s="486"/>
      <c r="AB3" s="487"/>
    </row>
    <row r="4" spans="2:28" x14ac:dyDescent="0.2">
      <c r="B4" s="408"/>
      <c r="C4" s="409"/>
      <c r="D4" s="409"/>
      <c r="E4" s="409"/>
      <c r="F4" s="409"/>
      <c r="G4" s="409"/>
      <c r="H4" s="409"/>
      <c r="I4" s="409"/>
      <c r="J4" s="410"/>
      <c r="K4" s="408"/>
      <c r="L4" s="409"/>
      <c r="M4" s="409"/>
      <c r="N4" s="409"/>
      <c r="O4" s="409"/>
      <c r="P4" s="409"/>
      <c r="Q4" s="409"/>
      <c r="R4" s="409"/>
      <c r="S4" s="410"/>
      <c r="T4" s="424"/>
      <c r="U4" s="425"/>
      <c r="V4" s="425"/>
      <c r="W4" s="425"/>
      <c r="X4" s="425"/>
      <c r="Y4" s="425"/>
      <c r="Z4" s="425"/>
      <c r="AA4" s="425"/>
      <c r="AB4" s="426"/>
    </row>
    <row r="5" spans="2:28" x14ac:dyDescent="0.2">
      <c r="B5" s="411" t="s">
        <v>4619</v>
      </c>
      <c r="C5" s="409"/>
      <c r="D5" s="409"/>
      <c r="E5" s="409"/>
      <c r="F5" s="409"/>
      <c r="G5" s="409"/>
      <c r="H5" s="409"/>
      <c r="I5" s="409"/>
      <c r="J5" s="410"/>
      <c r="K5" s="412" t="s">
        <v>4620</v>
      </c>
      <c r="L5" s="422"/>
      <c r="M5" s="422"/>
      <c r="N5" s="422"/>
      <c r="O5" s="422"/>
      <c r="P5" s="422"/>
      <c r="Q5" s="422"/>
      <c r="R5" s="422"/>
      <c r="S5" s="423"/>
      <c r="T5" s="492" t="s">
        <v>4882</v>
      </c>
      <c r="U5" s="489"/>
      <c r="V5" s="489"/>
      <c r="W5" s="489"/>
      <c r="X5" s="489"/>
      <c r="Y5" s="489"/>
      <c r="Z5" s="489"/>
      <c r="AA5" s="489"/>
      <c r="AB5" s="490"/>
    </row>
    <row r="6" spans="2:28" x14ac:dyDescent="0.2">
      <c r="B6" s="411" t="s">
        <v>4688</v>
      </c>
      <c r="C6" s="409"/>
      <c r="D6" s="409"/>
      <c r="E6" s="409"/>
      <c r="F6" s="409"/>
      <c r="G6" s="409"/>
      <c r="H6" s="409"/>
      <c r="I6" s="409"/>
      <c r="J6" s="410"/>
      <c r="K6" s="412" t="s">
        <v>4713</v>
      </c>
      <c r="L6" s="422"/>
      <c r="M6" s="422"/>
      <c r="N6" s="422"/>
      <c r="O6" s="422"/>
      <c r="P6" s="422"/>
      <c r="Q6" s="422"/>
      <c r="R6" s="422"/>
      <c r="S6" s="423"/>
      <c r="T6" s="491"/>
      <c r="U6" s="489"/>
      <c r="V6" s="489"/>
      <c r="W6" s="489"/>
      <c r="X6" s="489"/>
      <c r="Y6" s="489"/>
      <c r="Z6" s="489"/>
      <c r="AA6" s="489"/>
      <c r="AB6" s="490"/>
    </row>
    <row r="7" spans="2:28" x14ac:dyDescent="0.2">
      <c r="B7" s="412" t="s">
        <v>4620</v>
      </c>
      <c r="C7" s="409"/>
      <c r="D7" s="409"/>
      <c r="E7" s="409"/>
      <c r="F7" s="409"/>
      <c r="G7" s="409"/>
      <c r="H7" s="409"/>
      <c r="I7" s="409"/>
      <c r="J7" s="410"/>
      <c r="K7" s="408"/>
      <c r="L7" s="409"/>
      <c r="M7" s="409"/>
      <c r="N7" s="409"/>
      <c r="O7" s="409"/>
      <c r="P7" s="409"/>
      <c r="Q7" s="409"/>
      <c r="R7" s="409"/>
      <c r="S7" s="410"/>
      <c r="T7" s="408"/>
      <c r="U7" s="409"/>
      <c r="V7" s="409"/>
      <c r="W7" s="409"/>
      <c r="X7" s="409"/>
      <c r="Y7" s="409"/>
      <c r="Z7" s="409"/>
      <c r="AA7" s="409"/>
      <c r="AB7" s="410"/>
    </row>
    <row r="8" spans="2:28" ht="15.75" x14ac:dyDescent="0.2">
      <c r="B8" s="412" t="s">
        <v>4713</v>
      </c>
      <c r="C8" s="409"/>
      <c r="D8" s="409"/>
      <c r="E8" s="409"/>
      <c r="F8" s="409"/>
      <c r="G8" s="409"/>
      <c r="H8" s="409"/>
      <c r="I8" s="409"/>
      <c r="J8" s="410"/>
      <c r="K8" s="413" t="s">
        <v>4877</v>
      </c>
      <c r="L8" s="409"/>
      <c r="M8" s="409"/>
      <c r="N8" s="409"/>
      <c r="O8" s="409"/>
      <c r="P8" s="409"/>
      <c r="Q8" s="409"/>
      <c r="R8" s="409"/>
      <c r="S8" s="410"/>
      <c r="T8" s="414"/>
      <c r="U8" s="409"/>
      <c r="V8" s="409"/>
      <c r="W8" s="409"/>
      <c r="X8" s="409"/>
      <c r="Y8" s="409"/>
      <c r="Z8" s="409"/>
      <c r="AA8" s="409"/>
      <c r="AB8" s="410"/>
    </row>
    <row r="9" spans="2:28" ht="15.75" x14ac:dyDescent="0.2">
      <c r="B9" s="408"/>
      <c r="C9" s="409"/>
      <c r="D9" s="409"/>
      <c r="E9" s="409"/>
      <c r="F9" s="409"/>
      <c r="G9" s="409"/>
      <c r="H9" s="409"/>
      <c r="I9" s="409"/>
      <c r="J9" s="410"/>
      <c r="K9" s="414" t="s">
        <v>4612</v>
      </c>
      <c r="L9" s="409"/>
      <c r="M9" s="409"/>
      <c r="N9" s="409"/>
      <c r="O9" s="409"/>
      <c r="P9" s="409"/>
      <c r="Q9" s="409"/>
      <c r="R9" s="409"/>
      <c r="S9" s="410"/>
      <c r="T9" s="413" t="s">
        <v>4706</v>
      </c>
      <c r="U9" s="409"/>
      <c r="V9" s="409"/>
      <c r="W9" s="409"/>
      <c r="X9" s="409"/>
      <c r="Y9" s="409"/>
      <c r="Z9" s="409"/>
      <c r="AA9" s="409"/>
      <c r="AB9" s="410"/>
    </row>
    <row r="10" spans="2:28" ht="15.75" x14ac:dyDescent="0.2">
      <c r="B10" s="413" t="s">
        <v>4877</v>
      </c>
      <c r="C10" s="409"/>
      <c r="D10" s="409"/>
      <c r="E10" s="409"/>
      <c r="F10" s="409"/>
      <c r="G10" s="409"/>
      <c r="H10" s="409"/>
      <c r="I10" s="409"/>
      <c r="J10" s="410"/>
      <c r="K10" s="408"/>
      <c r="L10" s="409"/>
      <c r="M10" s="409"/>
      <c r="N10" s="409"/>
      <c r="O10" s="409"/>
      <c r="P10" s="409"/>
      <c r="Q10" s="409"/>
      <c r="R10" s="409"/>
      <c r="S10" s="410"/>
      <c r="T10" s="420"/>
      <c r="U10" s="409"/>
      <c r="V10" s="409"/>
      <c r="W10" s="409"/>
      <c r="X10" s="409"/>
      <c r="Y10" s="409"/>
      <c r="Z10" s="409"/>
      <c r="AA10" s="409"/>
      <c r="AB10" s="410"/>
    </row>
    <row r="11" spans="2:28" ht="15.75" x14ac:dyDescent="0.2">
      <c r="B11" s="414" t="s">
        <v>4612</v>
      </c>
      <c r="C11" s="409"/>
      <c r="D11" s="409"/>
      <c r="E11" s="409"/>
      <c r="F11" s="409"/>
      <c r="G11" s="409"/>
      <c r="H11" s="409"/>
      <c r="I11" s="409"/>
      <c r="J11" s="410"/>
      <c r="K11" s="413" t="s">
        <v>4696</v>
      </c>
      <c r="L11" s="409"/>
      <c r="M11" s="409"/>
      <c r="N11" s="409"/>
      <c r="O11" s="409"/>
      <c r="P11" s="409"/>
      <c r="Q11" s="409"/>
      <c r="R11" s="409"/>
      <c r="S11" s="410"/>
      <c r="T11" s="420" t="s">
        <v>4712</v>
      </c>
      <c r="U11" s="409"/>
      <c r="V11" s="409"/>
      <c r="W11" s="409"/>
      <c r="X11" s="409"/>
      <c r="Y11" s="409"/>
      <c r="Z11" s="409"/>
      <c r="AA11" s="409"/>
      <c r="AB11" s="410"/>
    </row>
    <row r="12" spans="2:28" ht="13.5" thickBot="1" x14ac:dyDescent="0.25">
      <c r="B12" s="408"/>
      <c r="C12" s="409"/>
      <c r="D12" s="409"/>
      <c r="E12" s="409"/>
      <c r="F12" s="409"/>
      <c r="G12" s="409"/>
      <c r="H12" s="409"/>
      <c r="I12" s="409"/>
      <c r="J12" s="410"/>
      <c r="K12" s="414" t="s">
        <v>4695</v>
      </c>
      <c r="L12" s="409"/>
      <c r="M12" s="409"/>
      <c r="N12" s="409"/>
      <c r="O12" s="409"/>
      <c r="P12" s="409"/>
      <c r="Q12" s="409"/>
      <c r="R12" s="409"/>
      <c r="S12" s="410"/>
      <c r="T12" s="417"/>
      <c r="U12" s="418"/>
      <c r="V12" s="418"/>
      <c r="W12" s="418"/>
      <c r="X12" s="418"/>
      <c r="Y12" s="418"/>
      <c r="Z12" s="418"/>
      <c r="AA12" s="418"/>
      <c r="AB12" s="419"/>
    </row>
    <row r="13" spans="2:28" ht="15.75" x14ac:dyDescent="0.2">
      <c r="B13" s="413" t="s">
        <v>4689</v>
      </c>
      <c r="C13" s="409"/>
      <c r="D13" s="409"/>
      <c r="E13" s="409"/>
      <c r="F13" s="409"/>
      <c r="G13" s="409"/>
      <c r="H13" s="409"/>
      <c r="I13" s="409"/>
      <c r="J13" s="410"/>
      <c r="K13" s="414" t="s">
        <v>4702</v>
      </c>
      <c r="L13" s="409"/>
      <c r="M13" s="409"/>
      <c r="N13" s="409"/>
      <c r="O13" s="409"/>
      <c r="P13" s="409"/>
      <c r="Q13" s="409"/>
      <c r="R13" s="409"/>
      <c r="S13" s="410"/>
      <c r="T13" s="482" t="s">
        <v>4897</v>
      </c>
      <c r="U13" s="483"/>
      <c r="V13" s="483"/>
      <c r="W13" s="483"/>
      <c r="X13" s="483"/>
      <c r="Y13" s="483"/>
      <c r="Z13" s="483"/>
      <c r="AA13" s="483"/>
      <c r="AB13" s="484"/>
    </row>
    <row r="14" spans="2:28" ht="13.5" thickBot="1" x14ac:dyDescent="0.25">
      <c r="B14" s="414" t="s">
        <v>4690</v>
      </c>
      <c r="C14" s="409"/>
      <c r="D14" s="409"/>
      <c r="E14" s="409"/>
      <c r="F14" s="409"/>
      <c r="G14" s="409"/>
      <c r="H14" s="409"/>
      <c r="I14" s="409"/>
      <c r="J14" s="410"/>
      <c r="K14" s="415" t="s">
        <v>4621</v>
      </c>
      <c r="L14" s="409"/>
      <c r="M14" s="409"/>
      <c r="N14" s="409"/>
      <c r="O14" s="409"/>
      <c r="P14" s="409"/>
      <c r="Q14" s="409"/>
      <c r="R14" s="409"/>
      <c r="S14" s="410"/>
      <c r="T14" s="485"/>
      <c r="U14" s="486"/>
      <c r="V14" s="486"/>
      <c r="W14" s="486"/>
      <c r="X14" s="486"/>
      <c r="Y14" s="486"/>
      <c r="Z14" s="486"/>
      <c r="AA14" s="486"/>
      <c r="AB14" s="487"/>
    </row>
    <row r="15" spans="2:28" x14ac:dyDescent="0.2">
      <c r="B15" s="415" t="s">
        <v>4691</v>
      </c>
      <c r="C15" s="409"/>
      <c r="D15" s="409"/>
      <c r="E15" s="409"/>
      <c r="F15" s="409"/>
      <c r="G15" s="409"/>
      <c r="H15" s="409"/>
      <c r="I15" s="409"/>
      <c r="J15" s="410"/>
      <c r="K15" s="415" t="s">
        <v>4714</v>
      </c>
      <c r="L15" s="409"/>
      <c r="M15" s="409"/>
      <c r="N15" s="409"/>
      <c r="O15" s="409"/>
      <c r="P15" s="409"/>
      <c r="Q15" s="409"/>
      <c r="R15" s="409"/>
      <c r="S15" s="410"/>
      <c r="T15" s="424"/>
      <c r="U15" s="425"/>
      <c r="V15" s="425"/>
      <c r="W15" s="425"/>
      <c r="X15" s="425"/>
      <c r="Y15" s="425"/>
      <c r="Z15" s="425"/>
      <c r="AA15" s="425"/>
      <c r="AB15" s="426"/>
    </row>
    <row r="16" spans="2:28" ht="13.15" customHeight="1" x14ac:dyDescent="0.2">
      <c r="B16" s="408"/>
      <c r="C16" s="409"/>
      <c r="D16" s="409"/>
      <c r="E16" s="409"/>
      <c r="F16" s="409"/>
      <c r="G16" s="409"/>
      <c r="H16" s="409"/>
      <c r="I16" s="409"/>
      <c r="J16" s="410"/>
      <c r="K16" s="408"/>
      <c r="L16" s="409"/>
      <c r="M16" s="409"/>
      <c r="N16" s="409"/>
      <c r="O16" s="409"/>
      <c r="P16" s="409"/>
      <c r="Q16" s="409"/>
      <c r="R16" s="409"/>
      <c r="S16" s="410"/>
      <c r="T16" s="492" t="s">
        <v>4711</v>
      </c>
      <c r="U16" s="493"/>
      <c r="V16" s="493"/>
      <c r="W16" s="493"/>
      <c r="X16" s="493"/>
      <c r="Y16" s="493"/>
      <c r="Z16" s="493"/>
      <c r="AA16" s="493"/>
      <c r="AB16" s="494"/>
    </row>
    <row r="17" spans="2:28" x14ac:dyDescent="0.2">
      <c r="B17" s="416" t="s">
        <v>4878</v>
      </c>
      <c r="C17" s="409"/>
      <c r="D17" s="409"/>
      <c r="E17" s="409"/>
      <c r="F17" s="409"/>
      <c r="G17" s="409"/>
      <c r="H17" s="409"/>
      <c r="I17" s="409"/>
      <c r="J17" s="410"/>
      <c r="K17" s="416" t="s">
        <v>4878</v>
      </c>
      <c r="L17" s="409"/>
      <c r="M17" s="409"/>
      <c r="N17" s="409"/>
      <c r="O17" s="409"/>
      <c r="P17" s="409"/>
      <c r="Q17" s="409"/>
      <c r="R17" s="409"/>
      <c r="S17" s="410"/>
      <c r="T17" s="492"/>
      <c r="U17" s="493"/>
      <c r="V17" s="493"/>
      <c r="W17" s="493"/>
      <c r="X17" s="493"/>
      <c r="Y17" s="493"/>
      <c r="Z17" s="493"/>
      <c r="AA17" s="493"/>
      <c r="AB17" s="494"/>
    </row>
    <row r="18" spans="2:28" ht="13.5" thickBot="1" x14ac:dyDescent="0.25">
      <c r="B18" s="414" t="s">
        <v>4623</v>
      </c>
      <c r="C18" s="409"/>
      <c r="D18" s="409"/>
      <c r="E18" s="409"/>
      <c r="F18" s="409"/>
      <c r="G18" s="409"/>
      <c r="H18" s="409"/>
      <c r="I18" s="409"/>
      <c r="J18" s="410"/>
      <c r="K18" s="414" t="s">
        <v>4623</v>
      </c>
      <c r="L18" s="409"/>
      <c r="M18" s="409"/>
      <c r="N18" s="409"/>
      <c r="O18" s="409"/>
      <c r="P18" s="409"/>
      <c r="Q18" s="409"/>
      <c r="R18" s="409"/>
      <c r="S18" s="410"/>
      <c r="T18" s="417"/>
      <c r="U18" s="418"/>
      <c r="V18" s="418"/>
      <c r="W18" s="418"/>
      <c r="X18" s="418"/>
      <c r="Y18" s="418"/>
      <c r="Z18" s="418"/>
      <c r="AA18" s="418"/>
      <c r="AB18" s="419"/>
    </row>
    <row r="19" spans="2:28" ht="12.75" customHeight="1" x14ac:dyDescent="0.2">
      <c r="B19" s="414" t="s">
        <v>4622</v>
      </c>
      <c r="C19" s="409"/>
      <c r="D19" s="409"/>
      <c r="E19" s="409"/>
      <c r="F19" s="409"/>
      <c r="G19" s="409"/>
      <c r="H19" s="409"/>
      <c r="I19" s="409"/>
      <c r="J19" s="410"/>
      <c r="K19" s="414" t="s">
        <v>4622</v>
      </c>
      <c r="L19" s="409"/>
      <c r="M19" s="409"/>
      <c r="N19" s="409"/>
      <c r="O19" s="409"/>
      <c r="P19" s="409"/>
      <c r="Q19" s="409"/>
      <c r="R19" s="409"/>
      <c r="S19" s="410"/>
      <c r="T19" s="495" t="s">
        <v>4870</v>
      </c>
      <c r="U19" s="496"/>
      <c r="V19" s="496"/>
      <c r="W19" s="496"/>
      <c r="X19" s="496"/>
      <c r="Y19" s="496"/>
      <c r="Z19" s="496"/>
      <c r="AA19" s="496"/>
      <c r="AB19" s="497"/>
    </row>
    <row r="20" spans="2:28" ht="12.75" customHeight="1" x14ac:dyDescent="0.2">
      <c r="B20" s="414" t="s">
        <v>4613</v>
      </c>
      <c r="C20" s="409"/>
      <c r="D20" s="409"/>
      <c r="E20" s="409"/>
      <c r="F20" s="409"/>
      <c r="G20" s="409"/>
      <c r="H20" s="409"/>
      <c r="I20" s="409"/>
      <c r="J20" s="410"/>
      <c r="K20" s="414" t="s">
        <v>4613</v>
      </c>
      <c r="L20" s="409"/>
      <c r="M20" s="409"/>
      <c r="N20" s="409"/>
      <c r="O20" s="409"/>
      <c r="P20" s="409"/>
      <c r="Q20" s="409"/>
      <c r="R20" s="409"/>
      <c r="S20" s="409"/>
      <c r="T20" s="498"/>
      <c r="U20" s="499"/>
      <c r="V20" s="499"/>
      <c r="W20" s="499"/>
      <c r="X20" s="499"/>
      <c r="Y20" s="499"/>
      <c r="Z20" s="499"/>
      <c r="AA20" s="499"/>
      <c r="AB20" s="500"/>
    </row>
    <row r="21" spans="2:28" ht="12.75" customHeight="1" x14ac:dyDescent="0.2">
      <c r="B21" s="408"/>
      <c r="C21" s="409"/>
      <c r="D21" s="409"/>
      <c r="E21" s="409"/>
      <c r="F21" s="409"/>
      <c r="G21" s="409"/>
      <c r="H21" s="409"/>
      <c r="I21" s="409"/>
      <c r="J21" s="410"/>
      <c r="K21" s="408"/>
      <c r="L21" s="409"/>
      <c r="M21" s="409"/>
      <c r="N21" s="409"/>
      <c r="O21" s="409"/>
      <c r="P21" s="409"/>
      <c r="Q21" s="409"/>
      <c r="R21" s="409"/>
      <c r="S21" s="409"/>
      <c r="T21" s="498"/>
      <c r="U21" s="499"/>
      <c r="V21" s="499"/>
      <c r="W21" s="499"/>
      <c r="X21" s="499"/>
      <c r="Y21" s="499"/>
      <c r="Z21" s="499"/>
      <c r="AA21" s="499"/>
      <c r="AB21" s="500"/>
    </row>
    <row r="22" spans="2:28" ht="12.75" customHeight="1" x14ac:dyDescent="0.2">
      <c r="B22" s="416" t="s">
        <v>4879</v>
      </c>
      <c r="C22" s="409"/>
      <c r="D22" s="409"/>
      <c r="E22" s="409"/>
      <c r="F22" s="409"/>
      <c r="G22" s="409"/>
      <c r="H22" s="409"/>
      <c r="I22" s="409"/>
      <c r="J22" s="410"/>
      <c r="K22" s="416" t="s">
        <v>4879</v>
      </c>
      <c r="L22" s="409"/>
      <c r="M22" s="409"/>
      <c r="N22" s="409"/>
      <c r="O22" s="409"/>
      <c r="P22" s="409"/>
      <c r="Q22" s="409"/>
      <c r="R22" s="409"/>
      <c r="S22" s="410"/>
      <c r="T22" s="498"/>
      <c r="U22" s="499"/>
      <c r="V22" s="499"/>
      <c r="W22" s="499"/>
      <c r="X22" s="499"/>
      <c r="Y22" s="499"/>
      <c r="Z22" s="499"/>
      <c r="AA22" s="499"/>
      <c r="AB22" s="500"/>
    </row>
    <row r="23" spans="2:28" ht="12.75" customHeight="1" x14ac:dyDescent="0.2">
      <c r="B23" s="414" t="s">
        <v>4694</v>
      </c>
      <c r="C23" s="409"/>
      <c r="D23" s="409"/>
      <c r="E23" s="409"/>
      <c r="F23" s="409"/>
      <c r="G23" s="409"/>
      <c r="H23" s="409"/>
      <c r="I23" s="409"/>
      <c r="J23" s="410"/>
      <c r="K23" s="414" t="s">
        <v>4694</v>
      </c>
      <c r="L23" s="409"/>
      <c r="M23" s="409"/>
      <c r="N23" s="409"/>
      <c r="O23" s="409"/>
      <c r="P23" s="409"/>
      <c r="Q23" s="409"/>
      <c r="R23" s="409"/>
      <c r="S23" s="410"/>
      <c r="T23" s="498"/>
      <c r="U23" s="499"/>
      <c r="V23" s="499"/>
      <c r="W23" s="499"/>
      <c r="X23" s="499"/>
      <c r="Y23" s="499"/>
      <c r="Z23" s="499"/>
      <c r="AA23" s="499"/>
      <c r="AB23" s="500"/>
    </row>
    <row r="24" spans="2:28" ht="12.75" customHeight="1" x14ac:dyDescent="0.2">
      <c r="B24" s="488" t="s">
        <v>4692</v>
      </c>
      <c r="C24" s="489"/>
      <c r="D24" s="489"/>
      <c r="E24" s="489"/>
      <c r="F24" s="489"/>
      <c r="G24" s="489"/>
      <c r="H24" s="489"/>
      <c r="I24" s="489"/>
      <c r="J24" s="490"/>
      <c r="K24" s="414" t="s">
        <v>4703</v>
      </c>
      <c r="L24" s="409"/>
      <c r="M24" s="409"/>
      <c r="N24" s="409"/>
      <c r="O24" s="409"/>
      <c r="P24" s="409"/>
      <c r="Q24" s="409"/>
      <c r="R24" s="409"/>
      <c r="S24" s="410"/>
      <c r="T24" s="498"/>
      <c r="U24" s="499"/>
      <c r="V24" s="499"/>
      <c r="W24" s="499"/>
      <c r="X24" s="499"/>
      <c r="Y24" s="499"/>
      <c r="Z24" s="499"/>
      <c r="AA24" s="499"/>
      <c r="AB24" s="500"/>
    </row>
    <row r="25" spans="2:28" ht="13.5" customHeight="1" thickBot="1" x14ac:dyDescent="0.25">
      <c r="B25" s="491"/>
      <c r="C25" s="489"/>
      <c r="D25" s="489"/>
      <c r="E25" s="489"/>
      <c r="F25" s="489"/>
      <c r="G25" s="489"/>
      <c r="H25" s="489"/>
      <c r="I25" s="489"/>
      <c r="J25" s="490"/>
      <c r="K25" s="408"/>
      <c r="L25" s="409"/>
      <c r="M25" s="409"/>
      <c r="N25" s="409"/>
      <c r="O25" s="409"/>
      <c r="P25" s="409"/>
      <c r="Q25" s="409"/>
      <c r="R25" s="409"/>
      <c r="S25" s="410"/>
      <c r="T25" s="501"/>
      <c r="U25" s="502"/>
      <c r="V25" s="502"/>
      <c r="W25" s="502"/>
      <c r="X25" s="502"/>
      <c r="Y25" s="502"/>
      <c r="Z25" s="502"/>
      <c r="AA25" s="502"/>
      <c r="AB25" s="503"/>
    </row>
    <row r="26" spans="2:28" x14ac:dyDescent="0.2">
      <c r="B26" s="408"/>
      <c r="C26" s="409"/>
      <c r="D26" s="409"/>
      <c r="E26" s="409"/>
      <c r="F26" s="409"/>
      <c r="G26" s="409"/>
      <c r="H26" s="409"/>
      <c r="I26" s="409"/>
      <c r="J26" s="410"/>
      <c r="K26" s="416" t="s">
        <v>4614</v>
      </c>
      <c r="L26" s="409"/>
      <c r="M26" s="409"/>
      <c r="N26" s="409"/>
      <c r="O26" s="409"/>
      <c r="P26" s="409"/>
      <c r="Q26" s="409"/>
      <c r="R26" s="409"/>
      <c r="S26" s="410"/>
      <c r="T26" s="463" t="s">
        <v>4710</v>
      </c>
      <c r="U26" s="435"/>
      <c r="V26" s="435"/>
      <c r="W26" s="435"/>
      <c r="X26" s="435"/>
      <c r="Y26" s="435"/>
      <c r="Z26" s="435"/>
      <c r="AA26" s="435"/>
      <c r="AB26" s="435"/>
    </row>
    <row r="27" spans="2:28" x14ac:dyDescent="0.2">
      <c r="B27" s="416" t="s">
        <v>4741</v>
      </c>
      <c r="C27" s="409"/>
      <c r="D27" s="409"/>
      <c r="E27" s="409"/>
      <c r="F27" s="409"/>
      <c r="G27" s="409"/>
      <c r="H27" s="409"/>
      <c r="I27" s="409"/>
      <c r="J27" s="410"/>
      <c r="K27" s="414" t="s">
        <v>4624</v>
      </c>
      <c r="L27" s="409"/>
      <c r="M27" s="409"/>
      <c r="N27" s="409"/>
      <c r="O27" s="409"/>
      <c r="P27" s="409"/>
      <c r="Q27" s="409"/>
      <c r="R27" s="409"/>
      <c r="S27" s="410"/>
      <c r="U27" s="435"/>
      <c r="V27" s="435"/>
      <c r="W27" s="435"/>
      <c r="X27" s="435"/>
      <c r="Y27" s="435"/>
      <c r="Z27" s="435"/>
      <c r="AA27" s="435"/>
      <c r="AB27" s="435"/>
    </row>
    <row r="28" spans="2:28" x14ac:dyDescent="0.2">
      <c r="B28" s="414" t="s">
        <v>4624</v>
      </c>
      <c r="C28" s="409"/>
      <c r="D28" s="409"/>
      <c r="E28" s="409"/>
      <c r="F28" s="409"/>
      <c r="G28" s="409"/>
      <c r="H28" s="409"/>
      <c r="I28" s="409"/>
      <c r="J28" s="410"/>
      <c r="K28" s="408" t="s">
        <v>4625</v>
      </c>
      <c r="L28" s="409"/>
      <c r="M28" s="409"/>
      <c r="N28" s="409"/>
      <c r="O28" s="409"/>
      <c r="P28" s="409"/>
      <c r="Q28" s="409"/>
      <c r="R28" s="409"/>
      <c r="S28" s="410"/>
      <c r="T28" s="434" t="s">
        <v>4875</v>
      </c>
    </row>
    <row r="29" spans="2:28" x14ac:dyDescent="0.2">
      <c r="B29" s="408" t="s">
        <v>4625</v>
      </c>
      <c r="C29" s="409"/>
      <c r="D29" s="409"/>
      <c r="E29" s="409"/>
      <c r="F29" s="409"/>
      <c r="G29" s="409"/>
      <c r="H29" s="409"/>
      <c r="I29" s="409"/>
      <c r="J29" s="410"/>
      <c r="K29" s="408"/>
      <c r="L29" s="409"/>
      <c r="M29" s="409"/>
      <c r="N29" s="409"/>
      <c r="O29" s="409"/>
      <c r="P29" s="409"/>
      <c r="Q29" s="409"/>
      <c r="R29" s="409"/>
      <c r="S29" s="410"/>
      <c r="T29" s="331" t="s">
        <v>4898</v>
      </c>
    </row>
    <row r="30" spans="2:28" ht="15.75" x14ac:dyDescent="0.2">
      <c r="B30" s="408"/>
      <c r="C30" s="409"/>
      <c r="D30" s="409"/>
      <c r="E30" s="409"/>
      <c r="F30" s="409"/>
      <c r="G30" s="409"/>
      <c r="H30" s="409"/>
      <c r="I30" s="409"/>
      <c r="J30" s="410"/>
      <c r="K30" s="413" t="s">
        <v>4697</v>
      </c>
      <c r="L30" s="409"/>
      <c r="M30" s="409"/>
      <c r="N30" s="409"/>
      <c r="O30" s="409"/>
      <c r="P30" s="409"/>
      <c r="Q30" s="409"/>
      <c r="R30" s="409"/>
      <c r="S30" s="410"/>
      <c r="T30" s="331" t="s">
        <v>4899</v>
      </c>
    </row>
    <row r="31" spans="2:28" ht="15.75" x14ac:dyDescent="0.2">
      <c r="B31" s="413" t="s">
        <v>4880</v>
      </c>
      <c r="C31" s="409"/>
      <c r="D31" s="409"/>
      <c r="E31" s="409"/>
      <c r="F31" s="409"/>
      <c r="G31" s="409"/>
      <c r="H31" s="409"/>
      <c r="I31" s="409"/>
      <c r="J31" s="410"/>
      <c r="K31" s="415" t="s">
        <v>4698</v>
      </c>
      <c r="L31" s="409"/>
      <c r="M31" s="409"/>
      <c r="N31" s="409"/>
      <c r="O31" s="409"/>
      <c r="P31" s="409"/>
      <c r="Q31" s="409"/>
      <c r="R31" s="409"/>
      <c r="S31" s="410"/>
      <c r="T31" s="435" t="s">
        <v>4876</v>
      </c>
    </row>
    <row r="32" spans="2:28" x14ac:dyDescent="0.2">
      <c r="B32" s="415"/>
      <c r="C32" s="409"/>
      <c r="D32" s="409"/>
      <c r="E32" s="409"/>
      <c r="F32" s="409"/>
      <c r="G32" s="409"/>
      <c r="H32" s="409"/>
      <c r="I32" s="409"/>
      <c r="J32" s="410"/>
      <c r="K32" s="414" t="s">
        <v>4699</v>
      </c>
      <c r="L32" s="409"/>
      <c r="M32" s="409"/>
      <c r="N32" s="409"/>
      <c r="O32" s="409"/>
      <c r="P32" s="409"/>
      <c r="Q32" s="409"/>
      <c r="R32" s="409"/>
      <c r="S32" s="410"/>
      <c r="T32" s="435"/>
    </row>
    <row r="33" spans="2:28" x14ac:dyDescent="0.2">
      <c r="B33" s="414" t="s">
        <v>4892</v>
      </c>
      <c r="C33" s="409"/>
      <c r="D33" s="409"/>
      <c r="E33" s="409"/>
      <c r="F33" s="409"/>
      <c r="G33" s="409"/>
      <c r="H33" s="409"/>
      <c r="I33" s="409"/>
      <c r="J33" s="410"/>
      <c r="K33" s="414" t="s">
        <v>4700</v>
      </c>
      <c r="L33" s="409"/>
      <c r="M33" s="409"/>
      <c r="N33" s="409"/>
      <c r="O33" s="409"/>
      <c r="P33" s="409"/>
      <c r="Q33" s="409"/>
      <c r="R33" s="409"/>
      <c r="S33" s="410"/>
      <c r="T33" s="435"/>
    </row>
    <row r="34" spans="2:28" x14ac:dyDescent="0.2">
      <c r="B34" s="414" t="s">
        <v>4742</v>
      </c>
      <c r="C34" s="409"/>
      <c r="D34" s="409"/>
      <c r="E34" s="409"/>
      <c r="F34" s="409"/>
      <c r="G34" s="409"/>
      <c r="H34" s="409"/>
      <c r="I34" s="409"/>
      <c r="J34" s="410"/>
      <c r="K34" s="414" t="s">
        <v>4701</v>
      </c>
      <c r="L34" s="409"/>
      <c r="M34" s="409"/>
      <c r="N34" s="409"/>
      <c r="O34" s="409"/>
      <c r="P34" s="409"/>
      <c r="Q34" s="409"/>
      <c r="R34" s="409"/>
      <c r="S34" s="410"/>
      <c r="T34" s="435"/>
    </row>
    <row r="35" spans="2:28" x14ac:dyDescent="0.2">
      <c r="B35" s="414" t="s">
        <v>4743</v>
      </c>
      <c r="C35" s="409"/>
      <c r="D35" s="409"/>
      <c r="E35" s="409"/>
      <c r="F35" s="409"/>
      <c r="G35" s="409"/>
      <c r="H35" s="409"/>
      <c r="I35" s="409"/>
      <c r="J35" s="410"/>
      <c r="K35" s="408"/>
      <c r="L35" s="409"/>
      <c r="M35" s="409"/>
      <c r="N35" s="409"/>
      <c r="O35" s="409"/>
      <c r="P35" s="409"/>
      <c r="Q35" s="409"/>
      <c r="R35" s="409"/>
      <c r="S35" s="410"/>
      <c r="T35" s="435"/>
    </row>
    <row r="36" spans="2:28" x14ac:dyDescent="0.2">
      <c r="B36" s="414"/>
      <c r="C36" s="409"/>
      <c r="D36" s="409"/>
      <c r="E36" s="409"/>
      <c r="F36" s="409"/>
      <c r="G36" s="409"/>
      <c r="H36" s="409"/>
      <c r="I36" s="409"/>
      <c r="J36" s="410"/>
      <c r="K36" s="416"/>
      <c r="L36" s="409"/>
      <c r="M36" s="409"/>
      <c r="N36" s="409"/>
      <c r="O36" s="409"/>
      <c r="P36" s="409"/>
      <c r="Q36" s="409"/>
      <c r="R36" s="409"/>
      <c r="S36" s="410"/>
      <c r="T36" s="434"/>
    </row>
    <row r="37" spans="2:28" x14ac:dyDescent="0.2">
      <c r="B37" s="414" t="s">
        <v>4893</v>
      </c>
      <c r="C37" s="409"/>
      <c r="D37" s="409"/>
      <c r="E37" s="409"/>
      <c r="F37" s="409"/>
      <c r="G37" s="409"/>
      <c r="H37" s="409"/>
      <c r="I37" s="409"/>
      <c r="J37" s="410"/>
      <c r="K37" s="414"/>
      <c r="L37" s="409"/>
      <c r="M37" s="409"/>
      <c r="N37" s="409"/>
      <c r="O37" s="409"/>
      <c r="P37" s="409"/>
      <c r="Q37" s="409"/>
      <c r="R37" s="409"/>
      <c r="S37" s="410"/>
      <c r="T37" s="435"/>
    </row>
    <row r="38" spans="2:28" ht="15.75" x14ac:dyDescent="0.2">
      <c r="B38" s="414" t="s">
        <v>4894</v>
      </c>
      <c r="C38" s="409"/>
      <c r="D38" s="409"/>
      <c r="E38" s="409"/>
      <c r="F38" s="409"/>
      <c r="G38" s="409"/>
      <c r="H38" s="409"/>
      <c r="I38" s="409"/>
      <c r="J38" s="410"/>
      <c r="K38" s="413" t="s">
        <v>4881</v>
      </c>
      <c r="L38" s="409"/>
      <c r="M38" s="409"/>
      <c r="N38" s="409"/>
      <c r="O38" s="409"/>
      <c r="P38" s="409"/>
      <c r="Q38" s="409"/>
      <c r="R38" s="409"/>
      <c r="S38" s="410"/>
      <c r="T38" s="434"/>
    </row>
    <row r="39" spans="2:28" x14ac:dyDescent="0.2">
      <c r="B39" s="416"/>
      <c r="C39" s="409"/>
      <c r="D39" s="409"/>
      <c r="E39" s="409"/>
      <c r="F39" s="409"/>
      <c r="G39" s="409"/>
      <c r="H39" s="409"/>
      <c r="I39" s="409"/>
      <c r="J39" s="410"/>
      <c r="K39" s="415" t="s">
        <v>4704</v>
      </c>
      <c r="L39" s="409"/>
      <c r="M39" s="409"/>
      <c r="N39" s="409"/>
      <c r="O39" s="409"/>
      <c r="P39" s="409"/>
      <c r="Q39" s="409"/>
      <c r="R39" s="409"/>
      <c r="S39" s="410"/>
      <c r="T39" s="435"/>
    </row>
    <row r="40" spans="2:28" x14ac:dyDescent="0.2">
      <c r="B40" s="416"/>
      <c r="C40" s="409"/>
      <c r="D40" s="409"/>
      <c r="E40" s="409"/>
      <c r="F40" s="409"/>
      <c r="G40" s="409"/>
      <c r="H40" s="409"/>
      <c r="I40" s="409"/>
      <c r="J40" s="410"/>
      <c r="K40" s="414" t="s">
        <v>4615</v>
      </c>
      <c r="L40" s="409"/>
      <c r="M40" s="409"/>
      <c r="N40" s="409"/>
      <c r="O40" s="409"/>
      <c r="P40" s="409"/>
      <c r="Q40" s="409"/>
      <c r="R40" s="409"/>
      <c r="S40" s="410"/>
      <c r="T40" s="435"/>
    </row>
    <row r="41" spans="2:28" x14ac:dyDescent="0.2">
      <c r="B41" s="414"/>
      <c r="C41" s="409"/>
      <c r="D41" s="409"/>
      <c r="E41" s="409"/>
      <c r="F41" s="409"/>
      <c r="G41" s="409"/>
      <c r="H41" s="409"/>
      <c r="I41" s="409"/>
      <c r="J41" s="410"/>
      <c r="K41" s="414" t="s">
        <v>4616</v>
      </c>
      <c r="L41" s="409"/>
      <c r="M41" s="409"/>
      <c r="N41" s="409"/>
      <c r="O41" s="409"/>
      <c r="P41" s="409"/>
      <c r="Q41" s="409"/>
      <c r="R41" s="409"/>
      <c r="S41" s="410"/>
      <c r="T41" s="435"/>
    </row>
    <row r="42" spans="2:28" x14ac:dyDescent="0.2">
      <c r="B42" s="414"/>
      <c r="C42" s="409"/>
      <c r="D42" s="409"/>
      <c r="E42" s="409"/>
      <c r="F42" s="409"/>
      <c r="G42" s="409"/>
      <c r="H42" s="409"/>
      <c r="I42" s="409"/>
      <c r="J42" s="410"/>
      <c r="K42" s="414" t="s">
        <v>4705</v>
      </c>
      <c r="L42" s="409"/>
      <c r="M42" s="409"/>
      <c r="N42" s="409"/>
      <c r="O42" s="409"/>
      <c r="P42" s="409"/>
      <c r="Q42" s="409"/>
      <c r="R42" s="409"/>
      <c r="S42" s="410"/>
    </row>
    <row r="43" spans="2:28" x14ac:dyDescent="0.2">
      <c r="B43" s="414"/>
      <c r="C43" s="409"/>
      <c r="D43" s="409"/>
      <c r="E43" s="409"/>
      <c r="F43" s="409"/>
      <c r="G43" s="409"/>
      <c r="H43" s="409"/>
      <c r="I43" s="409"/>
      <c r="J43" s="410"/>
      <c r="K43" s="414" t="s">
        <v>4626</v>
      </c>
      <c r="L43" s="409"/>
      <c r="M43" s="409"/>
      <c r="N43" s="409"/>
      <c r="O43" s="409"/>
      <c r="P43" s="409"/>
      <c r="Q43" s="409"/>
      <c r="R43" s="409"/>
      <c r="S43" s="410"/>
      <c r="T43" s="434"/>
      <c r="U43" s="435"/>
      <c r="V43" s="435"/>
      <c r="W43" s="435"/>
      <c r="X43" s="435"/>
      <c r="Y43" s="435"/>
      <c r="Z43" s="435"/>
      <c r="AA43" s="435"/>
      <c r="AB43" s="435"/>
    </row>
    <row r="44" spans="2:28" x14ac:dyDescent="0.2">
      <c r="B44" s="414"/>
      <c r="C44" s="409"/>
      <c r="D44" s="409"/>
      <c r="E44" s="409"/>
      <c r="F44" s="409"/>
      <c r="G44" s="409"/>
      <c r="H44" s="409"/>
      <c r="I44" s="409"/>
      <c r="J44" s="410"/>
      <c r="K44" s="414" t="s">
        <v>4617</v>
      </c>
      <c r="L44" s="409"/>
      <c r="M44" s="409"/>
      <c r="N44" s="409"/>
      <c r="O44" s="409"/>
      <c r="P44" s="409"/>
      <c r="Q44" s="409"/>
      <c r="R44" s="409"/>
      <c r="S44" s="410"/>
      <c r="T44" s="434"/>
      <c r="U44" s="435"/>
      <c r="V44" s="435"/>
      <c r="W44" s="435"/>
      <c r="X44" s="435"/>
      <c r="Y44" s="435"/>
      <c r="Z44" s="435"/>
      <c r="AA44" s="435"/>
      <c r="AB44" s="435"/>
    </row>
    <row r="45" spans="2:28" x14ac:dyDescent="0.2">
      <c r="B45" s="414"/>
      <c r="C45" s="409"/>
      <c r="D45" s="409"/>
      <c r="E45" s="409"/>
      <c r="F45" s="409"/>
      <c r="G45" s="409"/>
      <c r="H45" s="409"/>
      <c r="I45" s="409"/>
      <c r="J45" s="410"/>
      <c r="K45" s="414" t="s">
        <v>4627</v>
      </c>
      <c r="L45" s="409"/>
      <c r="M45" s="409"/>
      <c r="N45" s="409"/>
      <c r="O45" s="409"/>
      <c r="P45" s="409"/>
      <c r="Q45" s="409"/>
      <c r="R45" s="409"/>
      <c r="S45" s="410"/>
      <c r="T45" s="435"/>
      <c r="U45" s="435"/>
      <c r="V45" s="435"/>
      <c r="W45" s="435"/>
      <c r="X45" s="435"/>
      <c r="Y45" s="435"/>
      <c r="Z45" s="435"/>
      <c r="AA45" s="435"/>
      <c r="AB45" s="435"/>
    </row>
    <row r="46" spans="2:28" x14ac:dyDescent="0.2">
      <c r="B46" s="414"/>
      <c r="C46" s="409"/>
      <c r="D46" s="409"/>
      <c r="E46" s="409"/>
      <c r="F46" s="409"/>
      <c r="G46" s="409"/>
      <c r="H46" s="409"/>
      <c r="I46" s="409"/>
      <c r="J46" s="410"/>
      <c r="K46" s="414" t="s">
        <v>4628</v>
      </c>
      <c r="L46" s="409"/>
      <c r="M46" s="409"/>
      <c r="N46" s="409"/>
      <c r="O46" s="409"/>
      <c r="P46" s="409"/>
      <c r="Q46" s="409"/>
      <c r="R46" s="409"/>
      <c r="S46" s="410"/>
      <c r="T46" s="435"/>
    </row>
    <row r="47" spans="2:28" ht="16.5" thickBot="1" x14ac:dyDescent="0.25">
      <c r="B47" s="413" t="s">
        <v>4881</v>
      </c>
      <c r="C47" s="409"/>
      <c r="D47" s="409"/>
      <c r="E47" s="409"/>
      <c r="F47" s="409"/>
      <c r="G47" s="409"/>
      <c r="H47" s="409"/>
      <c r="I47" s="409"/>
      <c r="J47" s="410"/>
      <c r="K47" s="421" t="s">
        <v>4618</v>
      </c>
      <c r="L47" s="418"/>
      <c r="M47" s="418"/>
      <c r="N47" s="418"/>
      <c r="O47" s="418"/>
      <c r="P47" s="418"/>
      <c r="Q47" s="418"/>
      <c r="R47" s="418"/>
      <c r="S47" s="419"/>
    </row>
    <row r="48" spans="2:28" x14ac:dyDescent="0.2">
      <c r="B48" s="415" t="s">
        <v>4693</v>
      </c>
      <c r="C48" s="409"/>
      <c r="D48" s="409"/>
      <c r="E48" s="409"/>
      <c r="F48" s="409"/>
      <c r="G48" s="409"/>
      <c r="H48" s="409"/>
      <c r="I48" s="409"/>
      <c r="J48" s="410"/>
    </row>
    <row r="49" spans="2:10" x14ac:dyDescent="0.2">
      <c r="B49" s="414" t="s">
        <v>4615</v>
      </c>
      <c r="C49" s="409"/>
      <c r="D49" s="409"/>
      <c r="E49" s="409"/>
      <c r="F49" s="409"/>
      <c r="G49" s="409"/>
      <c r="H49" s="409"/>
      <c r="I49" s="409"/>
      <c r="J49" s="410"/>
    </row>
    <row r="50" spans="2:10" x14ac:dyDescent="0.2">
      <c r="B50" s="414" t="s">
        <v>4616</v>
      </c>
      <c r="C50" s="409"/>
      <c r="D50" s="409"/>
      <c r="E50" s="409"/>
      <c r="F50" s="409"/>
      <c r="G50" s="409"/>
      <c r="H50" s="409"/>
      <c r="I50" s="409"/>
      <c r="J50" s="410"/>
    </row>
    <row r="51" spans="2:10" x14ac:dyDescent="0.2">
      <c r="B51" s="414" t="s">
        <v>4705</v>
      </c>
      <c r="C51" s="409"/>
      <c r="D51" s="409"/>
      <c r="E51" s="409"/>
      <c r="F51" s="409"/>
      <c r="G51" s="409"/>
      <c r="H51" s="409"/>
      <c r="I51" s="409"/>
      <c r="J51" s="410"/>
    </row>
    <row r="52" spans="2:10" x14ac:dyDescent="0.2">
      <c r="B52" s="414" t="s">
        <v>4626</v>
      </c>
      <c r="C52" s="409"/>
      <c r="D52" s="409"/>
      <c r="E52" s="409"/>
      <c r="F52" s="409"/>
      <c r="G52" s="409"/>
      <c r="H52" s="409"/>
      <c r="I52" s="409"/>
      <c r="J52" s="410"/>
    </row>
    <row r="53" spans="2:10" x14ac:dyDescent="0.2">
      <c r="B53" s="414" t="s">
        <v>4617</v>
      </c>
      <c r="C53" s="409"/>
      <c r="D53" s="409"/>
      <c r="E53" s="409"/>
      <c r="F53" s="409"/>
      <c r="G53" s="409"/>
      <c r="H53" s="409"/>
      <c r="I53" s="409"/>
      <c r="J53" s="410"/>
    </row>
    <row r="54" spans="2:10" x14ac:dyDescent="0.2">
      <c r="B54" s="414" t="s">
        <v>4627</v>
      </c>
      <c r="C54" s="409"/>
      <c r="D54" s="409"/>
      <c r="E54" s="409"/>
      <c r="F54" s="409"/>
      <c r="G54" s="409"/>
      <c r="H54" s="409"/>
      <c r="I54" s="409"/>
      <c r="J54" s="410"/>
    </row>
    <row r="55" spans="2:10" x14ac:dyDescent="0.2">
      <c r="B55" s="414" t="s">
        <v>4628</v>
      </c>
      <c r="C55" s="409"/>
      <c r="D55" s="409"/>
      <c r="E55" s="409"/>
      <c r="F55" s="409"/>
      <c r="G55" s="409"/>
      <c r="H55" s="409"/>
      <c r="I55" s="409"/>
      <c r="J55" s="410"/>
    </row>
    <row r="56" spans="2:10" x14ac:dyDescent="0.2">
      <c r="B56" s="415" t="s">
        <v>4618</v>
      </c>
      <c r="C56" s="409"/>
      <c r="D56" s="409"/>
      <c r="E56" s="409"/>
      <c r="F56" s="409"/>
      <c r="G56" s="409"/>
      <c r="H56" s="409"/>
      <c r="I56" s="409"/>
      <c r="J56" s="410"/>
    </row>
    <row r="57" spans="2:10" ht="13.5" thickBot="1" x14ac:dyDescent="0.25">
      <c r="B57" s="417"/>
      <c r="C57" s="418"/>
      <c r="D57" s="418"/>
      <c r="E57" s="418"/>
      <c r="F57" s="418"/>
      <c r="G57" s="418"/>
      <c r="H57" s="418"/>
      <c r="I57" s="418"/>
      <c r="J57" s="419"/>
    </row>
    <row r="58" spans="2:10" x14ac:dyDescent="0.2">
      <c r="B58" s="331"/>
      <c r="C58" s="331"/>
      <c r="D58" s="331"/>
      <c r="E58" s="331"/>
      <c r="F58" s="331"/>
      <c r="G58" s="331"/>
      <c r="H58" s="331"/>
      <c r="I58" s="331"/>
      <c r="J58" s="331"/>
    </row>
    <row r="59" spans="2:10" x14ac:dyDescent="0.2">
      <c r="B59" s="331"/>
      <c r="C59" s="331"/>
      <c r="D59" s="331"/>
      <c r="E59" s="331"/>
      <c r="F59" s="331"/>
      <c r="G59" s="331"/>
      <c r="H59" s="331"/>
      <c r="I59" s="331"/>
      <c r="J59" s="331"/>
    </row>
    <row r="60" spans="2:10" s="331" customFormat="1" x14ac:dyDescent="0.2"/>
    <row r="61" spans="2:10" s="331" customFormat="1" x14ac:dyDescent="0.2"/>
    <row r="62" spans="2:10" s="331" customFormat="1" x14ac:dyDescent="0.2"/>
    <row r="63" spans="2:10" s="331" customFormat="1" x14ac:dyDescent="0.2"/>
    <row r="64" spans="2:10" s="331" customFormat="1" x14ac:dyDescent="0.2"/>
    <row r="65" s="331" customFormat="1" x14ac:dyDescent="0.2"/>
    <row r="66" s="331" customFormat="1" x14ac:dyDescent="0.2"/>
    <row r="67" s="331" customFormat="1" x14ac:dyDescent="0.2"/>
    <row r="68" s="331" customFormat="1" x14ac:dyDescent="0.2"/>
    <row r="69" s="331" customFormat="1" x14ac:dyDescent="0.2"/>
    <row r="70" s="331" customFormat="1" x14ac:dyDescent="0.2"/>
    <row r="71" s="331" customFormat="1" x14ac:dyDescent="0.2"/>
    <row r="72" s="331" customFormat="1" x14ac:dyDescent="0.2"/>
    <row r="73" s="331" customFormat="1" x14ac:dyDescent="0.2"/>
    <row r="74" s="331" customFormat="1" x14ac:dyDescent="0.2"/>
    <row r="75" s="331" customFormat="1" x14ac:dyDescent="0.2"/>
    <row r="76" s="331" customFormat="1" x14ac:dyDescent="0.2"/>
    <row r="77" s="331" customFormat="1" x14ac:dyDescent="0.2"/>
    <row r="78" s="331" customFormat="1" x14ac:dyDescent="0.2"/>
    <row r="79" s="331" customFormat="1" x14ac:dyDescent="0.2"/>
    <row r="80" s="331" customFormat="1" x14ac:dyDescent="0.2"/>
    <row r="81" s="331" customFormat="1" x14ac:dyDescent="0.2"/>
    <row r="82" s="331" customFormat="1" x14ac:dyDescent="0.2"/>
    <row r="83" s="331" customFormat="1" x14ac:dyDescent="0.2"/>
    <row r="84" s="331" customFormat="1" x14ac:dyDescent="0.2"/>
    <row r="85" s="331" customFormat="1" x14ac:dyDescent="0.2"/>
    <row r="86" s="331" customFormat="1" x14ac:dyDescent="0.2"/>
    <row r="87" s="331" customFormat="1" x14ac:dyDescent="0.2"/>
    <row r="88" s="331" customFormat="1" x14ac:dyDescent="0.2"/>
    <row r="89" s="331" customFormat="1" x14ac:dyDescent="0.2"/>
    <row r="90" s="331" customFormat="1" x14ac:dyDescent="0.2"/>
    <row r="91" s="331" customFormat="1" x14ac:dyDescent="0.2"/>
    <row r="92" s="331" customFormat="1" x14ac:dyDescent="0.2"/>
    <row r="93" s="331" customFormat="1" x14ac:dyDescent="0.2"/>
    <row r="94" s="331" customFormat="1" x14ac:dyDescent="0.2"/>
    <row r="95" s="331" customFormat="1" x14ac:dyDescent="0.2"/>
    <row r="96" s="331" customFormat="1" x14ac:dyDescent="0.2"/>
    <row r="97" s="331" customFormat="1" x14ac:dyDescent="0.2"/>
    <row r="98" s="331" customFormat="1" x14ac:dyDescent="0.2"/>
    <row r="99" s="331" customFormat="1" x14ac:dyDescent="0.2"/>
    <row r="100" s="331" customFormat="1" x14ac:dyDescent="0.2"/>
    <row r="101" s="331" customFormat="1" x14ac:dyDescent="0.2"/>
    <row r="102" s="331" customFormat="1" x14ac:dyDescent="0.2"/>
    <row r="103" s="331" customFormat="1" x14ac:dyDescent="0.2"/>
    <row r="104" s="331" customFormat="1" x14ac:dyDescent="0.2"/>
    <row r="105" s="331" customFormat="1" x14ac:dyDescent="0.2"/>
    <row r="106" s="331" customFormat="1" x14ac:dyDescent="0.2"/>
    <row r="107" s="331" customFormat="1" x14ac:dyDescent="0.2"/>
    <row r="108" s="331" customFormat="1" x14ac:dyDescent="0.2"/>
    <row r="109" s="331" customFormat="1" x14ac:dyDescent="0.2"/>
    <row r="110" s="331" customFormat="1" x14ac:dyDescent="0.2"/>
    <row r="111" s="331" customFormat="1" x14ac:dyDescent="0.2"/>
    <row r="112" s="331" customFormat="1" x14ac:dyDescent="0.2"/>
    <row r="113" spans="2:10" s="331" customFormat="1" x14ac:dyDescent="0.2"/>
    <row r="114" spans="2:10" s="331" customFormat="1" x14ac:dyDescent="0.2"/>
    <row r="115" spans="2:10" s="331" customFormat="1" x14ac:dyDescent="0.2"/>
    <row r="116" spans="2:10" s="331" customFormat="1" x14ac:dyDescent="0.2"/>
    <row r="117" spans="2:10" s="331" customFormat="1" x14ac:dyDescent="0.2"/>
    <row r="118" spans="2:10" s="331" customFormat="1" x14ac:dyDescent="0.2">
      <c r="B118"/>
      <c r="C118"/>
      <c r="D118"/>
      <c r="E118"/>
      <c r="F118"/>
      <c r="G118"/>
      <c r="H118"/>
      <c r="I118"/>
      <c r="J118"/>
    </row>
    <row r="119" spans="2:10" s="331" customFormat="1" x14ac:dyDescent="0.2">
      <c r="B119"/>
      <c r="C119"/>
      <c r="D119"/>
      <c r="E119"/>
      <c r="F119"/>
      <c r="G119"/>
      <c r="H119"/>
      <c r="I119"/>
      <c r="J119"/>
    </row>
  </sheetData>
  <sheetProtection algorithmName="SHA-512" hashValue="c+xWWCyKrk3viG3SHh4U+V2tTZYoQ1a4RH6/PxP4ANXN0ZtCyGSavlRCaeaEXsdOUvKseAZ7i8mNnaobpmhP8w==" saltValue="WA8FDhvSbsMyejMT5FGfUA==" spinCount="100000" sheet="1" objects="1" scenarios="1" selectLockedCells="1"/>
  <mergeCells count="8">
    <mergeCell ref="B2:J3"/>
    <mergeCell ref="B24:J25"/>
    <mergeCell ref="K2:S3"/>
    <mergeCell ref="T2:AB3"/>
    <mergeCell ref="T5:AB6"/>
    <mergeCell ref="T13:AB14"/>
    <mergeCell ref="T16:AB17"/>
    <mergeCell ref="T19:AB25"/>
  </mergeCells>
  <pageMargins left="0.70866141732283472" right="0.31496062992125984" top="0.74803149606299213" bottom="0.35433070866141736" header="0.31496062992125984" footer="0.31496062992125984"/>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C31"/>
  <sheetViews>
    <sheetView zoomScale="90" zoomScaleNormal="90" workbookViewId="0">
      <selection activeCell="D24" sqref="D24"/>
    </sheetView>
  </sheetViews>
  <sheetFormatPr defaultRowHeight="12.75" x14ac:dyDescent="0.2"/>
  <cols>
    <col min="1" max="1" width="91.5703125" customWidth="1"/>
  </cols>
  <sheetData>
    <row r="2" spans="1:3" ht="15.75" x14ac:dyDescent="0.2">
      <c r="A2" s="402" t="s">
        <v>4872</v>
      </c>
    </row>
    <row r="3" spans="1:3" ht="57.75" customHeight="1" x14ac:dyDescent="0.2">
      <c r="A3" s="405" t="s">
        <v>4873</v>
      </c>
    </row>
    <row r="4" spans="1:3" ht="15.75" x14ac:dyDescent="0.2">
      <c r="A4" s="403"/>
    </row>
    <row r="5" spans="1:3" ht="15.75" x14ac:dyDescent="0.2">
      <c r="A5" s="404" t="s">
        <v>4885</v>
      </c>
    </row>
    <row r="6" spans="1:3" ht="15.75" x14ac:dyDescent="0.2">
      <c r="A6" s="404"/>
    </row>
    <row r="7" spans="1:3" ht="15.75" x14ac:dyDescent="0.2">
      <c r="A7" s="403" t="s">
        <v>4674</v>
      </c>
    </row>
    <row r="8" spans="1:3" ht="15.75" x14ac:dyDescent="0.2">
      <c r="A8" s="402" t="s">
        <v>4675</v>
      </c>
      <c r="C8" s="357"/>
    </row>
    <row r="9" spans="1:3" ht="31.5" x14ac:dyDescent="0.2">
      <c r="A9" s="405" t="s">
        <v>4886</v>
      </c>
      <c r="C9" s="357"/>
    </row>
    <row r="10" spans="1:3" ht="15.75" x14ac:dyDescent="0.2">
      <c r="A10" s="405"/>
    </row>
    <row r="11" spans="1:3" ht="63" x14ac:dyDescent="0.2">
      <c r="A11" s="404" t="s">
        <v>4676</v>
      </c>
    </row>
    <row r="12" spans="1:3" ht="34.15" customHeight="1" x14ac:dyDescent="0.2">
      <c r="A12" s="433" t="s">
        <v>4715</v>
      </c>
    </row>
    <row r="13" spans="1:3" ht="91.15" customHeight="1" x14ac:dyDescent="0.2">
      <c r="A13" s="404" t="s">
        <v>4677</v>
      </c>
    </row>
    <row r="14" spans="1:3" ht="15.75" x14ac:dyDescent="0.2">
      <c r="A14" s="406"/>
      <c r="C14" t="s">
        <v>4687</v>
      </c>
    </row>
    <row r="15" spans="1:3" ht="16.149999999999999" customHeight="1" x14ac:dyDescent="0.2">
      <c r="A15" s="403" t="s">
        <v>4678</v>
      </c>
      <c r="C15" s="357" t="s">
        <v>4685</v>
      </c>
    </row>
    <row r="16" spans="1:3" ht="16.149999999999999" customHeight="1" x14ac:dyDescent="0.2">
      <c r="A16" s="432" t="s">
        <v>4716</v>
      </c>
      <c r="C16" s="357" t="s">
        <v>4686</v>
      </c>
    </row>
    <row r="18" spans="1:3" ht="58.9" customHeight="1" x14ac:dyDescent="0.2">
      <c r="A18" s="404" t="s">
        <v>4707</v>
      </c>
      <c r="C18" s="357"/>
    </row>
    <row r="19" spans="1:3" ht="45.75" customHeight="1" x14ac:dyDescent="0.2">
      <c r="A19" s="404" t="s">
        <v>4679</v>
      </c>
    </row>
    <row r="20" spans="1:3" ht="32.450000000000003" customHeight="1" x14ac:dyDescent="0.2">
      <c r="A20" s="433" t="s">
        <v>4717</v>
      </c>
    </row>
    <row r="21" spans="1:3" ht="15.75" x14ac:dyDescent="0.2">
      <c r="A21" s="403"/>
    </row>
    <row r="22" spans="1:3" ht="15.75" x14ac:dyDescent="0.2">
      <c r="A22" s="403" t="s">
        <v>4680</v>
      </c>
    </row>
    <row r="23" spans="1:3" ht="15.75" x14ac:dyDescent="0.2">
      <c r="A23" s="403"/>
    </row>
    <row r="24" spans="1:3" ht="15.75" x14ac:dyDescent="0.2">
      <c r="A24" s="403" t="s">
        <v>4681</v>
      </c>
    </row>
    <row r="25" spans="1:3" ht="15.75" x14ac:dyDescent="0.2">
      <c r="A25" s="403"/>
    </row>
    <row r="26" spans="1:3" ht="15.75" x14ac:dyDescent="0.2">
      <c r="A26" s="404" t="s">
        <v>4682</v>
      </c>
    </row>
    <row r="27" spans="1:3" ht="15.75" x14ac:dyDescent="0.2">
      <c r="A27" s="404"/>
    </row>
    <row r="28" spans="1:3" ht="15.75" x14ac:dyDescent="0.2">
      <c r="A28" s="407" t="s">
        <v>4683</v>
      </c>
    </row>
    <row r="29" spans="1:3" ht="15.75" x14ac:dyDescent="0.2">
      <c r="A29" s="403" t="s">
        <v>4684</v>
      </c>
    </row>
    <row r="31" spans="1:3" ht="48.6" customHeight="1" x14ac:dyDescent="0.2">
      <c r="A31" s="433" t="s">
        <v>4887</v>
      </c>
    </row>
  </sheetData>
  <sheetProtection algorithmName="SHA-512" hashValue="OC7xAZXYLKWFOHbb95h255ZTy5mB7psZdb0Be+mB/gBYJb8ti2ttv2C7ngucqvdseauihbk0r1m7XNLSQ+ZNDg==" saltValue="aYX/yHDpkzNqcmfe+52zNA==" spinCount="100000" sheet="1" objects="1" scenarios="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sheetPr>
  <dimension ref="A1:SH125"/>
  <sheetViews>
    <sheetView showGridLines="0" zoomScale="90" zoomScaleNormal="90" zoomScaleSheetLayoutView="75" workbookViewId="0">
      <selection activeCell="E2" sqref="E2:U2"/>
    </sheetView>
  </sheetViews>
  <sheetFormatPr defaultColWidth="9.140625" defaultRowHeight="12.75" x14ac:dyDescent="0.2"/>
  <cols>
    <col min="1" max="3" width="2.85546875" style="258" customWidth="1"/>
    <col min="4" max="4" width="6" style="258" customWidth="1"/>
    <col min="5" max="7" width="2.140625" style="258" customWidth="1"/>
    <col min="8" max="9" width="2.140625" style="258" hidden="1" customWidth="1"/>
    <col min="10" max="10" width="0.28515625" style="258" customWidth="1"/>
    <col min="11" max="13" width="2.140625" style="258" customWidth="1"/>
    <col min="14" max="14" width="0.28515625" style="258" customWidth="1"/>
    <col min="15" max="15" width="1" style="258" customWidth="1"/>
    <col min="16" max="18" width="2.140625" style="258" customWidth="1"/>
    <col min="19" max="19" width="2.85546875" style="258" customWidth="1"/>
    <col min="20" max="20" width="2.140625" style="258" customWidth="1"/>
    <col min="21" max="21" width="7.5703125" style="258" customWidth="1"/>
    <col min="22" max="23" width="2.7109375" style="258" customWidth="1"/>
    <col min="24" max="24" width="6" style="258" customWidth="1"/>
    <col min="25" max="25" width="5" style="258" customWidth="1"/>
    <col min="26" max="27" width="4.5703125" style="258" customWidth="1"/>
    <col min="28" max="28" width="15" style="258" customWidth="1"/>
    <col min="29" max="29" width="10.5703125" style="309" customWidth="1"/>
    <col min="30" max="502" width="9.140625" style="309"/>
    <col min="503" max="16384" width="9.140625" style="258"/>
  </cols>
  <sheetData>
    <row r="1" spans="1:29" ht="48" customHeight="1" thickBot="1" x14ac:dyDescent="0.4">
      <c r="A1" s="829" t="s">
        <v>431</v>
      </c>
      <c r="B1" s="829"/>
      <c r="C1" s="829"/>
      <c r="D1" s="829"/>
      <c r="E1" s="829"/>
      <c r="F1" s="829"/>
      <c r="G1" s="829"/>
      <c r="H1" s="829"/>
      <c r="I1" s="829"/>
      <c r="J1" s="829"/>
      <c r="K1" s="829"/>
      <c r="L1" s="829"/>
      <c r="M1" s="829"/>
      <c r="N1" s="829"/>
      <c r="O1" s="829"/>
      <c r="P1" s="829"/>
      <c r="Q1" s="829"/>
      <c r="R1" s="829"/>
      <c r="S1" s="829"/>
      <c r="T1" s="829"/>
      <c r="U1" s="829"/>
      <c r="V1" s="829"/>
      <c r="W1" s="830" t="s">
        <v>4883</v>
      </c>
      <c r="X1" s="830"/>
      <c r="Y1" s="830"/>
      <c r="Z1" s="830"/>
      <c r="AA1" s="828" t="s">
        <v>3055</v>
      </c>
      <c r="AB1" s="828"/>
    </row>
    <row r="2" spans="1:29" ht="18.75" customHeight="1" thickBot="1" x14ac:dyDescent="0.25">
      <c r="A2" s="831" t="s">
        <v>3056</v>
      </c>
      <c r="B2" s="831"/>
      <c r="C2" s="831"/>
      <c r="D2" s="831"/>
      <c r="E2" s="832"/>
      <c r="F2" s="833"/>
      <c r="G2" s="833"/>
      <c r="H2" s="833"/>
      <c r="I2" s="833"/>
      <c r="J2" s="833"/>
      <c r="K2" s="833"/>
      <c r="L2" s="833"/>
      <c r="M2" s="833"/>
      <c r="N2" s="833"/>
      <c r="O2" s="833"/>
      <c r="P2" s="833"/>
      <c r="Q2" s="833"/>
      <c r="R2" s="833"/>
      <c r="S2" s="833"/>
      <c r="T2" s="833"/>
      <c r="U2" s="834"/>
      <c r="V2" s="831" t="s">
        <v>3067</v>
      </c>
      <c r="W2" s="838"/>
      <c r="X2" s="838"/>
      <c r="Y2" s="832"/>
      <c r="Z2" s="833"/>
      <c r="AA2" s="833"/>
      <c r="AB2" s="834"/>
    </row>
    <row r="3" spans="1:29" ht="18.75" customHeight="1" thickBot="1" x14ac:dyDescent="0.25">
      <c r="A3" s="831" t="s">
        <v>3057</v>
      </c>
      <c r="B3" s="835"/>
      <c r="C3" s="835"/>
      <c r="D3" s="835"/>
      <c r="E3" s="832"/>
      <c r="F3" s="836"/>
      <c r="G3" s="836"/>
      <c r="H3" s="836"/>
      <c r="I3" s="836"/>
      <c r="J3" s="836"/>
      <c r="K3" s="836"/>
      <c r="L3" s="836"/>
      <c r="M3" s="836"/>
      <c r="N3" s="836"/>
      <c r="O3" s="836"/>
      <c r="P3" s="836"/>
      <c r="Q3" s="836"/>
      <c r="R3" s="836"/>
      <c r="S3" s="836"/>
      <c r="T3" s="836"/>
      <c r="U3" s="837"/>
      <c r="V3" s="259"/>
      <c r="W3" s="260"/>
      <c r="X3" s="260" t="s">
        <v>3658</v>
      </c>
      <c r="Y3" s="260"/>
      <c r="Z3" s="260"/>
      <c r="AA3" s="260"/>
      <c r="AB3" s="260"/>
    </row>
    <row r="4" spans="1:29" ht="18.75" customHeight="1" thickBot="1" x14ac:dyDescent="0.25">
      <c r="A4" s="831" t="s">
        <v>477</v>
      </c>
      <c r="B4" s="835"/>
      <c r="C4" s="835"/>
      <c r="D4" s="835"/>
      <c r="E4" s="832"/>
      <c r="F4" s="836"/>
      <c r="G4" s="836"/>
      <c r="H4" s="836"/>
      <c r="I4" s="836"/>
      <c r="J4" s="836"/>
      <c r="K4" s="836"/>
      <c r="L4" s="836"/>
      <c r="M4" s="836"/>
      <c r="N4" s="836"/>
      <c r="O4" s="836"/>
      <c r="P4" s="836"/>
      <c r="Q4" s="836"/>
      <c r="R4" s="836"/>
      <c r="S4" s="836"/>
      <c r="T4" s="845"/>
      <c r="U4" s="259"/>
      <c r="V4" s="260"/>
      <c r="W4" s="260"/>
      <c r="X4" s="842"/>
      <c r="Y4" s="843"/>
      <c r="Z4" s="843"/>
      <c r="AA4" s="843"/>
      <c r="AB4" s="844"/>
    </row>
    <row r="5" spans="1:29" ht="18.75" customHeight="1" thickBot="1" x14ac:dyDescent="0.35">
      <c r="A5" s="831" t="s">
        <v>478</v>
      </c>
      <c r="B5" s="835"/>
      <c r="C5" s="835"/>
      <c r="D5" s="835"/>
      <c r="E5" s="832"/>
      <c r="F5" s="836"/>
      <c r="G5" s="836"/>
      <c r="H5" s="836"/>
      <c r="I5" s="836"/>
      <c r="J5" s="836"/>
      <c r="K5" s="836"/>
      <c r="L5" s="836"/>
      <c r="M5" s="836"/>
      <c r="N5" s="836"/>
      <c r="O5" s="836"/>
      <c r="P5" s="836"/>
      <c r="Q5" s="836"/>
      <c r="R5" s="836"/>
      <c r="S5" s="836"/>
      <c r="T5" s="845"/>
      <c r="U5" s="260"/>
      <c r="V5" s="260"/>
      <c r="W5" s="260"/>
      <c r="X5" s="260" t="s">
        <v>1743</v>
      </c>
      <c r="Y5" s="261"/>
      <c r="Z5" s="261"/>
      <c r="AA5" s="260" t="s">
        <v>1737</v>
      </c>
      <c r="AB5" s="260"/>
    </row>
    <row r="6" spans="1:29" ht="19.5" customHeight="1" thickBot="1" x14ac:dyDescent="0.25">
      <c r="A6" s="262"/>
      <c r="B6" s="262"/>
      <c r="C6" s="262"/>
      <c r="D6" s="262"/>
      <c r="E6" s="262"/>
      <c r="F6" s="262"/>
      <c r="G6" s="262"/>
      <c r="H6" s="259"/>
      <c r="I6" s="259"/>
      <c r="J6" s="259"/>
      <c r="K6" s="259"/>
      <c r="L6" s="259"/>
      <c r="M6" s="259"/>
      <c r="N6" s="259"/>
      <c r="O6" s="259"/>
      <c r="P6" s="259"/>
      <c r="Q6" s="259"/>
      <c r="R6" s="259"/>
      <c r="S6" s="259"/>
      <c r="T6" s="259"/>
      <c r="U6" s="259"/>
      <c r="V6" s="259"/>
      <c r="W6" s="259"/>
      <c r="X6" s="278"/>
      <c r="Y6" s="260"/>
      <c r="Z6" s="848"/>
      <c r="AA6" s="849"/>
      <c r="AB6" s="850"/>
      <c r="AC6" s="310"/>
    </row>
    <row r="7" spans="1:29" ht="19.5" customHeight="1" thickBot="1" x14ac:dyDescent="0.35">
      <c r="A7" s="262"/>
      <c r="B7" s="262"/>
      <c r="C7" s="262"/>
      <c r="D7" s="262"/>
      <c r="E7" s="262"/>
      <c r="F7" s="262"/>
      <c r="G7" s="262"/>
      <c r="H7" s="259"/>
      <c r="I7" s="259"/>
      <c r="J7" s="259"/>
      <c r="K7" s="259"/>
      <c r="L7" s="259"/>
      <c r="M7" s="259"/>
      <c r="N7" s="259"/>
      <c r="O7" s="259"/>
      <c r="P7" s="259"/>
      <c r="Q7" s="259"/>
      <c r="R7" s="260" t="s">
        <v>3673</v>
      </c>
      <c r="S7" s="259"/>
      <c r="T7" s="259"/>
      <c r="U7" s="259"/>
      <c r="V7" s="259"/>
      <c r="W7" s="259"/>
      <c r="X7" s="260" t="s">
        <v>3672</v>
      </c>
      <c r="Y7" s="261"/>
      <c r="Z7" s="261"/>
      <c r="AA7" s="260"/>
      <c r="AB7" s="260"/>
      <c r="AC7" s="310"/>
    </row>
    <row r="8" spans="1:29" ht="19.5" customHeight="1" thickBot="1" x14ac:dyDescent="0.25">
      <c r="A8" s="262"/>
      <c r="B8" s="262"/>
      <c r="C8" s="262"/>
      <c r="D8" s="262"/>
      <c r="E8" s="262"/>
      <c r="F8" s="262"/>
      <c r="G8" s="262"/>
      <c r="H8" s="259"/>
      <c r="I8" s="259"/>
      <c r="J8" s="259"/>
      <c r="K8" s="259"/>
      <c r="L8" s="259"/>
      <c r="M8" s="259"/>
      <c r="N8" s="259"/>
      <c r="O8" s="259"/>
      <c r="P8" s="259"/>
      <c r="Q8" s="259"/>
      <c r="R8" s="854"/>
      <c r="S8" s="855"/>
      <c r="T8" s="855"/>
      <c r="U8" s="856"/>
      <c r="V8" s="259"/>
      <c r="W8" s="259"/>
      <c r="X8" s="851"/>
      <c r="Y8" s="852"/>
      <c r="Z8" s="852"/>
      <c r="AA8" s="852"/>
      <c r="AB8" s="853"/>
      <c r="AC8" s="310"/>
    </row>
    <row r="9" spans="1:29" ht="18.75" customHeight="1" thickBot="1" x14ac:dyDescent="0.25">
      <c r="A9" s="831" t="s">
        <v>479</v>
      </c>
      <c r="B9" s="835"/>
      <c r="C9" s="835"/>
      <c r="D9" s="835"/>
      <c r="E9" s="839"/>
      <c r="F9" s="840"/>
      <c r="G9" s="840"/>
      <c r="H9" s="840"/>
      <c r="I9" s="840"/>
      <c r="J9" s="840"/>
      <c r="K9" s="840"/>
      <c r="L9" s="840"/>
      <c r="M9" s="840"/>
      <c r="N9" s="840"/>
      <c r="O9" s="841"/>
      <c r="P9" s="259"/>
      <c r="Q9" s="259"/>
      <c r="R9" s="259"/>
      <c r="S9" s="260"/>
      <c r="T9" s="260"/>
      <c r="U9" s="259"/>
      <c r="V9" s="260"/>
      <c r="W9" s="259"/>
      <c r="X9" s="260"/>
      <c r="Y9" s="260"/>
      <c r="Z9" s="260"/>
      <c r="AA9" s="260"/>
      <c r="AB9" s="260"/>
    </row>
    <row r="10" spans="1:29" ht="18.75" customHeight="1" thickBot="1" x14ac:dyDescent="0.25">
      <c r="A10" s="831" t="s">
        <v>1081</v>
      </c>
      <c r="B10" s="835"/>
      <c r="C10" s="835"/>
      <c r="D10" s="835"/>
      <c r="E10" s="839"/>
      <c r="F10" s="858"/>
      <c r="G10" s="858"/>
      <c r="H10" s="858"/>
      <c r="I10" s="858"/>
      <c r="J10" s="859"/>
      <c r="K10" s="859"/>
      <c r="L10" s="859"/>
      <c r="M10" s="859"/>
      <c r="N10" s="859"/>
      <c r="O10" s="860"/>
      <c r="P10" s="263"/>
      <c r="Q10" s="259"/>
      <c r="R10" s="259"/>
      <c r="S10" s="259"/>
      <c r="T10" s="846" t="s">
        <v>432</v>
      </c>
      <c r="U10" s="847"/>
      <c r="V10" s="847"/>
      <c r="W10" s="847"/>
      <c r="X10" s="832"/>
      <c r="Y10" s="833"/>
      <c r="Z10" s="833"/>
      <c r="AA10" s="833"/>
      <c r="AB10" s="834"/>
    </row>
    <row r="11" spans="1:29" x14ac:dyDescent="0.2">
      <c r="A11" s="259"/>
      <c r="B11" s="259"/>
      <c r="C11" s="259"/>
      <c r="D11" s="259"/>
      <c r="E11" s="259"/>
      <c r="F11" s="259"/>
      <c r="G11" s="259"/>
      <c r="H11" s="259"/>
      <c r="I11" s="259"/>
      <c r="J11" s="259"/>
      <c r="K11" s="259"/>
      <c r="L11" s="259"/>
      <c r="M11" s="259"/>
      <c r="N11" s="259"/>
      <c r="O11" s="259"/>
      <c r="P11" s="259"/>
      <c r="Q11" s="259"/>
      <c r="R11" s="259"/>
      <c r="S11" s="259"/>
      <c r="T11" s="259"/>
      <c r="U11" s="259"/>
      <c r="V11" s="260"/>
      <c r="W11" s="260"/>
      <c r="X11" s="260"/>
      <c r="Y11" s="260"/>
      <c r="Z11" s="260"/>
      <c r="AA11" s="260"/>
      <c r="AB11" s="260"/>
    </row>
    <row r="12" spans="1:29" x14ac:dyDescent="0.2">
      <c r="A12" s="259"/>
      <c r="B12" s="259"/>
      <c r="C12" s="259"/>
      <c r="D12" s="259"/>
      <c r="E12" s="259"/>
      <c r="F12" s="259"/>
      <c r="G12" s="259"/>
      <c r="H12" s="259"/>
      <c r="I12" s="259"/>
      <c r="J12" s="259"/>
      <c r="K12" s="259"/>
      <c r="L12" s="259"/>
      <c r="M12" s="259"/>
      <c r="N12" s="259"/>
      <c r="O12" s="259"/>
      <c r="P12" s="259"/>
      <c r="Q12" s="259"/>
      <c r="R12" s="259"/>
      <c r="S12" s="259"/>
      <c r="T12" s="259"/>
      <c r="U12" s="259"/>
      <c r="V12" s="260"/>
      <c r="W12" s="260"/>
      <c r="X12" s="260"/>
      <c r="Y12" s="260"/>
      <c r="Z12" s="260"/>
      <c r="AA12" s="260"/>
      <c r="AB12" s="260"/>
    </row>
    <row r="13" spans="1:29" x14ac:dyDescent="0.2">
      <c r="A13" s="259"/>
      <c r="B13" s="259"/>
      <c r="C13" s="259"/>
      <c r="D13" s="259"/>
      <c r="E13" s="259"/>
      <c r="F13" s="259"/>
      <c r="G13" s="259"/>
      <c r="H13" s="259"/>
      <c r="I13" s="259"/>
      <c r="J13" s="259"/>
      <c r="K13" s="259"/>
      <c r="L13" s="259"/>
      <c r="M13" s="259"/>
      <c r="N13" s="259"/>
      <c r="O13" s="259"/>
      <c r="P13" s="259"/>
      <c r="Q13" s="259"/>
      <c r="R13" s="259"/>
      <c r="S13" s="259"/>
      <c r="T13" s="259"/>
      <c r="U13" s="259"/>
      <c r="V13" s="260"/>
      <c r="W13" s="260"/>
      <c r="X13" s="260"/>
      <c r="Y13" s="260"/>
      <c r="Z13" s="260"/>
      <c r="AA13" s="260"/>
      <c r="AB13" s="260"/>
    </row>
    <row r="14" spans="1:29" x14ac:dyDescent="0.2">
      <c r="A14" s="831" t="s">
        <v>3058</v>
      </c>
      <c r="B14" s="857"/>
      <c r="C14" s="857"/>
      <c r="D14" s="857"/>
      <c r="E14" s="857"/>
      <c r="F14" s="857"/>
      <c r="G14" s="857"/>
      <c r="H14" s="857"/>
      <c r="I14" s="857"/>
      <c r="J14" s="857"/>
      <c r="K14" s="857"/>
      <c r="L14" s="857"/>
      <c r="M14" s="857"/>
      <c r="N14" s="857"/>
      <c r="O14" s="857"/>
      <c r="P14" s="857"/>
      <c r="Q14" s="857"/>
      <c r="R14" s="857"/>
      <c r="S14" s="857"/>
      <c r="T14" s="857"/>
      <c r="U14" s="857"/>
      <c r="V14" s="264"/>
      <c r="W14" s="264"/>
      <c r="X14" s="264"/>
      <c r="Y14" s="264"/>
      <c r="Z14" s="264"/>
      <c r="AA14" s="264"/>
      <c r="AB14" s="264"/>
    </row>
    <row r="15" spans="1:29" x14ac:dyDescent="0.2">
      <c r="A15" s="265"/>
      <c r="B15" s="265"/>
      <c r="C15" s="265"/>
      <c r="D15" s="265"/>
      <c r="E15" s="265"/>
      <c r="F15" s="265"/>
      <c r="G15" s="265"/>
      <c r="H15" s="265"/>
      <c r="I15" s="265"/>
      <c r="J15" s="265"/>
      <c r="K15" s="265"/>
      <c r="L15" s="265"/>
      <c r="M15" s="265"/>
      <c r="N15" s="265"/>
      <c r="O15" s="265"/>
      <c r="P15" s="265"/>
      <c r="Q15" s="265"/>
      <c r="R15" s="265"/>
      <c r="S15" s="265"/>
      <c r="T15" s="265"/>
      <c r="U15" s="265"/>
      <c r="V15" s="264"/>
      <c r="W15" s="264"/>
      <c r="X15" s="264"/>
      <c r="Y15" s="264"/>
      <c r="Z15" s="264"/>
      <c r="AA15" s="264"/>
      <c r="AB15" s="264"/>
    </row>
    <row r="16" spans="1:29" x14ac:dyDescent="0.2">
      <c r="A16" s="265"/>
      <c r="B16" s="265"/>
      <c r="C16" s="265"/>
      <c r="D16" s="265"/>
      <c r="E16" s="265"/>
      <c r="F16" s="265"/>
      <c r="G16" s="265"/>
      <c r="H16" s="265"/>
      <c r="I16" s="265"/>
      <c r="J16" s="265"/>
      <c r="K16" s="265"/>
      <c r="L16" s="265"/>
      <c r="M16" s="265"/>
      <c r="N16" s="265"/>
      <c r="O16" s="265"/>
      <c r="P16" s="265"/>
      <c r="Q16" s="265"/>
      <c r="R16" s="265"/>
      <c r="S16" s="265"/>
      <c r="T16" s="265"/>
      <c r="U16" s="265"/>
      <c r="V16" s="264"/>
      <c r="W16" s="264"/>
      <c r="X16" s="264"/>
      <c r="Y16" s="264"/>
      <c r="Z16" s="264"/>
      <c r="AA16" s="264"/>
      <c r="AB16" s="264"/>
    </row>
    <row r="17" spans="1:29" ht="13.5" thickBot="1" x14ac:dyDescent="0.25">
      <c r="A17" s="265"/>
      <c r="B17" s="265"/>
      <c r="C17" s="265"/>
      <c r="D17" s="265"/>
      <c r="E17" s="265"/>
      <c r="F17" s="265"/>
      <c r="G17" s="265"/>
      <c r="H17" s="265"/>
      <c r="I17" s="265"/>
      <c r="J17" s="265"/>
      <c r="K17" s="265"/>
      <c r="L17" s="264"/>
      <c r="M17" s="264"/>
      <c r="N17" s="264"/>
      <c r="O17" s="264"/>
      <c r="P17" s="265"/>
      <c r="Q17" s="265"/>
      <c r="R17" s="262"/>
      <c r="S17" s="266"/>
      <c r="T17" s="262"/>
      <c r="U17" s="262"/>
      <c r="V17" s="266"/>
      <c r="W17" s="266"/>
      <c r="X17" s="264"/>
      <c r="Y17" s="264"/>
      <c r="Z17" s="861" t="s">
        <v>433</v>
      </c>
      <c r="AA17" s="862"/>
      <c r="AB17" s="862"/>
      <c r="AC17" s="439"/>
    </row>
    <row r="18" spans="1:29" ht="15" customHeight="1" thickBot="1" x14ac:dyDescent="0.25">
      <c r="A18" s="265" t="s">
        <v>3059</v>
      </c>
      <c r="B18" s="265"/>
      <c r="C18" s="265"/>
      <c r="D18" s="265"/>
      <c r="E18" s="265"/>
      <c r="F18" s="265"/>
      <c r="G18" s="265"/>
      <c r="H18" s="265"/>
      <c r="I18" s="265"/>
      <c r="J18" s="265"/>
      <c r="K18" s="265"/>
      <c r="L18" s="265"/>
      <c r="M18" s="265"/>
      <c r="N18" s="265"/>
      <c r="O18" s="265"/>
      <c r="P18" s="265"/>
      <c r="Q18" s="265"/>
      <c r="R18" s="265"/>
      <c r="S18" s="267" t="s">
        <v>435</v>
      </c>
      <c r="T18" s="265"/>
      <c r="U18" s="279"/>
      <c r="V18" s="264"/>
      <c r="W18" s="264"/>
      <c r="X18" s="264"/>
      <c r="Y18" s="264"/>
      <c r="Z18" s="264"/>
      <c r="AA18" s="264"/>
      <c r="AB18" s="440">
        <f>AC18*U18</f>
        <v>0</v>
      </c>
      <c r="AC18" s="439">
        <v>10.92</v>
      </c>
    </row>
    <row r="19" spans="1:29" ht="15" customHeight="1" thickBot="1" x14ac:dyDescent="0.25">
      <c r="A19" s="265" t="s">
        <v>3060</v>
      </c>
      <c r="B19" s="265"/>
      <c r="C19" s="265"/>
      <c r="D19" s="265"/>
      <c r="E19" s="265"/>
      <c r="F19" s="265"/>
      <c r="G19" s="265"/>
      <c r="H19" s="265"/>
      <c r="I19" s="265"/>
      <c r="J19" s="265"/>
      <c r="K19" s="265"/>
      <c r="L19" s="265"/>
      <c r="M19" s="265"/>
      <c r="N19" s="265"/>
      <c r="O19" s="265"/>
      <c r="P19" s="265"/>
      <c r="Q19" s="265"/>
      <c r="R19" s="265"/>
      <c r="S19" s="267" t="s">
        <v>435</v>
      </c>
      <c r="T19" s="265"/>
      <c r="U19" s="279"/>
      <c r="V19" s="264"/>
      <c r="W19" s="264"/>
      <c r="X19" s="264"/>
      <c r="Y19" s="264"/>
      <c r="Z19" s="264"/>
      <c r="AA19" s="264"/>
      <c r="AB19" s="440">
        <f>AC19*U19</f>
        <v>0</v>
      </c>
      <c r="AC19" s="439">
        <v>4.24</v>
      </c>
    </row>
    <row r="20" spans="1:29" ht="15" customHeight="1" thickBot="1" x14ac:dyDescent="0.25">
      <c r="A20" s="265" t="s">
        <v>3061</v>
      </c>
      <c r="B20" s="265"/>
      <c r="C20" s="265"/>
      <c r="D20" s="864"/>
      <c r="E20" s="865"/>
      <c r="F20" s="865"/>
      <c r="G20" s="865"/>
      <c r="H20" s="865"/>
      <c r="I20" s="865"/>
      <c r="J20" s="865"/>
      <c r="K20" s="865"/>
      <c r="L20" s="865"/>
      <c r="M20" s="865"/>
      <c r="N20" s="865"/>
      <c r="O20" s="865"/>
      <c r="P20" s="865"/>
      <c r="Q20" s="865"/>
      <c r="R20" s="865"/>
      <c r="S20" s="865"/>
      <c r="T20" s="865"/>
      <c r="U20" s="866"/>
      <c r="V20" s="264"/>
      <c r="W20" s="264"/>
      <c r="X20" s="264"/>
      <c r="Y20" s="264"/>
      <c r="Z20" s="264"/>
      <c r="AA20" s="269"/>
      <c r="AB20" s="280"/>
      <c r="AC20" s="439"/>
    </row>
    <row r="21" spans="1:29" ht="15" customHeight="1" x14ac:dyDescent="0.2">
      <c r="A21" s="265" t="s">
        <v>436</v>
      </c>
      <c r="B21" s="265"/>
      <c r="C21" s="265"/>
      <c r="D21" s="265"/>
      <c r="E21" s="265"/>
      <c r="F21" s="265"/>
      <c r="G21" s="265"/>
      <c r="H21" s="265"/>
      <c r="I21" s="265"/>
      <c r="J21" s="265"/>
      <c r="K21" s="265"/>
      <c r="L21" s="265"/>
      <c r="M21" s="265"/>
      <c r="N21" s="265"/>
      <c r="O21" s="265"/>
      <c r="P21" s="265"/>
      <c r="Q21" s="265"/>
      <c r="R21" s="270"/>
      <c r="S21" s="265"/>
      <c r="T21" s="265"/>
      <c r="U21" s="270"/>
      <c r="V21" s="264"/>
      <c r="W21" s="264"/>
      <c r="X21" s="264"/>
      <c r="Y21" s="264"/>
      <c r="Z21" s="264"/>
      <c r="AA21" s="264"/>
      <c r="AB21" s="268"/>
      <c r="AC21" s="439"/>
    </row>
    <row r="22" spans="1:29" ht="15" customHeight="1" x14ac:dyDescent="0.2">
      <c r="A22" s="265"/>
      <c r="B22" s="265"/>
      <c r="C22" s="265"/>
      <c r="D22" s="265"/>
      <c r="E22" s="265"/>
      <c r="F22" s="265"/>
      <c r="G22" s="265"/>
      <c r="H22" s="265"/>
      <c r="I22" s="265"/>
      <c r="J22" s="262" t="s">
        <v>437</v>
      </c>
      <c r="K22" s="262"/>
      <c r="L22" s="262"/>
      <c r="M22" s="262"/>
      <c r="N22" s="262"/>
      <c r="O22" s="262"/>
      <c r="P22" s="262"/>
      <c r="Q22" s="262"/>
      <c r="R22" s="262"/>
      <c r="S22" s="262"/>
      <c r="T22" s="262"/>
      <c r="U22" s="266"/>
      <c r="V22" s="266"/>
      <c r="W22" s="266"/>
      <c r="X22" s="266"/>
      <c r="Y22" s="266"/>
      <c r="Z22" s="266"/>
      <c r="AA22" s="271"/>
      <c r="AB22" s="272">
        <f>SUM(AB18:AB20)</f>
        <v>0</v>
      </c>
      <c r="AC22" s="439"/>
    </row>
    <row r="23" spans="1:29" ht="15" customHeight="1" thickBot="1" x14ac:dyDescent="0.25">
      <c r="A23" s="265"/>
      <c r="B23" s="265"/>
      <c r="C23" s="265"/>
      <c r="D23" s="265"/>
      <c r="E23" s="265"/>
      <c r="F23" s="265"/>
      <c r="G23" s="265"/>
      <c r="H23" s="265"/>
      <c r="I23" s="265"/>
      <c r="J23" s="265"/>
      <c r="K23" s="265"/>
      <c r="L23" s="265"/>
      <c r="M23" s="265"/>
      <c r="N23" s="265"/>
      <c r="O23" s="265"/>
      <c r="P23" s="265"/>
      <c r="Q23" s="265"/>
      <c r="R23" s="265"/>
      <c r="S23" s="265"/>
      <c r="T23" s="265"/>
      <c r="U23" s="270"/>
      <c r="V23" s="264"/>
      <c r="W23" s="264"/>
      <c r="X23" s="264"/>
      <c r="Y23" s="264"/>
      <c r="Z23" s="264"/>
      <c r="AA23" s="264"/>
      <c r="AB23" s="273"/>
      <c r="AC23" s="439"/>
    </row>
    <row r="24" spans="1:29" ht="15" customHeight="1" thickBot="1" x14ac:dyDescent="0.25">
      <c r="A24" s="265"/>
      <c r="B24" s="265"/>
      <c r="C24" s="265"/>
      <c r="D24" s="265"/>
      <c r="E24" s="265"/>
      <c r="F24" s="265"/>
      <c r="G24" s="265"/>
      <c r="H24" s="265"/>
      <c r="I24" s="265"/>
      <c r="J24" s="262" t="s">
        <v>3062</v>
      </c>
      <c r="K24" s="265"/>
      <c r="L24" s="265"/>
      <c r="M24" s="265"/>
      <c r="N24" s="265"/>
      <c r="O24" s="265"/>
      <c r="P24" s="265"/>
      <c r="R24" s="265" t="s">
        <v>3066</v>
      </c>
      <c r="S24" s="267"/>
      <c r="T24" s="265"/>
      <c r="U24" s="279"/>
      <c r="V24" s="265"/>
      <c r="W24" s="264"/>
      <c r="X24" s="264"/>
      <c r="Y24" s="264"/>
      <c r="Z24" s="264"/>
      <c r="AA24" s="264"/>
      <c r="AB24" s="268">
        <f>AC24*U24</f>
        <v>0</v>
      </c>
      <c r="AC24" s="439">
        <v>2138</v>
      </c>
    </row>
    <row r="25" spans="1:29" ht="15" customHeight="1" x14ac:dyDescent="0.2">
      <c r="A25" s="265"/>
      <c r="B25" s="265"/>
      <c r="C25" s="265"/>
      <c r="D25" s="265"/>
      <c r="E25" s="265"/>
      <c r="F25" s="265"/>
      <c r="G25" s="265"/>
      <c r="H25" s="265"/>
      <c r="I25" s="265"/>
      <c r="J25" s="262"/>
      <c r="K25" s="265"/>
      <c r="L25" s="265"/>
      <c r="M25" s="265"/>
      <c r="N25" s="265"/>
      <c r="O25" s="265"/>
      <c r="P25" s="265"/>
      <c r="Q25" s="265"/>
      <c r="R25" s="265"/>
      <c r="S25" s="265"/>
      <c r="T25" s="265"/>
      <c r="U25" s="265"/>
      <c r="V25" s="265"/>
      <c r="W25" s="264"/>
      <c r="X25" s="264"/>
      <c r="Y25" s="264"/>
      <c r="Z25" s="264"/>
      <c r="AA25" s="264"/>
      <c r="AB25" s="272"/>
    </row>
    <row r="26" spans="1:29" ht="15" customHeight="1" x14ac:dyDescent="0.2">
      <c r="A26" s="265"/>
      <c r="B26" s="265"/>
      <c r="C26" s="265"/>
      <c r="D26" s="265"/>
      <c r="E26" s="265"/>
      <c r="F26" s="265"/>
      <c r="G26" s="265"/>
      <c r="H26" s="265"/>
      <c r="I26" s="265"/>
      <c r="J26" s="265"/>
      <c r="K26" s="265"/>
      <c r="L26" s="265"/>
      <c r="M26" s="265"/>
      <c r="N26" s="265"/>
      <c r="O26" s="265"/>
      <c r="P26" s="265"/>
      <c r="Q26" s="265"/>
      <c r="R26" s="265"/>
      <c r="S26" s="265"/>
      <c r="T26" s="265"/>
      <c r="U26" s="265"/>
      <c r="V26" s="265"/>
      <c r="W26" s="264"/>
      <c r="X26" s="264"/>
      <c r="Y26" s="264"/>
      <c r="Z26" s="264"/>
      <c r="AA26" s="264"/>
      <c r="AB26" s="268"/>
    </row>
    <row r="27" spans="1:29" ht="15" customHeight="1" x14ac:dyDescent="0.2">
      <c r="A27" s="265"/>
      <c r="B27" s="265"/>
      <c r="C27" s="265"/>
      <c r="D27" s="265"/>
      <c r="E27" s="265"/>
      <c r="F27" s="265"/>
      <c r="G27" s="265"/>
      <c r="H27" s="265"/>
      <c r="I27" s="265"/>
      <c r="J27" s="274"/>
      <c r="K27" s="274"/>
      <c r="L27" s="274"/>
      <c r="M27" s="274"/>
      <c r="N27" s="274"/>
      <c r="O27" s="274"/>
      <c r="P27" s="274"/>
      <c r="Q27" s="274"/>
      <c r="R27" s="265"/>
      <c r="S27" s="265"/>
      <c r="T27" s="265"/>
      <c r="U27" s="264"/>
      <c r="V27" s="264"/>
      <c r="W27" s="264"/>
      <c r="X27" s="264"/>
      <c r="Y27" s="264"/>
      <c r="Z27" s="264"/>
      <c r="AA27" s="264"/>
      <c r="AB27" s="268"/>
    </row>
    <row r="28" spans="1:29" ht="15" customHeight="1" x14ac:dyDescent="0.2">
      <c r="A28" s="265"/>
      <c r="B28" s="265"/>
      <c r="C28" s="265"/>
      <c r="D28" s="265"/>
      <c r="E28" s="265"/>
      <c r="F28" s="265"/>
      <c r="G28" s="265"/>
      <c r="H28" s="265"/>
      <c r="I28" s="265"/>
      <c r="J28" s="846"/>
      <c r="K28" s="835"/>
      <c r="L28" s="835"/>
      <c r="M28" s="835"/>
      <c r="N28" s="835"/>
      <c r="O28" s="835"/>
      <c r="P28" s="835"/>
      <c r="Q28" s="835"/>
      <c r="R28" s="835"/>
      <c r="S28" s="835"/>
      <c r="T28" s="835"/>
      <c r="U28" s="835"/>
      <c r="V28" s="835"/>
      <c r="W28" s="835"/>
      <c r="X28" s="835"/>
      <c r="Y28" s="835"/>
      <c r="Z28" s="264"/>
      <c r="AA28" s="264"/>
      <c r="AB28" s="268"/>
    </row>
    <row r="29" spans="1:29" ht="15" customHeight="1" x14ac:dyDescent="0.2">
      <c r="A29" s="265"/>
      <c r="B29" s="265"/>
      <c r="C29" s="265"/>
      <c r="D29" s="265"/>
      <c r="E29" s="265"/>
      <c r="F29" s="265"/>
      <c r="G29" s="265"/>
      <c r="H29" s="265"/>
      <c r="I29" s="265"/>
      <c r="J29" s="265"/>
      <c r="K29" s="265"/>
      <c r="L29" s="265"/>
      <c r="M29" s="265"/>
      <c r="N29" s="265"/>
      <c r="O29" s="265"/>
      <c r="P29" s="265"/>
      <c r="Q29" s="265"/>
      <c r="R29" s="265"/>
      <c r="S29" s="265"/>
      <c r="T29" s="265"/>
      <c r="U29" s="265"/>
      <c r="V29" s="264"/>
      <c r="W29" s="264"/>
      <c r="X29" s="264"/>
      <c r="Y29" s="264"/>
      <c r="Z29" s="264"/>
      <c r="AA29" s="264"/>
      <c r="AB29" s="273"/>
    </row>
    <row r="30" spans="1:29" ht="15" customHeight="1" x14ac:dyDescent="0.2">
      <c r="A30" s="265"/>
      <c r="B30" s="265"/>
      <c r="C30" s="265"/>
      <c r="D30" s="265"/>
      <c r="E30" s="265"/>
      <c r="F30" s="265"/>
      <c r="G30" s="265"/>
      <c r="H30" s="265"/>
      <c r="I30" s="265"/>
      <c r="J30" s="831" t="s">
        <v>3063</v>
      </c>
      <c r="K30" s="867"/>
      <c r="L30" s="867"/>
      <c r="M30" s="867"/>
      <c r="N30" s="867"/>
      <c r="O30" s="867"/>
      <c r="P30" s="867"/>
      <c r="Q30" s="867"/>
      <c r="R30" s="867"/>
      <c r="S30" s="867"/>
      <c r="T30" s="867"/>
      <c r="U30" s="867"/>
      <c r="V30" s="266"/>
      <c r="W30" s="266"/>
      <c r="X30" s="266"/>
      <c r="Y30" s="266"/>
      <c r="Z30" s="266"/>
      <c r="AA30" s="266"/>
      <c r="AB30" s="272">
        <f>SUM(AB22:AB25)</f>
        <v>0</v>
      </c>
    </row>
    <row r="31" spans="1:29" ht="15" customHeight="1" x14ac:dyDescent="0.2">
      <c r="A31" s="265"/>
      <c r="B31" s="265"/>
      <c r="C31" s="265"/>
      <c r="D31" s="265"/>
      <c r="E31" s="265"/>
      <c r="F31" s="265"/>
      <c r="G31" s="265"/>
      <c r="H31" s="265"/>
      <c r="I31" s="265"/>
      <c r="J31" s="265"/>
      <c r="K31" s="265"/>
      <c r="L31" s="265"/>
      <c r="M31" s="265"/>
      <c r="N31" s="265"/>
      <c r="O31" s="265"/>
      <c r="P31" s="265"/>
      <c r="Q31" s="265"/>
      <c r="R31" s="265"/>
      <c r="S31" s="265"/>
      <c r="T31" s="265"/>
      <c r="U31" s="265"/>
      <c r="V31" s="264"/>
      <c r="W31" s="264"/>
      <c r="X31" s="264"/>
      <c r="Y31" s="264"/>
      <c r="Z31" s="264"/>
      <c r="AA31" s="264"/>
      <c r="AB31" s="273"/>
    </row>
    <row r="32" spans="1:29" ht="15" customHeight="1" x14ac:dyDescent="0.2">
      <c r="A32" s="265"/>
      <c r="B32" s="265"/>
      <c r="C32" s="265"/>
      <c r="D32" s="265"/>
      <c r="E32" s="265"/>
      <c r="F32" s="265"/>
      <c r="G32" s="265"/>
      <c r="H32" s="265"/>
      <c r="I32" s="265"/>
      <c r="J32" s="265"/>
      <c r="K32" s="265"/>
      <c r="L32" s="265"/>
      <c r="M32" s="265"/>
      <c r="N32" s="265"/>
      <c r="O32" s="265"/>
      <c r="P32" s="265"/>
      <c r="Q32" s="265"/>
      <c r="R32" s="265"/>
      <c r="S32" s="265"/>
      <c r="T32" s="265"/>
      <c r="U32" s="265"/>
      <c r="V32" s="264"/>
      <c r="W32" s="264"/>
      <c r="X32" s="264"/>
      <c r="Y32" s="264"/>
      <c r="Z32" s="264"/>
      <c r="AA32" s="264"/>
      <c r="AB32" s="273"/>
    </row>
    <row r="33" spans="1:52" ht="16.5" customHeight="1" x14ac:dyDescent="0.2">
      <c r="A33" s="868" t="s">
        <v>3558</v>
      </c>
      <c r="B33" s="869"/>
      <c r="C33" s="869"/>
      <c r="D33" s="869"/>
      <c r="E33" s="869"/>
      <c r="F33" s="869"/>
      <c r="G33" s="869"/>
      <c r="H33" s="869"/>
      <c r="I33" s="869"/>
      <c r="J33" s="869"/>
      <c r="K33" s="869"/>
      <c r="L33" s="869"/>
      <c r="M33" s="869"/>
      <c r="N33" s="869"/>
      <c r="O33" s="869"/>
      <c r="P33" s="869"/>
      <c r="Q33" s="869"/>
      <c r="R33" s="265"/>
      <c r="S33" s="265"/>
      <c r="T33" s="265"/>
      <c r="U33" s="270"/>
      <c r="V33" s="264"/>
      <c r="W33" s="264"/>
      <c r="X33" s="264"/>
      <c r="Y33" s="264"/>
      <c r="Z33" s="264"/>
      <c r="AA33" s="264"/>
      <c r="AB33" s="272">
        <f>SUM(AB30,AB21)</f>
        <v>0</v>
      </c>
    </row>
    <row r="34" spans="1:52" ht="15" customHeight="1" x14ac:dyDescent="0.2">
      <c r="A34" s="265"/>
      <c r="B34" s="265"/>
      <c r="C34" s="265"/>
      <c r="D34" s="265"/>
      <c r="E34" s="265"/>
      <c r="F34" s="265"/>
      <c r="G34" s="265"/>
      <c r="H34" s="265"/>
      <c r="I34" s="265"/>
      <c r="J34" s="265"/>
      <c r="K34" s="265"/>
      <c r="L34" s="265"/>
      <c r="M34" s="265"/>
      <c r="N34" s="265"/>
      <c r="O34" s="265"/>
      <c r="P34" s="265"/>
      <c r="Q34" s="265"/>
      <c r="R34" s="265"/>
      <c r="S34" s="265"/>
      <c r="T34" s="265"/>
      <c r="U34" s="265"/>
      <c r="V34" s="264"/>
      <c r="W34" s="264"/>
      <c r="X34" s="264"/>
      <c r="Y34" s="264"/>
      <c r="Z34" s="264"/>
      <c r="AA34" s="264"/>
      <c r="AB34" s="264"/>
    </row>
    <row r="35" spans="1:52" ht="15" hidden="1" customHeight="1" x14ac:dyDescent="0.2">
      <c r="A35" s="265"/>
      <c r="B35" s="265"/>
      <c r="C35" s="265"/>
      <c r="D35" s="265"/>
      <c r="E35" s="265"/>
      <c r="F35" s="265"/>
      <c r="G35" s="265"/>
      <c r="H35" s="265"/>
      <c r="I35" s="265"/>
      <c r="J35" s="265"/>
      <c r="K35" s="265"/>
      <c r="L35" s="265"/>
      <c r="M35" s="265"/>
      <c r="N35" s="265"/>
      <c r="O35" s="265"/>
      <c r="P35" s="265"/>
      <c r="Q35" s="265"/>
      <c r="R35" s="265"/>
      <c r="S35" s="265"/>
      <c r="T35" s="265"/>
      <c r="U35" s="265"/>
      <c r="V35" s="264"/>
      <c r="W35" s="264"/>
      <c r="X35" s="264"/>
      <c r="Y35" s="264"/>
      <c r="Z35" s="264"/>
      <c r="AA35" s="264"/>
      <c r="AB35" s="275" t="str">
        <f>IF(AB22=0,"",AB33)</f>
        <v/>
      </c>
      <c r="AC35" s="311"/>
      <c r="AD35" s="311"/>
      <c r="AE35" s="311"/>
      <c r="AF35" s="311"/>
      <c r="AG35" s="311"/>
      <c r="AH35" s="311"/>
      <c r="AI35" s="311"/>
      <c r="AJ35" s="311"/>
      <c r="AK35" s="311"/>
      <c r="AL35" s="311"/>
      <c r="AM35" s="311"/>
      <c r="AN35" s="311"/>
      <c r="AO35" s="311"/>
      <c r="AP35" s="311"/>
      <c r="AQ35" s="311"/>
      <c r="AR35" s="311"/>
      <c r="AS35" s="311"/>
      <c r="AT35" s="311"/>
      <c r="AU35" s="311"/>
      <c r="AV35" s="311"/>
      <c r="AW35" s="311"/>
      <c r="AX35" s="311"/>
      <c r="AY35" s="311"/>
      <c r="AZ35" s="312"/>
    </row>
    <row r="36" spans="1:52" ht="17.25" customHeight="1" x14ac:dyDescent="0.2">
      <c r="A36" s="265"/>
      <c r="B36" s="265"/>
      <c r="C36" s="265"/>
      <c r="D36" s="265"/>
      <c r="E36" s="265"/>
      <c r="F36" s="265"/>
      <c r="G36" s="265"/>
      <c r="H36" s="265"/>
      <c r="I36" s="265"/>
      <c r="J36" s="265"/>
      <c r="K36" s="265"/>
      <c r="L36" s="265"/>
      <c r="M36" s="265"/>
      <c r="N36" s="265"/>
      <c r="O36" s="265"/>
      <c r="P36" s="265" t="s">
        <v>3064</v>
      </c>
      <c r="Q36" s="846"/>
      <c r="R36" s="835"/>
      <c r="S36" s="835"/>
      <c r="T36" s="835"/>
      <c r="U36" s="835"/>
      <c r="V36" s="835"/>
      <c r="W36" s="835"/>
      <c r="X36" s="276"/>
      <c r="Y36" s="276"/>
      <c r="Z36" s="276"/>
      <c r="AA36" s="276"/>
      <c r="AB36" s="276"/>
    </row>
    <row r="37" spans="1:52" ht="17.25" customHeight="1" x14ac:dyDescent="0.2">
      <c r="A37" s="265"/>
      <c r="B37" s="265"/>
      <c r="C37" s="265"/>
      <c r="D37" s="265"/>
      <c r="E37" s="265"/>
      <c r="F37" s="265"/>
      <c r="G37" s="265"/>
      <c r="H37" s="265"/>
      <c r="I37" s="265"/>
      <c r="J37" s="265"/>
      <c r="K37" s="265"/>
      <c r="L37" s="265"/>
      <c r="M37" s="265"/>
      <c r="N37" s="265"/>
      <c r="O37" s="265"/>
      <c r="P37" s="265"/>
      <c r="Q37" s="274"/>
      <c r="R37" s="265"/>
      <c r="S37" s="265"/>
      <c r="T37" s="265"/>
      <c r="U37" s="265"/>
      <c r="V37" s="265"/>
      <c r="W37" s="265"/>
      <c r="X37" s="276"/>
      <c r="Y37" s="276"/>
      <c r="Z37" s="276"/>
      <c r="AA37" s="276"/>
      <c r="AB37" s="276"/>
    </row>
    <row r="38" spans="1:52" ht="17.25" customHeight="1" x14ac:dyDescent="0.2">
      <c r="A38" s="265"/>
      <c r="B38" s="265"/>
      <c r="C38" s="265"/>
      <c r="D38" s="265"/>
      <c r="E38" s="265"/>
      <c r="F38" s="265"/>
      <c r="G38" s="265"/>
      <c r="H38" s="265"/>
      <c r="I38" s="265"/>
      <c r="J38" s="265"/>
      <c r="K38" s="265"/>
      <c r="L38" s="265"/>
      <c r="M38" s="265"/>
      <c r="N38" s="265"/>
      <c r="O38" s="265"/>
      <c r="P38" s="265"/>
      <c r="Q38" s="274"/>
      <c r="R38" s="265"/>
      <c r="S38" s="265"/>
      <c r="T38" s="265"/>
      <c r="U38" s="265"/>
      <c r="V38" s="265"/>
      <c r="W38" s="265"/>
      <c r="X38" s="276"/>
      <c r="Y38" s="276"/>
      <c r="Z38" s="276"/>
      <c r="AA38" s="276"/>
      <c r="AB38" s="276"/>
    </row>
    <row r="39" spans="1:52" ht="17.25" customHeight="1" x14ac:dyDescent="0.2">
      <c r="A39" s="265"/>
      <c r="B39" s="265"/>
      <c r="C39" s="265"/>
      <c r="D39" s="265"/>
      <c r="E39" s="265"/>
      <c r="F39" s="265"/>
      <c r="G39" s="265"/>
      <c r="H39" s="265"/>
      <c r="I39" s="265"/>
      <c r="J39" s="265"/>
      <c r="K39" s="265"/>
      <c r="L39" s="265"/>
      <c r="M39" s="265"/>
      <c r="N39" s="265"/>
      <c r="O39" s="265"/>
      <c r="P39" s="265"/>
      <c r="Q39" s="274"/>
      <c r="R39" s="265"/>
      <c r="S39" s="265"/>
      <c r="T39" s="265"/>
      <c r="U39" s="265"/>
      <c r="V39" s="265"/>
      <c r="W39" s="265"/>
      <c r="X39" s="276"/>
      <c r="Y39" s="276"/>
      <c r="Z39" s="276"/>
      <c r="AA39" s="276"/>
      <c r="AB39" s="276"/>
    </row>
    <row r="40" spans="1:52" ht="17.25" customHeight="1" thickBot="1" x14ac:dyDescent="0.25">
      <c r="A40" s="265"/>
      <c r="B40" s="265"/>
      <c r="C40" s="265"/>
      <c r="D40" s="265"/>
      <c r="E40" s="265"/>
      <c r="F40" s="265"/>
      <c r="G40" s="265"/>
      <c r="H40" s="265"/>
      <c r="I40" s="265"/>
      <c r="J40" s="265"/>
      <c r="K40" s="265"/>
      <c r="L40" s="265"/>
      <c r="M40" s="265"/>
      <c r="N40" s="265"/>
      <c r="O40" s="265"/>
      <c r="P40" s="265"/>
      <c r="Q40" s="274"/>
      <c r="R40" s="265"/>
      <c r="S40" s="265"/>
      <c r="T40" s="265"/>
      <c r="U40" s="265"/>
      <c r="V40" s="265"/>
      <c r="W40" s="265"/>
      <c r="X40" s="276"/>
      <c r="Y40" s="276"/>
      <c r="Z40" s="276"/>
      <c r="AA40" s="276"/>
      <c r="AB40" s="276"/>
    </row>
    <row r="41" spans="1:52" ht="17.25" customHeight="1" thickBot="1" x14ac:dyDescent="0.25">
      <c r="A41" s="265"/>
      <c r="B41" s="265"/>
      <c r="C41" s="872"/>
      <c r="D41" s="873"/>
      <c r="E41" s="873"/>
      <c r="F41" s="873"/>
      <c r="G41" s="873"/>
      <c r="H41" s="873"/>
      <c r="I41" s="873"/>
      <c r="J41" s="873"/>
      <c r="K41" s="873"/>
      <c r="L41" s="873"/>
      <c r="M41" s="873"/>
      <c r="N41" s="873"/>
      <c r="O41" s="874"/>
      <c r="P41" s="265"/>
      <c r="Q41" s="265"/>
      <c r="R41" s="265"/>
      <c r="S41" s="265"/>
      <c r="T41" s="265"/>
      <c r="U41" s="265"/>
      <c r="V41" s="875"/>
      <c r="W41" s="876"/>
      <c r="X41" s="876"/>
      <c r="Y41" s="876"/>
      <c r="Z41" s="876"/>
      <c r="AA41" s="877"/>
      <c r="AB41" s="276"/>
    </row>
    <row r="42" spans="1:52" ht="17.25" customHeight="1" x14ac:dyDescent="0.2">
      <c r="A42" s="265"/>
      <c r="B42" s="265"/>
      <c r="C42" s="870" t="s">
        <v>3065</v>
      </c>
      <c r="D42" s="835"/>
      <c r="E42" s="835"/>
      <c r="F42" s="835"/>
      <c r="G42" s="835"/>
      <c r="H42" s="835"/>
      <c r="I42" s="871"/>
      <c r="J42" s="871"/>
      <c r="K42" s="871"/>
      <c r="L42" s="871"/>
      <c r="M42" s="265"/>
      <c r="N42" s="265"/>
      <c r="O42" s="265"/>
      <c r="P42" s="265"/>
      <c r="Q42" s="274"/>
      <c r="R42" s="265"/>
      <c r="S42" s="265"/>
      <c r="T42" s="265"/>
      <c r="U42" s="265"/>
      <c r="V42" s="870" t="s">
        <v>430</v>
      </c>
      <c r="W42" s="835"/>
      <c r="X42" s="835"/>
      <c r="Y42" s="835"/>
      <c r="Z42" s="276"/>
      <c r="AA42" s="276"/>
      <c r="AB42" s="276"/>
    </row>
    <row r="43" spans="1:52" ht="17.25" customHeight="1" x14ac:dyDescent="0.2">
      <c r="A43" s="265"/>
      <c r="B43" s="265"/>
      <c r="C43" s="265"/>
      <c r="D43" s="265"/>
      <c r="E43" s="265"/>
      <c r="F43" s="265"/>
      <c r="G43" s="265"/>
      <c r="H43" s="265"/>
      <c r="I43" s="265"/>
      <c r="J43" s="265"/>
      <c r="K43" s="265"/>
      <c r="L43" s="265"/>
      <c r="M43" s="265"/>
      <c r="N43" s="265"/>
      <c r="O43" s="265"/>
      <c r="P43" s="265"/>
      <c r="Q43" s="274"/>
      <c r="R43" s="265"/>
      <c r="S43" s="265"/>
      <c r="T43" s="265"/>
      <c r="U43" s="265"/>
      <c r="V43" s="265"/>
      <c r="W43" s="265"/>
      <c r="X43" s="276"/>
      <c r="Y43" s="276"/>
      <c r="Z43" s="276"/>
      <c r="AA43" s="276"/>
      <c r="AB43" s="276"/>
    </row>
    <row r="44" spans="1:52" ht="17.25" customHeight="1" x14ac:dyDescent="0.2">
      <c r="A44" s="265"/>
      <c r="B44" s="265"/>
      <c r="C44" s="847" t="str">
        <f>IF(E3="","",E3)</f>
        <v/>
      </c>
      <c r="D44" s="847"/>
      <c r="E44" s="847"/>
      <c r="F44" s="847"/>
      <c r="G44" s="847"/>
      <c r="H44" s="847"/>
      <c r="I44" s="847"/>
      <c r="J44" s="847"/>
      <c r="K44" s="847"/>
      <c r="L44" s="847"/>
      <c r="M44" s="847"/>
      <c r="N44" s="847"/>
      <c r="O44" s="847"/>
      <c r="P44" s="847"/>
      <c r="Q44" s="847"/>
      <c r="R44" s="265"/>
      <c r="S44" s="265"/>
      <c r="T44" s="265"/>
      <c r="U44" s="265"/>
      <c r="V44" s="847" t="str">
        <f>IF(X10="","",X10)</f>
        <v/>
      </c>
      <c r="W44" s="847"/>
      <c r="X44" s="847"/>
      <c r="Y44" s="847"/>
      <c r="Z44" s="847"/>
      <c r="AA44" s="276"/>
      <c r="AB44" s="276"/>
    </row>
    <row r="45" spans="1:52" ht="17.25" customHeight="1" x14ac:dyDescent="0.2">
      <c r="A45" s="265"/>
      <c r="B45" s="265"/>
      <c r="C45" s="277" t="s">
        <v>434</v>
      </c>
      <c r="D45" s="265"/>
      <c r="E45" s="265"/>
      <c r="F45" s="265"/>
      <c r="G45" s="265"/>
      <c r="H45" s="265"/>
      <c r="I45" s="265"/>
      <c r="J45" s="265"/>
      <c r="K45" s="265"/>
      <c r="L45" s="265"/>
      <c r="M45" s="265"/>
      <c r="N45" s="265"/>
      <c r="O45" s="265"/>
      <c r="P45" s="265"/>
      <c r="Q45" s="265"/>
      <c r="R45" s="265"/>
      <c r="S45" s="265"/>
      <c r="T45" s="265"/>
      <c r="U45" s="265"/>
      <c r="V45" s="277" t="s">
        <v>434</v>
      </c>
      <c r="W45" s="264"/>
      <c r="X45" s="264"/>
      <c r="Y45" s="264"/>
      <c r="Z45" s="264"/>
      <c r="AA45" s="264"/>
      <c r="AB45" s="264"/>
    </row>
    <row r="46" spans="1:52" ht="17.25" customHeight="1" x14ac:dyDescent="0.2">
      <c r="A46" s="274"/>
      <c r="B46" s="276"/>
      <c r="C46" s="276"/>
      <c r="D46" s="276"/>
      <c r="E46" s="276"/>
      <c r="F46" s="276"/>
      <c r="G46" s="276"/>
      <c r="H46" s="276"/>
      <c r="I46" s="276"/>
      <c r="J46" s="276"/>
      <c r="K46" s="276"/>
      <c r="L46" s="276"/>
      <c r="M46" s="276"/>
      <c r="N46" s="276"/>
      <c r="O46" s="276"/>
      <c r="P46" s="276"/>
      <c r="Q46" s="276"/>
      <c r="R46" s="276"/>
      <c r="S46" s="276"/>
      <c r="T46" s="276"/>
      <c r="U46" s="276"/>
      <c r="V46" s="276"/>
      <c r="W46" s="276"/>
      <c r="X46" s="276"/>
      <c r="Y46" s="863"/>
      <c r="Z46" s="863"/>
      <c r="AA46" s="863"/>
      <c r="AB46" s="863"/>
    </row>
    <row r="47" spans="1:52" x14ac:dyDescent="0.2">
      <c r="A47" s="309"/>
      <c r="B47" s="309"/>
      <c r="C47" s="309"/>
      <c r="D47" s="309"/>
      <c r="E47" s="309"/>
      <c r="F47" s="309"/>
      <c r="G47" s="309"/>
      <c r="H47" s="309"/>
      <c r="I47" s="309"/>
      <c r="J47" s="309"/>
      <c r="K47" s="309"/>
      <c r="L47" s="309"/>
      <c r="M47" s="309"/>
      <c r="N47" s="309"/>
      <c r="O47" s="309"/>
      <c r="P47" s="309"/>
      <c r="Q47" s="309"/>
      <c r="R47" s="309"/>
      <c r="S47" s="309"/>
      <c r="T47" s="309"/>
      <c r="U47" s="309"/>
      <c r="V47" s="309"/>
      <c r="W47" s="309"/>
      <c r="X47" s="309"/>
      <c r="Y47" s="309"/>
      <c r="Z47" s="309"/>
      <c r="AA47" s="309"/>
      <c r="AB47" s="309"/>
    </row>
    <row r="48" spans="1:52" x14ac:dyDescent="0.2">
      <c r="A48" s="309"/>
      <c r="B48" s="309"/>
      <c r="C48" s="309"/>
      <c r="D48" s="309"/>
      <c r="E48" s="309"/>
      <c r="F48" s="309"/>
      <c r="G48" s="309"/>
      <c r="H48" s="309"/>
      <c r="I48" s="309"/>
      <c r="J48" s="309"/>
      <c r="K48" s="309"/>
      <c r="L48" s="309"/>
      <c r="M48" s="309"/>
      <c r="N48" s="309"/>
      <c r="O48" s="309"/>
      <c r="P48" s="309"/>
      <c r="Q48" s="309"/>
      <c r="R48" s="309"/>
      <c r="S48" s="309"/>
      <c r="T48" s="309"/>
      <c r="U48" s="309"/>
      <c r="V48" s="309"/>
      <c r="W48" s="309"/>
      <c r="X48" s="309"/>
      <c r="Y48" s="309"/>
      <c r="Z48" s="309"/>
      <c r="AA48" s="309"/>
      <c r="AB48" s="309"/>
    </row>
    <row r="49" spans="1:28" x14ac:dyDescent="0.2">
      <c r="A49" s="309"/>
      <c r="B49" s="309"/>
      <c r="C49" s="309"/>
      <c r="D49" s="309"/>
      <c r="E49" s="309"/>
      <c r="F49" s="309"/>
      <c r="G49" s="309"/>
      <c r="H49" s="309"/>
      <c r="I49" s="309"/>
      <c r="J49" s="309"/>
      <c r="K49" s="309"/>
      <c r="L49" s="309"/>
      <c r="M49" s="309"/>
      <c r="N49" s="309"/>
      <c r="O49" s="309"/>
      <c r="P49" s="309"/>
      <c r="Q49" s="309"/>
      <c r="R49" s="309"/>
      <c r="S49" s="309"/>
      <c r="T49" s="309"/>
      <c r="U49" s="309"/>
      <c r="V49" s="309"/>
      <c r="W49" s="309"/>
      <c r="X49" s="309"/>
      <c r="Y49" s="309"/>
      <c r="Z49" s="309"/>
      <c r="AA49" s="309"/>
      <c r="AB49" s="309"/>
    </row>
    <row r="50" spans="1:28" x14ac:dyDescent="0.2">
      <c r="A50" s="309"/>
      <c r="B50" s="309"/>
      <c r="C50" s="309"/>
      <c r="D50" s="309"/>
      <c r="E50" s="309"/>
      <c r="F50" s="309"/>
      <c r="G50" s="309"/>
      <c r="H50" s="309"/>
      <c r="I50" s="309"/>
      <c r="J50" s="309"/>
      <c r="K50" s="309"/>
      <c r="L50" s="309"/>
      <c r="M50" s="309"/>
      <c r="N50" s="309"/>
      <c r="O50" s="309"/>
      <c r="P50" s="309"/>
      <c r="Q50" s="309"/>
      <c r="R50" s="309"/>
      <c r="S50" s="309"/>
      <c r="T50" s="309"/>
      <c r="U50" s="309"/>
      <c r="V50" s="309"/>
      <c r="W50" s="309"/>
      <c r="X50" s="309"/>
      <c r="Y50" s="309"/>
      <c r="Z50" s="309"/>
      <c r="AA50" s="309"/>
      <c r="AB50" s="309"/>
    </row>
    <row r="51" spans="1:28" x14ac:dyDescent="0.2">
      <c r="A51" s="309"/>
      <c r="B51" s="309"/>
      <c r="C51" s="309"/>
      <c r="D51" s="309"/>
      <c r="E51" s="309"/>
      <c r="F51" s="309"/>
      <c r="G51" s="309"/>
      <c r="H51" s="309"/>
      <c r="I51" s="309"/>
      <c r="J51" s="309"/>
      <c r="K51" s="309"/>
      <c r="L51" s="309"/>
      <c r="M51" s="309"/>
      <c r="N51" s="309"/>
      <c r="O51" s="309"/>
      <c r="P51" s="309"/>
      <c r="Q51" s="309"/>
      <c r="R51" s="309"/>
      <c r="S51" s="309"/>
      <c r="T51" s="309"/>
      <c r="U51" s="309"/>
      <c r="V51" s="309"/>
      <c r="W51" s="309"/>
      <c r="X51" s="309"/>
      <c r="Y51" s="309"/>
      <c r="Z51" s="309"/>
      <c r="AA51" s="309"/>
      <c r="AB51" s="309"/>
    </row>
    <row r="52" spans="1:28" x14ac:dyDescent="0.2">
      <c r="A52" s="309"/>
      <c r="B52" s="309"/>
      <c r="C52" s="309"/>
      <c r="D52" s="309"/>
      <c r="E52" s="309"/>
      <c r="F52" s="309"/>
      <c r="G52" s="309"/>
      <c r="H52" s="309"/>
      <c r="I52" s="309"/>
      <c r="J52" s="309"/>
      <c r="K52" s="309"/>
      <c r="L52" s="309"/>
      <c r="M52" s="309"/>
      <c r="N52" s="309"/>
      <c r="O52" s="309"/>
      <c r="P52" s="309"/>
      <c r="Q52" s="309"/>
      <c r="R52" s="309"/>
      <c r="S52" s="309"/>
      <c r="T52" s="309"/>
      <c r="U52" s="309"/>
      <c r="V52" s="309"/>
      <c r="W52" s="309"/>
      <c r="X52" s="309"/>
      <c r="Y52" s="309"/>
      <c r="Z52" s="309"/>
      <c r="AA52" s="309"/>
      <c r="AB52" s="309"/>
    </row>
    <row r="53" spans="1:28" x14ac:dyDescent="0.2">
      <c r="A53" s="309"/>
      <c r="B53" s="309"/>
      <c r="C53" s="309"/>
      <c r="D53" s="309"/>
      <c r="E53" s="309"/>
      <c r="F53" s="309"/>
      <c r="G53" s="309"/>
      <c r="H53" s="309"/>
      <c r="I53" s="309"/>
      <c r="J53" s="309"/>
      <c r="K53" s="309"/>
      <c r="L53" s="309"/>
      <c r="M53" s="309"/>
      <c r="N53" s="309"/>
      <c r="O53" s="309"/>
      <c r="P53" s="309"/>
      <c r="Q53" s="309"/>
      <c r="R53" s="309"/>
      <c r="S53" s="309"/>
      <c r="T53" s="309"/>
      <c r="U53" s="309"/>
      <c r="V53" s="309"/>
      <c r="W53" s="309"/>
      <c r="X53" s="309"/>
      <c r="Y53" s="309"/>
      <c r="Z53" s="309"/>
      <c r="AA53" s="309"/>
      <c r="AB53" s="309"/>
    </row>
    <row r="54" spans="1:28" x14ac:dyDescent="0.2">
      <c r="A54" s="309"/>
      <c r="B54" s="309"/>
      <c r="C54" s="309"/>
      <c r="D54" s="309"/>
      <c r="E54" s="309"/>
      <c r="F54" s="309"/>
      <c r="G54" s="309"/>
      <c r="H54" s="309"/>
      <c r="I54" s="309"/>
      <c r="J54" s="309"/>
      <c r="K54" s="309"/>
      <c r="L54" s="309"/>
      <c r="M54" s="309"/>
      <c r="N54" s="309"/>
      <c r="O54" s="309"/>
      <c r="P54" s="309"/>
      <c r="Q54" s="309"/>
      <c r="R54" s="309"/>
      <c r="S54" s="309"/>
      <c r="T54" s="309"/>
      <c r="U54" s="309"/>
      <c r="V54" s="309"/>
      <c r="W54" s="309"/>
      <c r="X54" s="309"/>
      <c r="Y54" s="309"/>
      <c r="Z54" s="309"/>
      <c r="AA54" s="309"/>
      <c r="AB54" s="309"/>
    </row>
    <row r="55" spans="1:28" x14ac:dyDescent="0.2">
      <c r="A55" s="309"/>
      <c r="B55" s="309"/>
      <c r="C55" s="309"/>
      <c r="D55" s="309"/>
      <c r="E55" s="309"/>
      <c r="F55" s="309"/>
      <c r="G55" s="309"/>
      <c r="H55" s="309"/>
      <c r="I55" s="309"/>
      <c r="J55" s="309"/>
      <c r="K55" s="309"/>
      <c r="L55" s="309"/>
      <c r="M55" s="309"/>
      <c r="N55" s="309"/>
      <c r="O55" s="309"/>
      <c r="P55" s="309"/>
      <c r="Q55" s="309"/>
      <c r="R55" s="309"/>
      <c r="S55" s="309"/>
      <c r="T55" s="309"/>
      <c r="U55" s="309"/>
      <c r="V55" s="309"/>
      <c r="W55" s="309"/>
      <c r="X55" s="309"/>
      <c r="Y55" s="309"/>
      <c r="Z55" s="309"/>
      <c r="AA55" s="309"/>
      <c r="AB55" s="309"/>
    </row>
    <row r="56" spans="1:28" x14ac:dyDescent="0.2">
      <c r="A56" s="309"/>
      <c r="B56" s="309"/>
      <c r="C56" s="309"/>
      <c r="D56" s="309"/>
      <c r="E56" s="309"/>
      <c r="F56" s="309"/>
      <c r="G56" s="309"/>
      <c r="H56" s="309"/>
      <c r="I56" s="309"/>
      <c r="J56" s="309"/>
      <c r="K56" s="309"/>
      <c r="L56" s="309"/>
      <c r="M56" s="309"/>
      <c r="N56" s="309"/>
      <c r="O56" s="309"/>
      <c r="P56" s="309"/>
      <c r="Q56" s="309"/>
      <c r="R56" s="309"/>
      <c r="S56" s="309"/>
      <c r="T56" s="309"/>
      <c r="U56" s="309"/>
      <c r="V56" s="309"/>
      <c r="W56" s="309"/>
      <c r="X56" s="309"/>
      <c r="Y56" s="309"/>
      <c r="Z56" s="309"/>
      <c r="AA56" s="309"/>
      <c r="AB56" s="309"/>
    </row>
    <row r="57" spans="1:28" x14ac:dyDescent="0.2">
      <c r="A57" s="309"/>
      <c r="B57" s="309"/>
      <c r="C57" s="309"/>
      <c r="D57" s="309"/>
      <c r="E57" s="309"/>
      <c r="F57" s="309"/>
      <c r="G57" s="309"/>
      <c r="H57" s="309"/>
      <c r="I57" s="309"/>
      <c r="J57" s="309"/>
      <c r="K57" s="309"/>
      <c r="L57" s="309"/>
      <c r="M57" s="309"/>
      <c r="N57" s="309"/>
      <c r="O57" s="309"/>
      <c r="P57" s="309"/>
      <c r="Q57" s="309"/>
      <c r="R57" s="309"/>
      <c r="S57" s="309"/>
      <c r="T57" s="309"/>
      <c r="U57" s="309"/>
      <c r="V57" s="309"/>
      <c r="W57" s="309"/>
      <c r="X57" s="309"/>
      <c r="Y57" s="309"/>
      <c r="Z57" s="309"/>
      <c r="AA57" s="309"/>
      <c r="AB57" s="309"/>
    </row>
    <row r="58" spans="1:28" x14ac:dyDescent="0.2">
      <c r="A58" s="309"/>
      <c r="B58" s="309"/>
      <c r="C58" s="309"/>
      <c r="D58" s="309"/>
      <c r="E58" s="309"/>
      <c r="F58" s="309"/>
      <c r="G58" s="309"/>
      <c r="H58" s="309"/>
      <c r="I58" s="309"/>
      <c r="J58" s="309"/>
      <c r="K58" s="309"/>
      <c r="L58" s="309"/>
      <c r="M58" s="309"/>
      <c r="N58" s="309"/>
      <c r="O58" s="309"/>
      <c r="P58" s="309"/>
      <c r="Q58" s="309"/>
      <c r="R58" s="309"/>
      <c r="S58" s="309"/>
      <c r="T58" s="309"/>
      <c r="U58" s="309"/>
      <c r="V58" s="309"/>
      <c r="W58" s="309"/>
      <c r="X58" s="309"/>
      <c r="Y58" s="309"/>
      <c r="Z58" s="309"/>
      <c r="AA58" s="309"/>
      <c r="AB58" s="309"/>
    </row>
    <row r="59" spans="1:28" x14ac:dyDescent="0.2">
      <c r="A59" s="309"/>
      <c r="B59" s="309"/>
      <c r="C59" s="309"/>
      <c r="D59" s="309"/>
      <c r="E59" s="309"/>
      <c r="F59" s="309"/>
      <c r="G59" s="309"/>
      <c r="H59" s="309"/>
      <c r="I59" s="309"/>
      <c r="J59" s="309"/>
      <c r="K59" s="309"/>
      <c r="L59" s="309"/>
      <c r="M59" s="309"/>
      <c r="N59" s="309"/>
      <c r="O59" s="309"/>
      <c r="P59" s="309"/>
      <c r="Q59" s="309"/>
      <c r="R59" s="309"/>
      <c r="S59" s="309"/>
      <c r="T59" s="309"/>
      <c r="U59" s="309"/>
      <c r="V59" s="309"/>
      <c r="W59" s="309"/>
      <c r="X59" s="309"/>
      <c r="Y59" s="309"/>
      <c r="Z59" s="309"/>
      <c r="AA59" s="309"/>
      <c r="AB59" s="309"/>
    </row>
    <row r="60" spans="1:28" x14ac:dyDescent="0.2">
      <c r="A60" s="309"/>
      <c r="B60" s="309"/>
      <c r="C60" s="309"/>
      <c r="D60" s="309"/>
      <c r="E60" s="309"/>
      <c r="F60" s="309"/>
      <c r="G60" s="309"/>
      <c r="H60" s="309"/>
      <c r="I60" s="309"/>
      <c r="J60" s="309"/>
      <c r="K60" s="309"/>
      <c r="L60" s="309"/>
      <c r="M60" s="309"/>
      <c r="N60" s="309"/>
      <c r="O60" s="309"/>
      <c r="P60" s="309"/>
      <c r="Q60" s="309"/>
      <c r="R60" s="309"/>
      <c r="S60" s="309"/>
      <c r="T60" s="309"/>
      <c r="U60" s="309"/>
      <c r="V60" s="309"/>
      <c r="W60" s="309"/>
      <c r="X60" s="309"/>
      <c r="Y60" s="309"/>
      <c r="Z60" s="309"/>
      <c r="AA60" s="309"/>
      <c r="AB60" s="309"/>
    </row>
    <row r="61" spans="1:28" x14ac:dyDescent="0.2">
      <c r="A61" s="309"/>
      <c r="B61" s="309"/>
      <c r="C61" s="309"/>
      <c r="D61" s="309"/>
      <c r="E61" s="309"/>
      <c r="F61" s="309"/>
      <c r="G61" s="309"/>
      <c r="H61" s="309"/>
      <c r="I61" s="309"/>
      <c r="J61" s="309"/>
      <c r="K61" s="309"/>
      <c r="L61" s="309"/>
      <c r="M61" s="309"/>
      <c r="N61" s="309"/>
      <c r="O61" s="309"/>
      <c r="P61" s="309"/>
      <c r="Q61" s="309"/>
      <c r="R61" s="309"/>
      <c r="S61" s="309"/>
      <c r="T61" s="309"/>
      <c r="U61" s="309"/>
      <c r="V61" s="309"/>
      <c r="W61" s="309"/>
      <c r="X61" s="309"/>
      <c r="Y61" s="309"/>
      <c r="Z61" s="309"/>
      <c r="AA61" s="309"/>
      <c r="AB61" s="309"/>
    </row>
    <row r="62" spans="1:28" x14ac:dyDescent="0.2">
      <c r="A62" s="309"/>
      <c r="B62" s="309"/>
      <c r="C62" s="309"/>
      <c r="D62" s="309"/>
      <c r="E62" s="309"/>
      <c r="F62" s="309"/>
      <c r="G62" s="309"/>
      <c r="H62" s="309"/>
      <c r="I62" s="309"/>
      <c r="J62" s="309"/>
      <c r="K62" s="309"/>
      <c r="L62" s="309"/>
      <c r="M62" s="309"/>
      <c r="N62" s="309"/>
      <c r="O62" s="309"/>
      <c r="P62" s="309"/>
      <c r="Q62" s="309"/>
      <c r="R62" s="309"/>
      <c r="S62" s="309"/>
      <c r="T62" s="309"/>
      <c r="U62" s="309"/>
      <c r="V62" s="309"/>
      <c r="W62" s="309"/>
      <c r="X62" s="309"/>
      <c r="Y62" s="309"/>
      <c r="Z62" s="309"/>
      <c r="AA62" s="309"/>
      <c r="AB62" s="309"/>
    </row>
    <row r="63" spans="1:28" x14ac:dyDescent="0.2">
      <c r="A63" s="309"/>
      <c r="B63" s="309"/>
      <c r="C63" s="309"/>
      <c r="D63" s="309"/>
      <c r="E63" s="309"/>
      <c r="F63" s="309"/>
      <c r="G63" s="309"/>
      <c r="H63" s="309"/>
      <c r="I63" s="309"/>
      <c r="J63" s="309"/>
      <c r="K63" s="309"/>
      <c r="L63" s="309"/>
      <c r="M63" s="309"/>
      <c r="N63" s="309"/>
      <c r="O63" s="309"/>
      <c r="P63" s="309"/>
      <c r="Q63" s="309"/>
      <c r="R63" s="309"/>
      <c r="S63" s="309"/>
      <c r="T63" s="309"/>
      <c r="U63" s="309"/>
      <c r="V63" s="309"/>
      <c r="W63" s="309"/>
      <c r="X63" s="309"/>
      <c r="Y63" s="309"/>
      <c r="Z63" s="309"/>
      <c r="AA63" s="309"/>
      <c r="AB63" s="309"/>
    </row>
    <row r="64" spans="1:28" x14ac:dyDescent="0.2">
      <c r="A64" s="309"/>
      <c r="B64" s="309"/>
      <c r="C64" s="309"/>
      <c r="D64" s="309"/>
      <c r="E64" s="309"/>
      <c r="F64" s="309"/>
      <c r="G64" s="309"/>
      <c r="H64" s="309"/>
      <c r="I64" s="309"/>
      <c r="J64" s="309"/>
      <c r="K64" s="309"/>
      <c r="L64" s="309"/>
      <c r="M64" s="309"/>
      <c r="N64" s="309"/>
      <c r="O64" s="309"/>
      <c r="P64" s="309"/>
      <c r="Q64" s="309"/>
      <c r="R64" s="309"/>
      <c r="S64" s="309"/>
      <c r="T64" s="309"/>
      <c r="U64" s="309"/>
      <c r="V64" s="309"/>
      <c r="W64" s="309"/>
      <c r="X64" s="309"/>
      <c r="Y64" s="309"/>
      <c r="Z64" s="309"/>
      <c r="AA64" s="309"/>
      <c r="AB64" s="309"/>
    </row>
    <row r="65" spans="1:28" x14ac:dyDescent="0.2">
      <c r="A65" s="309"/>
      <c r="B65" s="309"/>
      <c r="C65" s="309"/>
      <c r="D65" s="309"/>
      <c r="E65" s="309"/>
      <c r="F65" s="309"/>
      <c r="G65" s="309"/>
      <c r="H65" s="309"/>
      <c r="I65" s="309"/>
      <c r="J65" s="309"/>
      <c r="K65" s="309"/>
      <c r="L65" s="309"/>
      <c r="M65" s="309"/>
      <c r="N65" s="309"/>
      <c r="O65" s="309"/>
      <c r="P65" s="309"/>
      <c r="Q65" s="309"/>
      <c r="R65" s="309"/>
      <c r="S65" s="309"/>
      <c r="T65" s="309"/>
      <c r="U65" s="309"/>
      <c r="V65" s="309"/>
      <c r="W65" s="309"/>
      <c r="X65" s="309"/>
      <c r="Y65" s="309"/>
      <c r="Z65" s="309"/>
      <c r="AA65" s="309"/>
      <c r="AB65" s="309"/>
    </row>
    <row r="66" spans="1:28" x14ac:dyDescent="0.2">
      <c r="A66" s="309"/>
      <c r="B66" s="309"/>
      <c r="C66" s="309"/>
      <c r="D66" s="309"/>
      <c r="E66" s="309"/>
      <c r="F66" s="309"/>
      <c r="G66" s="309"/>
      <c r="H66" s="309"/>
      <c r="I66" s="309"/>
      <c r="J66" s="309"/>
      <c r="K66" s="309"/>
      <c r="L66" s="309"/>
      <c r="M66" s="309"/>
      <c r="N66" s="309"/>
      <c r="O66" s="309"/>
      <c r="P66" s="309"/>
      <c r="Q66" s="309"/>
      <c r="R66" s="309"/>
      <c r="S66" s="309"/>
      <c r="T66" s="309"/>
      <c r="U66" s="309"/>
      <c r="V66" s="309"/>
      <c r="W66" s="309"/>
      <c r="X66" s="309"/>
      <c r="Y66" s="309"/>
      <c r="Z66" s="309"/>
      <c r="AA66" s="309"/>
      <c r="AB66" s="309"/>
    </row>
    <row r="67" spans="1:28" x14ac:dyDescent="0.2">
      <c r="A67" s="309"/>
      <c r="B67" s="309"/>
      <c r="C67" s="309"/>
      <c r="D67" s="309"/>
      <c r="E67" s="309"/>
      <c r="F67" s="309"/>
      <c r="G67" s="309"/>
      <c r="H67" s="309"/>
      <c r="I67" s="309"/>
      <c r="J67" s="309"/>
      <c r="K67" s="309"/>
      <c r="L67" s="309"/>
      <c r="M67" s="309"/>
      <c r="N67" s="309"/>
      <c r="O67" s="309"/>
      <c r="P67" s="309"/>
      <c r="Q67" s="309"/>
      <c r="R67" s="309"/>
      <c r="S67" s="309"/>
      <c r="T67" s="309"/>
      <c r="U67" s="309"/>
      <c r="V67" s="309"/>
      <c r="W67" s="309"/>
      <c r="X67" s="309"/>
      <c r="Y67" s="309"/>
      <c r="Z67" s="309"/>
      <c r="AA67" s="309"/>
      <c r="AB67" s="309"/>
    </row>
    <row r="68" spans="1:28" x14ac:dyDescent="0.2">
      <c r="A68" s="309"/>
      <c r="B68" s="309"/>
      <c r="C68" s="309"/>
      <c r="D68" s="309"/>
      <c r="E68" s="309"/>
      <c r="F68" s="309"/>
      <c r="G68" s="309"/>
      <c r="H68" s="309"/>
      <c r="I68" s="309"/>
      <c r="J68" s="309"/>
      <c r="K68" s="309"/>
      <c r="L68" s="309"/>
      <c r="M68" s="309"/>
      <c r="N68" s="309"/>
      <c r="O68" s="309"/>
      <c r="P68" s="309"/>
      <c r="Q68" s="309"/>
      <c r="R68" s="309"/>
      <c r="S68" s="309"/>
      <c r="T68" s="309"/>
      <c r="U68" s="309"/>
      <c r="V68" s="309"/>
      <c r="W68" s="309"/>
      <c r="X68" s="309"/>
      <c r="Y68" s="309"/>
      <c r="Z68" s="309"/>
      <c r="AA68" s="309"/>
      <c r="AB68" s="309"/>
    </row>
    <row r="69" spans="1:28" x14ac:dyDescent="0.2">
      <c r="A69" s="309"/>
      <c r="B69" s="309"/>
      <c r="C69" s="309"/>
      <c r="D69" s="309"/>
      <c r="E69" s="309"/>
      <c r="F69" s="309"/>
      <c r="G69" s="309"/>
      <c r="H69" s="309"/>
      <c r="I69" s="309"/>
      <c r="J69" s="309"/>
      <c r="K69" s="309"/>
      <c r="L69" s="309"/>
      <c r="M69" s="309"/>
      <c r="N69" s="309"/>
      <c r="O69" s="309"/>
      <c r="P69" s="309"/>
      <c r="Q69" s="309"/>
      <c r="R69" s="309"/>
      <c r="S69" s="309"/>
      <c r="T69" s="309"/>
      <c r="U69" s="309"/>
      <c r="V69" s="309"/>
      <c r="W69" s="309"/>
      <c r="X69" s="309"/>
      <c r="Y69" s="309"/>
      <c r="Z69" s="309"/>
      <c r="AA69" s="309"/>
      <c r="AB69" s="309"/>
    </row>
    <row r="70" spans="1:28" x14ac:dyDescent="0.2">
      <c r="A70" s="309"/>
      <c r="B70" s="309"/>
      <c r="C70" s="309"/>
      <c r="D70" s="309"/>
      <c r="E70" s="309"/>
      <c r="F70" s="309"/>
      <c r="G70" s="309"/>
      <c r="H70" s="309"/>
      <c r="I70" s="309"/>
      <c r="J70" s="309"/>
      <c r="K70" s="309"/>
      <c r="L70" s="309"/>
      <c r="M70" s="309"/>
      <c r="N70" s="309"/>
      <c r="O70" s="309"/>
      <c r="P70" s="309"/>
      <c r="Q70" s="309"/>
      <c r="R70" s="309"/>
      <c r="S70" s="309"/>
      <c r="T70" s="309"/>
      <c r="U70" s="309"/>
      <c r="V70" s="309"/>
      <c r="W70" s="309"/>
      <c r="X70" s="309"/>
      <c r="Y70" s="309"/>
      <c r="Z70" s="309"/>
      <c r="AA70" s="309"/>
      <c r="AB70" s="309"/>
    </row>
    <row r="71" spans="1:28" x14ac:dyDescent="0.2">
      <c r="A71" s="309"/>
      <c r="B71" s="309"/>
      <c r="C71" s="309"/>
      <c r="D71" s="309"/>
      <c r="E71" s="309"/>
      <c r="F71" s="309"/>
      <c r="G71" s="309"/>
      <c r="H71" s="309"/>
      <c r="I71" s="309"/>
      <c r="J71" s="309"/>
      <c r="K71" s="309"/>
      <c r="L71" s="309"/>
      <c r="M71" s="309"/>
      <c r="N71" s="309"/>
      <c r="O71" s="309"/>
      <c r="P71" s="309"/>
      <c r="Q71" s="309"/>
      <c r="R71" s="309"/>
      <c r="S71" s="309"/>
      <c r="T71" s="309"/>
      <c r="U71" s="309"/>
      <c r="V71" s="309"/>
      <c r="W71" s="309"/>
      <c r="X71" s="309"/>
      <c r="Y71" s="309"/>
      <c r="Z71" s="309"/>
      <c r="AA71" s="309"/>
      <c r="AB71" s="309"/>
    </row>
    <row r="72" spans="1:28" x14ac:dyDescent="0.2">
      <c r="A72" s="309"/>
      <c r="B72" s="309"/>
      <c r="C72" s="309"/>
      <c r="D72" s="309"/>
      <c r="E72" s="309"/>
      <c r="F72" s="309"/>
      <c r="G72" s="309"/>
      <c r="H72" s="309"/>
      <c r="I72" s="309"/>
      <c r="J72" s="309"/>
      <c r="K72" s="309"/>
      <c r="L72" s="309"/>
      <c r="M72" s="309"/>
      <c r="N72" s="309"/>
      <c r="O72" s="309"/>
      <c r="P72" s="309"/>
      <c r="Q72" s="309"/>
      <c r="R72" s="309"/>
      <c r="S72" s="309"/>
      <c r="T72" s="309"/>
      <c r="U72" s="309"/>
      <c r="V72" s="309"/>
      <c r="W72" s="309"/>
      <c r="X72" s="309"/>
      <c r="Y72" s="309"/>
      <c r="Z72" s="309"/>
      <c r="AA72" s="309"/>
      <c r="AB72" s="309"/>
    </row>
    <row r="73" spans="1:28" x14ac:dyDescent="0.2">
      <c r="A73" s="309"/>
      <c r="B73" s="309"/>
      <c r="C73" s="309"/>
      <c r="D73" s="309"/>
      <c r="E73" s="309"/>
      <c r="F73" s="309"/>
      <c r="G73" s="309"/>
      <c r="H73" s="309"/>
      <c r="I73" s="309"/>
      <c r="J73" s="309"/>
      <c r="K73" s="309"/>
      <c r="L73" s="309"/>
      <c r="M73" s="309"/>
      <c r="N73" s="309"/>
      <c r="O73" s="309"/>
      <c r="P73" s="309"/>
      <c r="Q73" s="309"/>
      <c r="R73" s="309"/>
      <c r="S73" s="309"/>
      <c r="T73" s="309"/>
      <c r="U73" s="309"/>
      <c r="V73" s="309"/>
      <c r="W73" s="309"/>
      <c r="X73" s="309"/>
      <c r="Y73" s="309"/>
      <c r="Z73" s="309"/>
      <c r="AA73" s="309"/>
      <c r="AB73" s="309"/>
    </row>
    <row r="74" spans="1:28" x14ac:dyDescent="0.2">
      <c r="A74" s="309"/>
      <c r="B74" s="309"/>
      <c r="C74" s="309"/>
      <c r="D74" s="309"/>
      <c r="E74" s="309"/>
      <c r="F74" s="309"/>
      <c r="G74" s="309"/>
      <c r="H74" s="309"/>
      <c r="I74" s="309"/>
      <c r="J74" s="309"/>
      <c r="K74" s="309"/>
      <c r="L74" s="309"/>
      <c r="M74" s="309"/>
      <c r="N74" s="309"/>
      <c r="O74" s="309"/>
      <c r="P74" s="309"/>
      <c r="Q74" s="309"/>
      <c r="R74" s="309"/>
      <c r="S74" s="309"/>
      <c r="T74" s="309"/>
      <c r="U74" s="309"/>
      <c r="V74" s="309"/>
      <c r="W74" s="309"/>
      <c r="X74" s="309"/>
      <c r="Y74" s="309"/>
      <c r="Z74" s="309"/>
      <c r="AA74" s="309"/>
      <c r="AB74" s="309"/>
    </row>
    <row r="75" spans="1:28" x14ac:dyDescent="0.2">
      <c r="A75" s="309"/>
      <c r="B75" s="309"/>
      <c r="C75" s="309"/>
      <c r="D75" s="309"/>
      <c r="E75" s="309"/>
      <c r="F75" s="309"/>
      <c r="G75" s="309"/>
      <c r="H75" s="309"/>
      <c r="I75" s="309"/>
      <c r="J75" s="309"/>
      <c r="K75" s="309"/>
      <c r="L75" s="309"/>
      <c r="M75" s="309"/>
      <c r="N75" s="309"/>
      <c r="O75" s="309"/>
      <c r="P75" s="309"/>
      <c r="Q75" s="309"/>
      <c r="R75" s="309"/>
      <c r="S75" s="309"/>
      <c r="T75" s="309"/>
      <c r="U75" s="309"/>
      <c r="V75" s="309"/>
      <c r="W75" s="309"/>
      <c r="X75" s="309"/>
      <c r="Y75" s="309"/>
      <c r="Z75" s="309"/>
      <c r="AA75" s="309"/>
      <c r="AB75" s="309"/>
    </row>
    <row r="76" spans="1:28" x14ac:dyDescent="0.2">
      <c r="A76" s="309"/>
      <c r="B76" s="309"/>
      <c r="C76" s="309"/>
      <c r="D76" s="309"/>
      <c r="E76" s="309"/>
      <c r="F76" s="309"/>
      <c r="G76" s="309"/>
      <c r="H76" s="309"/>
      <c r="I76" s="309"/>
      <c r="J76" s="309"/>
      <c r="K76" s="309"/>
      <c r="L76" s="309"/>
      <c r="M76" s="309"/>
      <c r="N76" s="309"/>
      <c r="O76" s="309"/>
      <c r="P76" s="309"/>
      <c r="Q76" s="309"/>
      <c r="R76" s="309"/>
      <c r="S76" s="309"/>
      <c r="T76" s="309"/>
      <c r="U76" s="309"/>
      <c r="V76" s="309"/>
      <c r="W76" s="309"/>
      <c r="X76" s="309"/>
      <c r="Y76" s="309"/>
      <c r="Z76" s="309"/>
      <c r="AA76" s="309"/>
      <c r="AB76" s="309"/>
    </row>
    <row r="77" spans="1:28" x14ac:dyDescent="0.2">
      <c r="A77" s="309"/>
      <c r="B77" s="309"/>
      <c r="C77" s="309"/>
      <c r="D77" s="309"/>
      <c r="E77" s="309"/>
      <c r="F77" s="309"/>
      <c r="G77" s="309"/>
      <c r="H77" s="309"/>
      <c r="I77" s="309"/>
      <c r="J77" s="309"/>
      <c r="K77" s="309"/>
      <c r="L77" s="309"/>
      <c r="M77" s="309"/>
      <c r="N77" s="309"/>
      <c r="O77" s="309"/>
      <c r="P77" s="309"/>
      <c r="Q77" s="309"/>
      <c r="R77" s="309"/>
      <c r="S77" s="309"/>
      <c r="T77" s="309"/>
      <c r="U77" s="309"/>
      <c r="V77" s="309"/>
      <c r="W77" s="309"/>
      <c r="X77" s="309"/>
      <c r="Y77" s="309"/>
      <c r="Z77" s="309"/>
      <c r="AA77" s="309"/>
      <c r="AB77" s="309"/>
    </row>
    <row r="78" spans="1:28" x14ac:dyDescent="0.2">
      <c r="A78" s="309"/>
      <c r="B78" s="309"/>
      <c r="C78" s="309"/>
      <c r="D78" s="309"/>
      <c r="E78" s="309"/>
      <c r="F78" s="309"/>
      <c r="G78" s="309"/>
      <c r="H78" s="309"/>
      <c r="I78" s="309"/>
      <c r="J78" s="309"/>
      <c r="K78" s="309"/>
      <c r="L78" s="309"/>
      <c r="M78" s="309"/>
      <c r="N78" s="309"/>
      <c r="O78" s="309"/>
      <c r="P78" s="309"/>
      <c r="Q78" s="309"/>
      <c r="R78" s="309"/>
      <c r="S78" s="309"/>
      <c r="T78" s="309"/>
      <c r="U78" s="309"/>
      <c r="V78" s="309"/>
      <c r="W78" s="309"/>
      <c r="X78" s="309"/>
      <c r="Y78" s="309"/>
      <c r="Z78" s="309"/>
      <c r="AA78" s="309"/>
      <c r="AB78" s="309"/>
    </row>
    <row r="79" spans="1:28" x14ac:dyDescent="0.2">
      <c r="A79" s="309"/>
      <c r="B79" s="309"/>
      <c r="C79" s="309"/>
      <c r="D79" s="309"/>
      <c r="E79" s="309"/>
      <c r="F79" s="309"/>
      <c r="G79" s="309"/>
      <c r="H79" s="309"/>
      <c r="I79" s="309"/>
      <c r="J79" s="309"/>
      <c r="K79" s="309"/>
      <c r="L79" s="309"/>
      <c r="M79" s="309"/>
      <c r="N79" s="309"/>
      <c r="O79" s="309"/>
      <c r="P79" s="309"/>
      <c r="Q79" s="309"/>
      <c r="R79" s="309"/>
      <c r="S79" s="309"/>
      <c r="T79" s="309"/>
      <c r="U79" s="309"/>
      <c r="V79" s="309"/>
      <c r="W79" s="309"/>
      <c r="X79" s="309"/>
      <c r="Y79" s="309"/>
      <c r="Z79" s="309"/>
      <c r="AA79" s="309"/>
      <c r="AB79" s="309"/>
    </row>
    <row r="80" spans="1:28" x14ac:dyDescent="0.2">
      <c r="A80" s="309"/>
      <c r="B80" s="309"/>
      <c r="C80" s="309"/>
      <c r="D80" s="309"/>
      <c r="E80" s="309"/>
      <c r="F80" s="309"/>
      <c r="G80" s="309"/>
      <c r="H80" s="309"/>
      <c r="I80" s="309"/>
      <c r="J80" s="309"/>
      <c r="K80" s="309"/>
      <c r="L80" s="309"/>
      <c r="M80" s="309"/>
      <c r="N80" s="309"/>
      <c r="O80" s="309"/>
      <c r="P80" s="309"/>
      <c r="Q80" s="309"/>
      <c r="R80" s="309"/>
      <c r="S80" s="309"/>
      <c r="T80" s="309"/>
      <c r="U80" s="309"/>
      <c r="V80" s="309"/>
      <c r="W80" s="309"/>
      <c r="X80" s="309"/>
      <c r="Y80" s="309"/>
      <c r="Z80" s="309"/>
      <c r="AA80" s="309"/>
      <c r="AB80" s="309"/>
    </row>
    <row r="81" spans="1:28" x14ac:dyDescent="0.2">
      <c r="A81" s="309"/>
      <c r="B81" s="309"/>
      <c r="C81" s="309"/>
      <c r="D81" s="309"/>
      <c r="E81" s="309"/>
      <c r="F81" s="309"/>
      <c r="G81" s="309"/>
      <c r="H81" s="309"/>
      <c r="I81" s="309"/>
      <c r="J81" s="309"/>
      <c r="K81" s="309"/>
      <c r="L81" s="309"/>
      <c r="M81" s="309"/>
      <c r="N81" s="309"/>
      <c r="O81" s="309"/>
      <c r="P81" s="309"/>
      <c r="Q81" s="309"/>
      <c r="R81" s="309"/>
      <c r="S81" s="309"/>
      <c r="T81" s="309"/>
      <c r="U81" s="309"/>
      <c r="V81" s="309"/>
      <c r="W81" s="309"/>
      <c r="X81" s="309"/>
      <c r="Y81" s="309"/>
      <c r="Z81" s="309"/>
      <c r="AA81" s="309"/>
      <c r="AB81" s="309"/>
    </row>
    <row r="82" spans="1:28" x14ac:dyDescent="0.2">
      <c r="A82" s="309"/>
      <c r="B82" s="309"/>
      <c r="C82" s="309"/>
      <c r="D82" s="309"/>
      <c r="E82" s="309"/>
      <c r="F82" s="309"/>
      <c r="G82" s="309"/>
      <c r="H82" s="309"/>
      <c r="I82" s="309"/>
      <c r="J82" s="309"/>
      <c r="K82" s="309"/>
      <c r="L82" s="309"/>
      <c r="M82" s="309"/>
      <c r="N82" s="309"/>
      <c r="O82" s="309"/>
      <c r="P82" s="309"/>
      <c r="Q82" s="309"/>
      <c r="R82" s="309"/>
      <c r="S82" s="309"/>
      <c r="T82" s="309"/>
      <c r="U82" s="309"/>
      <c r="V82" s="309"/>
      <c r="W82" s="309"/>
      <c r="X82" s="309"/>
      <c r="Y82" s="309"/>
      <c r="Z82" s="309"/>
      <c r="AA82" s="309"/>
      <c r="AB82" s="309"/>
    </row>
    <row r="83" spans="1:28" x14ac:dyDescent="0.2">
      <c r="A83" s="309"/>
      <c r="B83" s="309"/>
      <c r="C83" s="309"/>
      <c r="D83" s="309"/>
      <c r="E83" s="309"/>
      <c r="F83" s="309"/>
      <c r="G83" s="309"/>
      <c r="H83" s="309"/>
      <c r="I83" s="309"/>
      <c r="J83" s="309"/>
      <c r="K83" s="309"/>
      <c r="L83" s="309"/>
      <c r="M83" s="309"/>
      <c r="N83" s="309"/>
      <c r="O83" s="309"/>
      <c r="P83" s="309"/>
      <c r="Q83" s="309"/>
      <c r="R83" s="309"/>
      <c r="S83" s="309"/>
      <c r="T83" s="309"/>
      <c r="U83" s="309"/>
      <c r="V83" s="309"/>
      <c r="W83" s="309"/>
      <c r="X83" s="309"/>
      <c r="Y83" s="309"/>
      <c r="Z83" s="309"/>
      <c r="AA83" s="309"/>
      <c r="AB83" s="309"/>
    </row>
    <row r="84" spans="1:28" x14ac:dyDescent="0.2">
      <c r="A84" s="309"/>
      <c r="B84" s="309"/>
      <c r="C84" s="309"/>
      <c r="D84" s="309"/>
      <c r="E84" s="309"/>
      <c r="F84" s="309"/>
      <c r="G84" s="309"/>
      <c r="H84" s="309"/>
      <c r="I84" s="309"/>
      <c r="J84" s="309"/>
      <c r="K84" s="309"/>
      <c r="L84" s="309"/>
      <c r="M84" s="309"/>
      <c r="N84" s="309"/>
      <c r="O84" s="309"/>
      <c r="P84" s="309"/>
      <c r="Q84" s="309"/>
      <c r="R84" s="309"/>
      <c r="S84" s="309"/>
      <c r="T84" s="309"/>
      <c r="U84" s="309"/>
      <c r="V84" s="309"/>
      <c r="W84" s="309"/>
      <c r="X84" s="309"/>
      <c r="Y84" s="309"/>
      <c r="Z84" s="309"/>
      <c r="AA84" s="309"/>
      <c r="AB84" s="309"/>
    </row>
    <row r="85" spans="1:28" x14ac:dyDescent="0.2">
      <c r="A85" s="309"/>
      <c r="B85" s="309"/>
      <c r="C85" s="309"/>
      <c r="D85" s="309"/>
      <c r="E85" s="309"/>
      <c r="F85" s="309"/>
      <c r="G85" s="309"/>
      <c r="H85" s="309"/>
      <c r="I85" s="309"/>
      <c r="J85" s="309"/>
      <c r="K85" s="309"/>
      <c r="L85" s="309"/>
      <c r="M85" s="309"/>
      <c r="N85" s="309"/>
      <c r="O85" s="309"/>
      <c r="P85" s="309"/>
      <c r="Q85" s="309"/>
      <c r="R85" s="309"/>
      <c r="S85" s="309"/>
      <c r="T85" s="309"/>
      <c r="U85" s="309"/>
      <c r="V85" s="309"/>
      <c r="W85" s="309"/>
      <c r="X85" s="309"/>
      <c r="Y85" s="309"/>
      <c r="Z85" s="309"/>
      <c r="AA85" s="309"/>
      <c r="AB85" s="309"/>
    </row>
    <row r="86" spans="1:28" x14ac:dyDescent="0.2">
      <c r="A86" s="309"/>
      <c r="B86" s="309"/>
      <c r="C86" s="309"/>
      <c r="D86" s="309"/>
      <c r="E86" s="309"/>
      <c r="F86" s="309"/>
      <c r="G86" s="309"/>
      <c r="H86" s="309"/>
      <c r="I86" s="309"/>
      <c r="J86" s="309"/>
      <c r="K86" s="309"/>
      <c r="L86" s="309"/>
      <c r="M86" s="309"/>
      <c r="N86" s="309"/>
      <c r="O86" s="309"/>
      <c r="P86" s="309"/>
      <c r="Q86" s="309"/>
      <c r="R86" s="309"/>
      <c r="S86" s="309"/>
      <c r="T86" s="309"/>
      <c r="U86" s="309"/>
      <c r="V86" s="309"/>
      <c r="W86" s="309"/>
      <c r="X86" s="309"/>
      <c r="Y86" s="309"/>
      <c r="Z86" s="309"/>
      <c r="AA86" s="309"/>
      <c r="AB86" s="309"/>
    </row>
    <row r="87" spans="1:28" x14ac:dyDescent="0.2">
      <c r="A87" s="309"/>
      <c r="B87" s="309"/>
      <c r="C87" s="309"/>
      <c r="D87" s="309"/>
      <c r="E87" s="309"/>
      <c r="F87" s="309"/>
      <c r="G87" s="309"/>
      <c r="H87" s="309"/>
      <c r="I87" s="309"/>
      <c r="J87" s="309"/>
      <c r="K87" s="309"/>
      <c r="L87" s="309"/>
      <c r="M87" s="309"/>
      <c r="N87" s="309"/>
      <c r="O87" s="309"/>
      <c r="P87" s="309"/>
      <c r="Q87" s="309"/>
      <c r="R87" s="309"/>
      <c r="S87" s="309"/>
      <c r="T87" s="309"/>
      <c r="U87" s="309"/>
      <c r="V87" s="309"/>
      <c r="W87" s="309"/>
      <c r="X87" s="309"/>
      <c r="Y87" s="309"/>
      <c r="Z87" s="309"/>
      <c r="AA87" s="309"/>
      <c r="AB87" s="309"/>
    </row>
    <row r="88" spans="1:28" x14ac:dyDescent="0.2">
      <c r="A88" s="309"/>
      <c r="B88" s="309"/>
      <c r="C88" s="309"/>
      <c r="D88" s="309"/>
      <c r="E88" s="309"/>
      <c r="F88" s="309"/>
      <c r="G88" s="309"/>
      <c r="H88" s="309"/>
      <c r="I88" s="309"/>
      <c r="J88" s="309"/>
      <c r="K88" s="309"/>
      <c r="L88" s="309"/>
      <c r="M88" s="309"/>
      <c r="N88" s="309"/>
      <c r="O88" s="309"/>
      <c r="P88" s="309"/>
      <c r="Q88" s="309"/>
      <c r="R88" s="309"/>
      <c r="S88" s="309"/>
      <c r="T88" s="309"/>
      <c r="U88" s="309"/>
      <c r="V88" s="309"/>
      <c r="W88" s="309"/>
      <c r="X88" s="309"/>
      <c r="Y88" s="309"/>
      <c r="Z88" s="309"/>
      <c r="AA88" s="309"/>
      <c r="AB88" s="309"/>
    </row>
    <row r="89" spans="1:28" x14ac:dyDescent="0.2">
      <c r="A89" s="309"/>
      <c r="B89" s="309"/>
      <c r="C89" s="309"/>
      <c r="D89" s="309"/>
      <c r="E89" s="309"/>
      <c r="F89" s="309"/>
      <c r="G89" s="309"/>
      <c r="H89" s="309"/>
      <c r="I89" s="309"/>
      <c r="J89" s="309"/>
      <c r="K89" s="309"/>
      <c r="L89" s="309"/>
      <c r="M89" s="309"/>
      <c r="N89" s="309"/>
      <c r="O89" s="309"/>
      <c r="P89" s="309"/>
      <c r="Q89" s="309"/>
      <c r="R89" s="309"/>
      <c r="S89" s="309"/>
      <c r="T89" s="309"/>
      <c r="U89" s="309"/>
      <c r="V89" s="309"/>
      <c r="W89" s="309"/>
      <c r="X89" s="309"/>
      <c r="Y89" s="309"/>
      <c r="Z89" s="309"/>
      <c r="AA89" s="309"/>
      <c r="AB89" s="309"/>
    </row>
    <row r="90" spans="1:28" x14ac:dyDescent="0.2">
      <c r="A90" s="309"/>
      <c r="B90" s="309"/>
      <c r="C90" s="309"/>
      <c r="D90" s="309"/>
      <c r="E90" s="309"/>
      <c r="F90" s="309"/>
      <c r="G90" s="309"/>
      <c r="H90" s="309"/>
      <c r="I90" s="309"/>
      <c r="J90" s="309"/>
      <c r="K90" s="309"/>
      <c r="L90" s="309"/>
      <c r="M90" s="309"/>
      <c r="N90" s="309"/>
      <c r="O90" s="309"/>
      <c r="P90" s="309"/>
      <c r="Q90" s="309"/>
      <c r="R90" s="309"/>
      <c r="S90" s="309"/>
      <c r="T90" s="309"/>
      <c r="U90" s="309"/>
      <c r="V90" s="309"/>
      <c r="W90" s="309"/>
      <c r="X90" s="309"/>
      <c r="Y90" s="309"/>
      <c r="Z90" s="309"/>
      <c r="AA90" s="309"/>
      <c r="AB90" s="309"/>
    </row>
    <row r="91" spans="1:28" x14ac:dyDescent="0.2">
      <c r="A91" s="309"/>
      <c r="B91" s="309"/>
      <c r="C91" s="309"/>
      <c r="D91" s="309"/>
      <c r="E91" s="309"/>
      <c r="F91" s="309"/>
      <c r="G91" s="309"/>
      <c r="H91" s="309"/>
      <c r="I91" s="309"/>
      <c r="J91" s="309"/>
      <c r="K91" s="309"/>
      <c r="L91" s="309"/>
      <c r="M91" s="309"/>
      <c r="N91" s="309"/>
      <c r="O91" s="309"/>
      <c r="P91" s="309"/>
      <c r="Q91" s="309"/>
      <c r="R91" s="309"/>
      <c r="S91" s="309"/>
      <c r="T91" s="309"/>
      <c r="U91" s="309"/>
      <c r="V91" s="309"/>
      <c r="W91" s="309"/>
      <c r="X91" s="309"/>
      <c r="Y91" s="309"/>
      <c r="Z91" s="309"/>
      <c r="AA91" s="309"/>
      <c r="AB91" s="309"/>
    </row>
    <row r="92" spans="1:28" x14ac:dyDescent="0.2">
      <c r="A92" s="309"/>
      <c r="B92" s="309"/>
      <c r="C92" s="309"/>
      <c r="D92" s="309"/>
      <c r="E92" s="309"/>
      <c r="F92" s="309"/>
      <c r="G92" s="309"/>
      <c r="H92" s="309"/>
      <c r="I92" s="309"/>
      <c r="J92" s="309"/>
      <c r="K92" s="309"/>
      <c r="L92" s="309"/>
      <c r="M92" s="309"/>
      <c r="N92" s="309"/>
      <c r="O92" s="309"/>
      <c r="P92" s="309"/>
      <c r="Q92" s="309"/>
      <c r="R92" s="309"/>
      <c r="S92" s="309"/>
      <c r="T92" s="309"/>
      <c r="U92" s="309"/>
      <c r="V92" s="309"/>
      <c r="W92" s="309"/>
      <c r="X92" s="309"/>
      <c r="Y92" s="309"/>
      <c r="Z92" s="309"/>
      <c r="AA92" s="309"/>
      <c r="AB92" s="309"/>
    </row>
    <row r="93" spans="1:28" x14ac:dyDescent="0.2">
      <c r="A93" s="309"/>
      <c r="B93" s="309"/>
      <c r="C93" s="309"/>
      <c r="D93" s="309"/>
      <c r="E93" s="309"/>
      <c r="F93" s="309"/>
      <c r="G93" s="309"/>
      <c r="H93" s="309"/>
      <c r="I93" s="309"/>
      <c r="J93" s="309"/>
      <c r="K93" s="309"/>
      <c r="L93" s="309"/>
      <c r="M93" s="309"/>
      <c r="N93" s="309"/>
      <c r="O93" s="309"/>
      <c r="P93" s="309"/>
      <c r="Q93" s="309"/>
      <c r="R93" s="309"/>
      <c r="S93" s="309"/>
      <c r="T93" s="309"/>
      <c r="U93" s="309"/>
      <c r="V93" s="309"/>
      <c r="W93" s="309"/>
      <c r="X93" s="309"/>
      <c r="Y93" s="309"/>
      <c r="Z93" s="309"/>
      <c r="AA93" s="309"/>
      <c r="AB93" s="309"/>
    </row>
    <row r="94" spans="1:28" x14ac:dyDescent="0.2">
      <c r="A94" s="309"/>
      <c r="B94" s="309"/>
      <c r="C94" s="309"/>
      <c r="D94" s="309"/>
      <c r="E94" s="309"/>
      <c r="F94" s="309"/>
      <c r="G94" s="309"/>
      <c r="H94" s="309"/>
      <c r="I94" s="309"/>
      <c r="J94" s="309"/>
      <c r="K94" s="309"/>
      <c r="L94" s="309"/>
      <c r="M94" s="309"/>
      <c r="N94" s="309"/>
      <c r="O94" s="309"/>
      <c r="P94" s="309"/>
      <c r="Q94" s="309"/>
      <c r="R94" s="309"/>
      <c r="S94" s="309"/>
      <c r="T94" s="309"/>
      <c r="U94" s="309"/>
      <c r="V94" s="309"/>
      <c r="W94" s="309"/>
      <c r="X94" s="309"/>
      <c r="Y94" s="309"/>
      <c r="Z94" s="309"/>
      <c r="AA94" s="309"/>
      <c r="AB94" s="309"/>
    </row>
    <row r="95" spans="1:28" x14ac:dyDescent="0.2">
      <c r="A95" s="309"/>
      <c r="B95" s="309"/>
      <c r="C95" s="309"/>
      <c r="D95" s="309"/>
      <c r="E95" s="309"/>
      <c r="F95" s="309"/>
      <c r="G95" s="309"/>
      <c r="H95" s="309"/>
      <c r="I95" s="309"/>
      <c r="J95" s="309"/>
      <c r="K95" s="309"/>
      <c r="L95" s="309"/>
      <c r="M95" s="309"/>
      <c r="N95" s="309"/>
      <c r="O95" s="309"/>
      <c r="P95" s="309"/>
      <c r="Q95" s="309"/>
      <c r="R95" s="309"/>
      <c r="S95" s="309"/>
      <c r="T95" s="309"/>
      <c r="U95" s="309"/>
      <c r="V95" s="309"/>
      <c r="W95" s="309"/>
      <c r="X95" s="309"/>
      <c r="Y95" s="309"/>
      <c r="Z95" s="309"/>
      <c r="AA95" s="309"/>
      <c r="AB95" s="309"/>
    </row>
    <row r="96" spans="1:28" x14ac:dyDescent="0.2">
      <c r="A96" s="309"/>
      <c r="B96" s="309"/>
      <c r="C96" s="309"/>
      <c r="D96" s="309"/>
      <c r="E96" s="309"/>
      <c r="F96" s="309"/>
      <c r="G96" s="309"/>
      <c r="H96" s="309"/>
      <c r="I96" s="309"/>
      <c r="J96" s="309"/>
      <c r="K96" s="309"/>
      <c r="L96" s="309"/>
      <c r="M96" s="309"/>
      <c r="N96" s="309"/>
      <c r="O96" s="309"/>
      <c r="P96" s="309"/>
      <c r="Q96" s="309"/>
      <c r="R96" s="309"/>
      <c r="S96" s="309"/>
      <c r="T96" s="309"/>
      <c r="U96" s="309"/>
      <c r="V96" s="309"/>
      <c r="W96" s="309"/>
      <c r="X96" s="309"/>
      <c r="Y96" s="309"/>
      <c r="Z96" s="309"/>
      <c r="AA96" s="309"/>
      <c r="AB96" s="309"/>
    </row>
    <row r="97" spans="1:28" x14ac:dyDescent="0.2">
      <c r="A97" s="309"/>
      <c r="B97" s="309"/>
      <c r="C97" s="309"/>
      <c r="D97" s="309"/>
      <c r="E97" s="309"/>
      <c r="F97" s="309"/>
      <c r="G97" s="309"/>
      <c r="H97" s="309"/>
      <c r="I97" s="309"/>
      <c r="J97" s="309"/>
      <c r="K97" s="309"/>
      <c r="L97" s="309"/>
      <c r="M97" s="309"/>
      <c r="N97" s="309"/>
      <c r="O97" s="309"/>
      <c r="P97" s="309"/>
      <c r="Q97" s="309"/>
      <c r="R97" s="309"/>
      <c r="S97" s="309"/>
      <c r="T97" s="309"/>
      <c r="U97" s="309"/>
      <c r="V97" s="309"/>
      <c r="W97" s="309"/>
      <c r="X97" s="309"/>
      <c r="Y97" s="309"/>
      <c r="Z97" s="309"/>
      <c r="AA97" s="309"/>
      <c r="AB97" s="309"/>
    </row>
    <row r="98" spans="1:28" x14ac:dyDescent="0.2">
      <c r="A98" s="309"/>
      <c r="B98" s="309"/>
      <c r="C98" s="309"/>
      <c r="D98" s="309"/>
      <c r="E98" s="309"/>
      <c r="F98" s="309"/>
      <c r="G98" s="309"/>
      <c r="H98" s="309"/>
      <c r="I98" s="309"/>
      <c r="J98" s="309"/>
      <c r="K98" s="309"/>
      <c r="L98" s="309"/>
      <c r="M98" s="309"/>
      <c r="N98" s="309"/>
      <c r="O98" s="309"/>
      <c r="P98" s="309"/>
      <c r="Q98" s="309"/>
      <c r="R98" s="309"/>
      <c r="S98" s="309"/>
      <c r="T98" s="309"/>
      <c r="U98" s="309"/>
      <c r="V98" s="309"/>
      <c r="W98" s="309"/>
      <c r="X98" s="309"/>
      <c r="Y98" s="309"/>
      <c r="Z98" s="309"/>
      <c r="AA98" s="309"/>
      <c r="AB98" s="309"/>
    </row>
    <row r="99" spans="1:28" x14ac:dyDescent="0.2">
      <c r="A99" s="309"/>
      <c r="B99" s="309"/>
      <c r="C99" s="309"/>
      <c r="D99" s="309"/>
      <c r="E99" s="309"/>
      <c r="F99" s="309"/>
      <c r="G99" s="309"/>
      <c r="H99" s="309"/>
      <c r="I99" s="309"/>
      <c r="J99" s="309"/>
      <c r="K99" s="309"/>
      <c r="L99" s="309"/>
      <c r="M99" s="309"/>
      <c r="N99" s="309"/>
      <c r="O99" s="309"/>
      <c r="P99" s="309"/>
      <c r="Q99" s="309"/>
      <c r="R99" s="309"/>
      <c r="S99" s="309"/>
      <c r="T99" s="309"/>
      <c r="U99" s="309"/>
      <c r="V99" s="309"/>
      <c r="W99" s="309"/>
      <c r="X99" s="309"/>
      <c r="Y99" s="309"/>
      <c r="Z99" s="309"/>
      <c r="AA99" s="309"/>
      <c r="AB99" s="309"/>
    </row>
    <row r="100" spans="1:28" x14ac:dyDescent="0.2">
      <c r="A100" s="309"/>
      <c r="B100" s="309"/>
      <c r="C100" s="309"/>
      <c r="D100" s="309"/>
      <c r="E100" s="309"/>
      <c r="F100" s="309"/>
      <c r="G100" s="309"/>
      <c r="H100" s="309"/>
      <c r="I100" s="309"/>
      <c r="J100" s="309"/>
      <c r="K100" s="309"/>
      <c r="L100" s="309"/>
      <c r="M100" s="309"/>
      <c r="N100" s="309"/>
      <c r="O100" s="309"/>
      <c r="P100" s="309"/>
      <c r="Q100" s="309"/>
      <c r="R100" s="309"/>
      <c r="S100" s="309"/>
      <c r="T100" s="309"/>
      <c r="U100" s="309"/>
      <c r="V100" s="309"/>
      <c r="W100" s="309"/>
      <c r="X100" s="309"/>
      <c r="Y100" s="309"/>
      <c r="Z100" s="309"/>
      <c r="AA100" s="309"/>
      <c r="AB100" s="309"/>
    </row>
    <row r="101" spans="1:28" x14ac:dyDescent="0.2">
      <c r="A101" s="309"/>
      <c r="B101" s="309"/>
      <c r="C101" s="309"/>
      <c r="D101" s="309"/>
      <c r="E101" s="309"/>
      <c r="F101" s="309"/>
      <c r="G101" s="309"/>
      <c r="H101" s="309"/>
      <c r="I101" s="309"/>
      <c r="J101" s="309"/>
      <c r="K101" s="309"/>
      <c r="L101" s="309"/>
      <c r="M101" s="309"/>
      <c r="N101" s="309"/>
      <c r="O101" s="309"/>
      <c r="P101" s="309"/>
      <c r="Q101" s="309"/>
      <c r="R101" s="309"/>
      <c r="S101" s="309"/>
      <c r="T101" s="309"/>
      <c r="U101" s="309"/>
      <c r="V101" s="309"/>
      <c r="W101" s="309"/>
      <c r="X101" s="309"/>
      <c r="Y101" s="309"/>
      <c r="Z101" s="309"/>
      <c r="AA101" s="309"/>
      <c r="AB101" s="309"/>
    </row>
    <row r="102" spans="1:28" x14ac:dyDescent="0.2">
      <c r="A102" s="309"/>
      <c r="B102" s="309"/>
      <c r="C102" s="309"/>
      <c r="D102" s="309"/>
      <c r="E102" s="309"/>
      <c r="F102" s="309"/>
      <c r="G102" s="309"/>
      <c r="H102" s="309"/>
      <c r="I102" s="309"/>
      <c r="J102" s="309"/>
      <c r="K102" s="309"/>
      <c r="L102" s="309"/>
      <c r="M102" s="309"/>
      <c r="N102" s="309"/>
      <c r="O102" s="309"/>
      <c r="P102" s="309"/>
      <c r="Q102" s="309"/>
      <c r="R102" s="309"/>
      <c r="S102" s="309"/>
      <c r="T102" s="309"/>
      <c r="U102" s="309"/>
      <c r="V102" s="309"/>
      <c r="W102" s="309"/>
      <c r="X102" s="309"/>
      <c r="Y102" s="309"/>
      <c r="Z102" s="309"/>
      <c r="AA102" s="309"/>
      <c r="AB102" s="309"/>
    </row>
    <row r="103" spans="1:28" x14ac:dyDescent="0.2">
      <c r="A103" s="309"/>
      <c r="B103" s="309"/>
      <c r="C103" s="309"/>
      <c r="D103" s="309"/>
      <c r="E103" s="309"/>
      <c r="F103" s="309"/>
      <c r="G103" s="309"/>
      <c r="H103" s="309"/>
      <c r="I103" s="309"/>
      <c r="J103" s="309"/>
      <c r="K103" s="309"/>
      <c r="L103" s="309"/>
      <c r="M103" s="309"/>
      <c r="N103" s="309"/>
      <c r="O103" s="309"/>
      <c r="P103" s="309"/>
      <c r="Q103" s="309"/>
      <c r="R103" s="309"/>
      <c r="S103" s="309"/>
      <c r="T103" s="309"/>
      <c r="U103" s="309"/>
      <c r="V103" s="309"/>
      <c r="W103" s="309"/>
      <c r="X103" s="309"/>
      <c r="Y103" s="309"/>
      <c r="Z103" s="309"/>
      <c r="AA103" s="309"/>
      <c r="AB103" s="309"/>
    </row>
    <row r="104" spans="1:28" x14ac:dyDescent="0.2">
      <c r="A104" s="309"/>
      <c r="B104" s="309"/>
      <c r="C104" s="309"/>
      <c r="D104" s="309"/>
      <c r="E104" s="309"/>
      <c r="F104" s="309"/>
      <c r="G104" s="309"/>
      <c r="H104" s="309"/>
      <c r="I104" s="309"/>
      <c r="J104" s="309"/>
      <c r="K104" s="309"/>
      <c r="L104" s="309"/>
      <c r="M104" s="309"/>
      <c r="N104" s="309"/>
      <c r="O104" s="309"/>
      <c r="P104" s="309"/>
      <c r="Q104" s="309"/>
      <c r="R104" s="309"/>
      <c r="S104" s="309"/>
      <c r="T104" s="309"/>
      <c r="U104" s="309"/>
      <c r="V104" s="309"/>
      <c r="W104" s="309"/>
      <c r="X104" s="309"/>
      <c r="Y104" s="309"/>
      <c r="Z104" s="309"/>
      <c r="AA104" s="309"/>
      <c r="AB104" s="309"/>
    </row>
    <row r="105" spans="1:28" x14ac:dyDescent="0.2">
      <c r="A105" s="309"/>
      <c r="B105" s="309"/>
      <c r="C105" s="309"/>
      <c r="D105" s="309"/>
      <c r="E105" s="309"/>
      <c r="F105" s="309"/>
      <c r="G105" s="309"/>
      <c r="H105" s="309"/>
      <c r="I105" s="309"/>
      <c r="J105" s="309"/>
      <c r="K105" s="309"/>
      <c r="L105" s="309"/>
      <c r="M105" s="309"/>
      <c r="N105" s="309"/>
      <c r="O105" s="309"/>
      <c r="P105" s="309"/>
      <c r="Q105" s="309"/>
      <c r="R105" s="309"/>
      <c r="S105" s="309"/>
      <c r="T105" s="309"/>
      <c r="U105" s="309"/>
      <c r="V105" s="309"/>
      <c r="W105" s="309"/>
      <c r="X105" s="309"/>
      <c r="Y105" s="309"/>
      <c r="Z105" s="309"/>
      <c r="AA105" s="309"/>
      <c r="AB105" s="309"/>
    </row>
    <row r="106" spans="1:28" x14ac:dyDescent="0.2">
      <c r="A106" s="309"/>
      <c r="B106" s="309"/>
      <c r="C106" s="309"/>
      <c r="D106" s="309"/>
      <c r="E106" s="309"/>
      <c r="F106" s="309"/>
      <c r="G106" s="309"/>
      <c r="H106" s="309"/>
      <c r="I106" s="309"/>
      <c r="J106" s="309"/>
      <c r="K106" s="309"/>
      <c r="L106" s="309"/>
      <c r="M106" s="309"/>
      <c r="N106" s="309"/>
      <c r="O106" s="309"/>
      <c r="P106" s="309"/>
      <c r="Q106" s="309"/>
      <c r="R106" s="309"/>
      <c r="S106" s="309"/>
      <c r="T106" s="309"/>
      <c r="U106" s="309"/>
      <c r="V106" s="309"/>
      <c r="W106" s="309"/>
      <c r="X106" s="309"/>
      <c r="Y106" s="309"/>
      <c r="Z106" s="309"/>
      <c r="AA106" s="309"/>
      <c r="AB106" s="309"/>
    </row>
    <row r="107" spans="1:28" x14ac:dyDescent="0.2">
      <c r="A107" s="309"/>
      <c r="B107" s="309"/>
      <c r="C107" s="309"/>
      <c r="D107" s="309"/>
      <c r="E107" s="309"/>
      <c r="F107" s="309"/>
      <c r="G107" s="309"/>
      <c r="H107" s="309"/>
      <c r="I107" s="309"/>
      <c r="J107" s="309"/>
      <c r="K107" s="309"/>
      <c r="L107" s="309"/>
      <c r="M107" s="309"/>
      <c r="N107" s="309"/>
      <c r="O107" s="309"/>
      <c r="P107" s="309"/>
      <c r="Q107" s="309"/>
      <c r="R107" s="309"/>
      <c r="S107" s="309"/>
      <c r="T107" s="309"/>
      <c r="U107" s="309"/>
      <c r="V107" s="309"/>
      <c r="W107" s="309"/>
      <c r="X107" s="309"/>
      <c r="Y107" s="309"/>
      <c r="Z107" s="309"/>
      <c r="AA107" s="309"/>
      <c r="AB107" s="309"/>
    </row>
    <row r="108" spans="1:28" x14ac:dyDescent="0.2">
      <c r="A108" s="309"/>
      <c r="B108" s="309"/>
      <c r="C108" s="309"/>
      <c r="D108" s="309"/>
      <c r="E108" s="309"/>
      <c r="F108" s="309"/>
      <c r="G108" s="309"/>
      <c r="H108" s="309"/>
      <c r="I108" s="309"/>
      <c r="J108" s="309"/>
      <c r="K108" s="309"/>
      <c r="L108" s="309"/>
      <c r="M108" s="309"/>
      <c r="N108" s="309"/>
      <c r="O108" s="309"/>
      <c r="P108" s="309"/>
      <c r="Q108" s="309"/>
      <c r="R108" s="309"/>
      <c r="S108" s="309"/>
      <c r="T108" s="309"/>
      <c r="U108" s="309"/>
      <c r="V108" s="309"/>
      <c r="W108" s="309"/>
      <c r="X108" s="309"/>
      <c r="Y108" s="309"/>
      <c r="Z108" s="309"/>
      <c r="AA108" s="309"/>
      <c r="AB108" s="309"/>
    </row>
    <row r="109" spans="1:28" x14ac:dyDescent="0.2">
      <c r="A109" s="309"/>
      <c r="B109" s="309"/>
      <c r="C109" s="309"/>
      <c r="D109" s="309"/>
      <c r="E109" s="309"/>
      <c r="F109" s="309"/>
      <c r="G109" s="309"/>
      <c r="H109" s="309"/>
      <c r="I109" s="309"/>
      <c r="J109" s="309"/>
      <c r="K109" s="309"/>
      <c r="L109" s="309"/>
      <c r="M109" s="309"/>
      <c r="N109" s="309"/>
      <c r="O109" s="309"/>
      <c r="P109" s="309"/>
      <c r="Q109" s="309"/>
      <c r="R109" s="309"/>
      <c r="S109" s="309"/>
      <c r="T109" s="309"/>
      <c r="U109" s="309"/>
      <c r="V109" s="309"/>
      <c r="W109" s="309"/>
      <c r="X109" s="309"/>
      <c r="Y109" s="309"/>
      <c r="Z109" s="309"/>
      <c r="AA109" s="309"/>
      <c r="AB109" s="309"/>
    </row>
    <row r="110" spans="1:28" x14ac:dyDescent="0.2">
      <c r="A110" s="309"/>
      <c r="B110" s="309"/>
      <c r="C110" s="309"/>
      <c r="D110" s="309"/>
      <c r="E110" s="309"/>
      <c r="F110" s="309"/>
      <c r="G110" s="309"/>
      <c r="H110" s="309"/>
      <c r="I110" s="309"/>
      <c r="J110" s="309"/>
      <c r="K110" s="309"/>
      <c r="L110" s="309"/>
      <c r="M110" s="309"/>
      <c r="N110" s="309"/>
      <c r="O110" s="309"/>
      <c r="P110" s="309"/>
      <c r="Q110" s="309"/>
      <c r="R110" s="309"/>
      <c r="S110" s="309"/>
      <c r="T110" s="309"/>
      <c r="U110" s="309"/>
      <c r="V110" s="309"/>
      <c r="W110" s="309"/>
      <c r="X110" s="309"/>
      <c r="Y110" s="309"/>
      <c r="Z110" s="309"/>
      <c r="AA110" s="309"/>
      <c r="AB110" s="309"/>
    </row>
    <row r="111" spans="1:28" x14ac:dyDescent="0.2">
      <c r="A111" s="309"/>
      <c r="B111" s="309"/>
      <c r="C111" s="309"/>
      <c r="D111" s="309"/>
      <c r="E111" s="309"/>
      <c r="F111" s="309"/>
      <c r="G111" s="309"/>
      <c r="H111" s="309"/>
      <c r="I111" s="309"/>
      <c r="J111" s="309"/>
      <c r="K111" s="309"/>
      <c r="L111" s="309"/>
      <c r="M111" s="309"/>
      <c r="N111" s="309"/>
      <c r="O111" s="309"/>
      <c r="P111" s="309"/>
      <c r="Q111" s="309"/>
      <c r="R111" s="309"/>
      <c r="S111" s="309"/>
      <c r="T111" s="309"/>
      <c r="U111" s="309"/>
      <c r="V111" s="309"/>
      <c r="W111" s="309"/>
      <c r="X111" s="309"/>
      <c r="Y111" s="309"/>
      <c r="Z111" s="309"/>
      <c r="AA111" s="309"/>
      <c r="AB111" s="309"/>
    </row>
    <row r="112" spans="1:28" x14ac:dyDescent="0.2">
      <c r="A112" s="309"/>
      <c r="B112" s="309"/>
      <c r="C112" s="309"/>
      <c r="D112" s="309"/>
      <c r="E112" s="309"/>
      <c r="F112" s="309"/>
      <c r="G112" s="309"/>
      <c r="H112" s="309"/>
      <c r="I112" s="309"/>
      <c r="J112" s="309"/>
      <c r="K112" s="309"/>
      <c r="L112" s="309"/>
      <c r="M112" s="309"/>
      <c r="N112" s="309"/>
      <c r="O112" s="309"/>
      <c r="P112" s="309"/>
      <c r="Q112" s="309"/>
      <c r="R112" s="309"/>
      <c r="S112" s="309"/>
      <c r="T112" s="309"/>
      <c r="U112" s="309"/>
      <c r="V112" s="309"/>
      <c r="W112" s="309"/>
      <c r="X112" s="309"/>
      <c r="Y112" s="309"/>
      <c r="Z112" s="309"/>
      <c r="AA112" s="309"/>
      <c r="AB112" s="309"/>
    </row>
    <row r="113" spans="1:28" x14ac:dyDescent="0.2">
      <c r="A113" s="309"/>
      <c r="B113" s="309"/>
      <c r="C113" s="309"/>
      <c r="D113" s="309"/>
      <c r="E113" s="309"/>
      <c r="F113" s="309"/>
      <c r="G113" s="309"/>
      <c r="H113" s="309"/>
      <c r="I113" s="309"/>
      <c r="J113" s="309"/>
      <c r="K113" s="309"/>
      <c r="L113" s="309"/>
      <c r="M113" s="309"/>
      <c r="N113" s="309"/>
      <c r="O113" s="309"/>
      <c r="P113" s="309"/>
      <c r="Q113" s="309"/>
      <c r="R113" s="309"/>
      <c r="S113" s="309"/>
      <c r="T113" s="309"/>
      <c r="U113" s="309"/>
      <c r="V113" s="309"/>
      <c r="W113" s="309"/>
      <c r="X113" s="309"/>
      <c r="Y113" s="309"/>
      <c r="Z113" s="309"/>
      <c r="AA113" s="309"/>
      <c r="AB113" s="309"/>
    </row>
    <row r="114" spans="1:28" x14ac:dyDescent="0.2">
      <c r="A114" s="309"/>
      <c r="B114" s="309"/>
      <c r="C114" s="309"/>
      <c r="D114" s="309"/>
      <c r="E114" s="309"/>
      <c r="F114" s="309"/>
      <c r="G114" s="309"/>
      <c r="H114" s="309"/>
      <c r="I114" s="309"/>
      <c r="J114" s="309"/>
      <c r="K114" s="309"/>
      <c r="L114" s="309"/>
      <c r="M114" s="309"/>
      <c r="N114" s="309"/>
      <c r="O114" s="309"/>
      <c r="P114" s="309"/>
      <c r="Q114" s="309"/>
      <c r="R114" s="309"/>
      <c r="S114" s="309"/>
      <c r="T114" s="309"/>
      <c r="U114" s="309"/>
      <c r="V114" s="309"/>
      <c r="W114" s="309"/>
      <c r="X114" s="309"/>
      <c r="Y114" s="309"/>
      <c r="Z114" s="309"/>
      <c r="AA114" s="309"/>
      <c r="AB114" s="309"/>
    </row>
    <row r="115" spans="1:28" x14ac:dyDescent="0.2">
      <c r="A115" s="309"/>
      <c r="B115" s="309"/>
      <c r="C115" s="309"/>
      <c r="D115" s="309"/>
      <c r="E115" s="309"/>
      <c r="F115" s="309"/>
      <c r="G115" s="309"/>
      <c r="H115" s="309"/>
      <c r="I115" s="309"/>
      <c r="J115" s="309"/>
      <c r="K115" s="309"/>
      <c r="L115" s="309"/>
      <c r="M115" s="309"/>
      <c r="N115" s="309"/>
      <c r="O115" s="309"/>
      <c r="P115" s="309"/>
      <c r="Q115" s="309"/>
      <c r="R115" s="309"/>
      <c r="S115" s="309"/>
      <c r="T115" s="309"/>
      <c r="U115" s="309"/>
      <c r="V115" s="309"/>
      <c r="W115" s="309"/>
      <c r="X115" s="309"/>
      <c r="Y115" s="309"/>
      <c r="Z115" s="309"/>
      <c r="AA115" s="309"/>
      <c r="AB115" s="309"/>
    </row>
    <row r="116" spans="1:28" x14ac:dyDescent="0.2">
      <c r="A116" s="309"/>
      <c r="B116" s="309"/>
      <c r="C116" s="309"/>
      <c r="D116" s="309"/>
      <c r="E116" s="309"/>
      <c r="F116" s="309"/>
      <c r="G116" s="309"/>
      <c r="H116" s="309"/>
      <c r="I116" s="309"/>
      <c r="J116" s="309"/>
      <c r="K116" s="309"/>
      <c r="L116" s="309"/>
      <c r="M116" s="309"/>
      <c r="N116" s="309"/>
      <c r="O116" s="309"/>
      <c r="P116" s="309"/>
      <c r="Q116" s="309"/>
      <c r="R116" s="309"/>
      <c r="S116" s="309"/>
      <c r="T116" s="309"/>
      <c r="U116" s="309"/>
      <c r="V116" s="309"/>
      <c r="W116" s="309"/>
      <c r="X116" s="309"/>
      <c r="Y116" s="309"/>
      <c r="Z116" s="309"/>
      <c r="AA116" s="309"/>
      <c r="AB116" s="309"/>
    </row>
    <row r="117" spans="1:28" x14ac:dyDescent="0.2">
      <c r="A117" s="309"/>
      <c r="B117" s="309"/>
      <c r="C117" s="309"/>
      <c r="D117" s="309"/>
      <c r="E117" s="309"/>
      <c r="F117" s="309"/>
      <c r="G117" s="309"/>
      <c r="H117" s="309"/>
      <c r="I117" s="309"/>
      <c r="J117" s="309"/>
      <c r="K117" s="309"/>
      <c r="L117" s="309"/>
      <c r="M117" s="309"/>
      <c r="N117" s="309"/>
      <c r="O117" s="309"/>
      <c r="P117" s="309"/>
      <c r="Q117" s="309"/>
      <c r="R117" s="309"/>
      <c r="S117" s="309"/>
      <c r="T117" s="309"/>
      <c r="U117" s="309"/>
      <c r="V117" s="309"/>
      <c r="W117" s="309"/>
      <c r="X117" s="309"/>
      <c r="Y117" s="309"/>
      <c r="Z117" s="309"/>
      <c r="AA117" s="309"/>
      <c r="AB117" s="309"/>
    </row>
    <row r="118" spans="1:28" x14ac:dyDescent="0.2">
      <c r="A118" s="309"/>
      <c r="B118" s="309"/>
      <c r="C118" s="309"/>
      <c r="D118" s="309"/>
      <c r="E118" s="309"/>
      <c r="F118" s="309"/>
      <c r="G118" s="309"/>
      <c r="H118" s="309"/>
      <c r="I118" s="309"/>
      <c r="J118" s="309"/>
      <c r="K118" s="309"/>
      <c r="L118" s="309"/>
      <c r="M118" s="309"/>
      <c r="N118" s="309"/>
      <c r="O118" s="309"/>
      <c r="P118" s="309"/>
      <c r="Q118" s="309"/>
      <c r="R118" s="309"/>
      <c r="S118" s="309"/>
      <c r="T118" s="309"/>
      <c r="U118" s="309"/>
      <c r="V118" s="309"/>
      <c r="W118" s="309"/>
      <c r="X118" s="309"/>
      <c r="Y118" s="309"/>
      <c r="Z118" s="309"/>
      <c r="AA118" s="309"/>
      <c r="AB118" s="309"/>
    </row>
    <row r="119" spans="1:28" x14ac:dyDescent="0.2">
      <c r="A119" s="309"/>
      <c r="B119" s="309"/>
      <c r="C119" s="309"/>
      <c r="D119" s="309"/>
      <c r="E119" s="309"/>
      <c r="F119" s="309"/>
      <c r="G119" s="309"/>
      <c r="H119" s="309"/>
      <c r="I119" s="309"/>
      <c r="J119" s="309"/>
      <c r="K119" s="309"/>
      <c r="L119" s="309"/>
      <c r="M119" s="309"/>
      <c r="N119" s="309"/>
      <c r="O119" s="309"/>
      <c r="P119" s="309"/>
      <c r="Q119" s="309"/>
      <c r="R119" s="309"/>
      <c r="S119" s="309"/>
      <c r="T119" s="309"/>
      <c r="U119" s="309"/>
      <c r="V119" s="309"/>
      <c r="W119" s="309"/>
      <c r="X119" s="309"/>
      <c r="Y119" s="309"/>
      <c r="Z119" s="309"/>
      <c r="AA119" s="309"/>
      <c r="AB119" s="309"/>
    </row>
    <row r="120" spans="1:28" x14ac:dyDescent="0.2">
      <c r="A120" s="309"/>
      <c r="B120" s="309"/>
      <c r="C120" s="309"/>
      <c r="D120" s="309"/>
      <c r="E120" s="309"/>
      <c r="F120" s="309"/>
      <c r="G120" s="309"/>
      <c r="H120" s="309"/>
      <c r="I120" s="309"/>
      <c r="J120" s="309"/>
      <c r="K120" s="309"/>
      <c r="L120" s="309"/>
      <c r="M120" s="309"/>
      <c r="N120" s="309"/>
      <c r="O120" s="309"/>
      <c r="P120" s="309"/>
      <c r="Q120" s="309"/>
      <c r="R120" s="309"/>
      <c r="S120" s="309"/>
      <c r="T120" s="309"/>
      <c r="U120" s="309"/>
      <c r="V120" s="309"/>
      <c r="W120" s="309"/>
      <c r="X120" s="309"/>
      <c r="Y120" s="309"/>
      <c r="Z120" s="309"/>
      <c r="AA120" s="309"/>
      <c r="AB120" s="309"/>
    </row>
    <row r="121" spans="1:28" x14ac:dyDescent="0.2">
      <c r="A121" s="309"/>
      <c r="B121" s="309"/>
      <c r="C121" s="309"/>
      <c r="D121" s="309"/>
      <c r="E121" s="309"/>
      <c r="F121" s="309"/>
      <c r="G121" s="309"/>
      <c r="H121" s="309"/>
      <c r="I121" s="309"/>
      <c r="J121" s="309"/>
      <c r="K121" s="309"/>
      <c r="L121" s="309"/>
      <c r="M121" s="309"/>
      <c r="N121" s="309"/>
      <c r="O121" s="309"/>
      <c r="P121" s="309"/>
      <c r="Q121" s="309"/>
      <c r="R121" s="309"/>
      <c r="S121" s="309"/>
      <c r="T121" s="309"/>
      <c r="U121" s="309"/>
      <c r="V121" s="309"/>
      <c r="W121" s="309"/>
      <c r="X121" s="309"/>
      <c r="Y121" s="309"/>
      <c r="Z121" s="309"/>
      <c r="AA121" s="309"/>
      <c r="AB121" s="309"/>
    </row>
    <row r="122" spans="1:28" x14ac:dyDescent="0.2">
      <c r="A122" s="309"/>
      <c r="B122" s="309"/>
      <c r="C122" s="309"/>
      <c r="D122" s="309"/>
      <c r="E122" s="309"/>
      <c r="F122" s="309"/>
      <c r="G122" s="309"/>
      <c r="H122" s="309"/>
      <c r="I122" s="309"/>
      <c r="J122" s="309"/>
      <c r="K122" s="309"/>
      <c r="L122" s="309"/>
      <c r="M122" s="309"/>
      <c r="N122" s="309"/>
      <c r="O122" s="309"/>
      <c r="P122" s="309"/>
      <c r="Q122" s="309"/>
      <c r="R122" s="309"/>
      <c r="S122" s="309"/>
      <c r="T122" s="309"/>
      <c r="U122" s="309"/>
      <c r="V122" s="309"/>
      <c r="W122" s="309"/>
      <c r="X122" s="309"/>
      <c r="Y122" s="309"/>
      <c r="Z122" s="309"/>
      <c r="AA122" s="309"/>
      <c r="AB122" s="309"/>
    </row>
    <row r="123" spans="1:28" x14ac:dyDescent="0.2">
      <c r="A123" s="309"/>
      <c r="B123" s="309"/>
      <c r="C123" s="309"/>
      <c r="D123" s="309"/>
      <c r="E123" s="309"/>
      <c r="F123" s="309"/>
      <c r="G123" s="309"/>
      <c r="H123" s="309"/>
      <c r="I123" s="309"/>
      <c r="J123" s="309"/>
      <c r="K123" s="309"/>
      <c r="L123" s="309"/>
      <c r="M123" s="309"/>
      <c r="N123" s="309"/>
      <c r="O123" s="309"/>
      <c r="P123" s="309"/>
      <c r="Q123" s="309"/>
      <c r="R123" s="309"/>
      <c r="S123" s="309"/>
      <c r="T123" s="309"/>
      <c r="U123" s="309"/>
      <c r="V123" s="309"/>
      <c r="W123" s="309"/>
      <c r="X123" s="309"/>
      <c r="Y123" s="309"/>
      <c r="Z123" s="309"/>
      <c r="AA123" s="309"/>
      <c r="AB123" s="309"/>
    </row>
    <row r="124" spans="1:28" x14ac:dyDescent="0.2">
      <c r="A124" s="309"/>
      <c r="B124" s="309"/>
      <c r="C124" s="309"/>
      <c r="D124" s="309"/>
      <c r="E124" s="309"/>
      <c r="F124" s="309"/>
      <c r="G124" s="309"/>
      <c r="H124" s="309"/>
      <c r="I124" s="309"/>
      <c r="J124" s="309"/>
      <c r="K124" s="309"/>
      <c r="L124" s="309"/>
      <c r="M124" s="309"/>
      <c r="N124" s="309"/>
      <c r="O124" s="309"/>
      <c r="P124" s="309"/>
      <c r="Q124" s="309"/>
      <c r="R124" s="309"/>
      <c r="S124" s="309"/>
      <c r="T124" s="309"/>
      <c r="U124" s="309"/>
      <c r="V124" s="309"/>
      <c r="W124" s="309"/>
      <c r="X124" s="309"/>
      <c r="Y124" s="309"/>
      <c r="Z124" s="309"/>
      <c r="AA124" s="309"/>
      <c r="AB124" s="309"/>
    </row>
    <row r="125" spans="1:28" x14ac:dyDescent="0.2">
      <c r="A125" s="309"/>
      <c r="B125" s="309"/>
      <c r="C125" s="309"/>
      <c r="D125" s="309"/>
      <c r="E125" s="309"/>
      <c r="F125" s="309"/>
      <c r="G125" s="309"/>
      <c r="H125" s="309"/>
      <c r="I125" s="309"/>
      <c r="J125" s="309"/>
      <c r="K125" s="309"/>
      <c r="L125" s="309"/>
      <c r="M125" s="309"/>
      <c r="N125" s="309"/>
      <c r="O125" s="309"/>
      <c r="P125" s="309"/>
      <c r="Q125" s="309"/>
      <c r="R125" s="309"/>
      <c r="S125" s="309"/>
      <c r="T125" s="309"/>
      <c r="U125" s="309"/>
      <c r="V125" s="309"/>
      <c r="W125" s="309"/>
      <c r="X125" s="309"/>
      <c r="Y125" s="309"/>
      <c r="Z125" s="309"/>
      <c r="AA125" s="309"/>
      <c r="AB125" s="309"/>
    </row>
  </sheetData>
  <sheetProtection algorithmName="SHA-512" hashValue="49y6zqOFdNZq0611a8M+yoGbJ9ejP/qO390gTZjTkZDW77OaJc94L5tmEbjHGYDdrRjvL4A+VlzqvwtNHuAZGQ==" saltValue="Haz6/ZwebJON7kFsIxnAjw==" spinCount="100000" sheet="1" selectLockedCells="1"/>
  <mergeCells count="37">
    <mergeCell ref="A14:U14"/>
    <mergeCell ref="E10:O10"/>
    <mergeCell ref="Z17:AB17"/>
    <mergeCell ref="Y46:AB46"/>
    <mergeCell ref="D20:U20"/>
    <mergeCell ref="J28:Y28"/>
    <mergeCell ref="J30:U30"/>
    <mergeCell ref="A33:Q33"/>
    <mergeCell ref="Q36:W36"/>
    <mergeCell ref="C42:L42"/>
    <mergeCell ref="V42:Y42"/>
    <mergeCell ref="C44:Q44"/>
    <mergeCell ref="V44:Z44"/>
    <mergeCell ref="C41:O41"/>
    <mergeCell ref="V41:AA41"/>
    <mergeCell ref="A10:D10"/>
    <mergeCell ref="T10:W10"/>
    <mergeCell ref="X10:AB10"/>
    <mergeCell ref="Z6:AB6"/>
    <mergeCell ref="X8:AB8"/>
    <mergeCell ref="R8:U8"/>
    <mergeCell ref="A3:D3"/>
    <mergeCell ref="E3:U3"/>
    <mergeCell ref="V2:X2"/>
    <mergeCell ref="A9:D9"/>
    <mergeCell ref="E9:O9"/>
    <mergeCell ref="X4:AB4"/>
    <mergeCell ref="Y2:AB2"/>
    <mergeCell ref="A4:D4"/>
    <mergeCell ref="E4:T4"/>
    <mergeCell ref="A5:D5"/>
    <mergeCell ref="E5:T5"/>
    <mergeCell ref="AA1:AB1"/>
    <mergeCell ref="A1:V1"/>
    <mergeCell ref="W1:Z1"/>
    <mergeCell ref="A2:D2"/>
    <mergeCell ref="E2:U2"/>
  </mergeCells>
  <phoneticPr fontId="0" type="noConversion"/>
  <dataValidations count="1">
    <dataValidation type="textLength" errorStyle="information" allowBlank="1" showInputMessage="1" errorTitle="Projektnummer" error="Börjar med SA,SU eller SMS samt en siffersträng" promptTitle="Projektnummer" prompt="Börjar med SA,SU eller SMS samt 5 eller 8 stycken siffror" sqref="E10:I10">
      <formula1>7</formula1>
      <formula2>11</formula2>
    </dataValidation>
  </dataValidations>
  <pageMargins left="0.70866141732283472" right="0.39370078740157483" top="0.74803149606299213" bottom="0.74803149606299213" header="0.31496062992125984" footer="0.31496062992125984"/>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2">
    <tabColor indexed="43"/>
    <pageSetUpPr autoPageBreaks="0"/>
  </sheetPr>
  <dimension ref="A1:CZ72"/>
  <sheetViews>
    <sheetView showGridLines="0" showZeros="0" zoomScale="90" zoomScaleNormal="90" workbookViewId="0">
      <selection activeCell="B9" sqref="B9:T9"/>
    </sheetView>
  </sheetViews>
  <sheetFormatPr defaultRowHeight="12.75" x14ac:dyDescent="0.2"/>
  <cols>
    <col min="1" max="21" width="4.7109375" customWidth="1"/>
    <col min="22" max="22" width="1.42578125" customWidth="1"/>
    <col min="23" max="23" width="1.85546875" customWidth="1"/>
    <col min="24" max="24" width="1" customWidth="1"/>
    <col min="25" max="27" width="1.85546875" customWidth="1"/>
    <col min="28" max="28" width="10.28515625" customWidth="1"/>
    <col min="29" max="52" width="1.42578125" customWidth="1"/>
    <col min="53" max="58" width="2" customWidth="1"/>
    <col min="59" max="69" width="1.7109375" customWidth="1"/>
    <col min="70" max="70" width="0.42578125" customWidth="1"/>
    <col min="71" max="77" width="2" customWidth="1"/>
    <col min="90" max="90" width="4.7109375" customWidth="1"/>
    <col min="91" max="91" width="0.28515625" customWidth="1"/>
    <col min="92" max="103" width="4.7109375" hidden="1" customWidth="1"/>
    <col min="104" max="104" width="9.140625" hidden="1" customWidth="1"/>
  </cols>
  <sheetData>
    <row r="1" spans="1:97" ht="22.5" customHeight="1" x14ac:dyDescent="0.2">
      <c r="A1" s="1"/>
      <c r="B1" s="2" t="s">
        <v>4708</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t="s">
        <v>411</v>
      </c>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6"/>
      <c r="CA1" s="6"/>
      <c r="CB1" s="6"/>
      <c r="CC1" s="6"/>
      <c r="CD1" s="6"/>
      <c r="CE1" s="6"/>
      <c r="CF1" s="6"/>
      <c r="CG1" s="6"/>
      <c r="CH1" s="6"/>
      <c r="CI1" s="6"/>
      <c r="CJ1" s="6"/>
      <c r="CK1" s="6"/>
      <c r="CL1" s="6"/>
      <c r="CM1" s="148" t="s">
        <v>484</v>
      </c>
      <c r="CN1" s="148" t="s">
        <v>1131</v>
      </c>
      <c r="CO1" s="148" t="s">
        <v>1087</v>
      </c>
      <c r="CR1" t="s">
        <v>1086</v>
      </c>
      <c r="CS1" t="s">
        <v>3668</v>
      </c>
    </row>
    <row r="2" spans="1:97" ht="11.25" customHeight="1" x14ac:dyDescent="0.2">
      <c r="A2" s="5"/>
      <c r="B2" s="596" t="s">
        <v>412</v>
      </c>
      <c r="C2" s="596"/>
      <c r="D2" s="596"/>
      <c r="E2" s="596"/>
      <c r="F2" s="596"/>
      <c r="G2" s="596"/>
      <c r="H2" s="596"/>
      <c r="I2" s="596"/>
      <c r="J2" s="596"/>
      <c r="K2" s="596"/>
      <c r="L2" s="596"/>
      <c r="M2" s="596"/>
      <c r="N2" s="596"/>
      <c r="O2" s="597"/>
      <c r="P2" s="597"/>
      <c r="Q2" s="597"/>
      <c r="R2" s="597"/>
      <c r="S2" s="597"/>
      <c r="T2" s="597"/>
      <c r="U2" s="5"/>
      <c r="V2" s="5"/>
      <c r="W2" s="5"/>
      <c r="X2" s="5"/>
      <c r="Y2" s="5"/>
      <c r="Z2" s="5"/>
      <c r="AA2" s="5"/>
      <c r="AB2" s="5"/>
      <c r="AC2" s="6"/>
      <c r="AD2" s="6"/>
      <c r="AE2" s="6"/>
      <c r="AF2" s="6"/>
      <c r="AG2" s="6"/>
      <c r="AH2" s="6"/>
      <c r="AI2" s="6"/>
      <c r="AJ2" s="6"/>
      <c r="AK2" s="6"/>
      <c r="AL2" s="6"/>
      <c r="AM2" s="6"/>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6"/>
      <c r="CA2" s="6"/>
      <c r="CB2" s="6"/>
      <c r="CC2" s="6"/>
      <c r="CD2" s="6"/>
      <c r="CE2" s="6"/>
      <c r="CF2" s="6"/>
      <c r="CG2" s="6"/>
      <c r="CH2" s="6"/>
      <c r="CI2" s="6"/>
      <c r="CJ2" s="6"/>
      <c r="CK2" s="6"/>
      <c r="CL2" s="6"/>
      <c r="CM2" t="s">
        <v>1082</v>
      </c>
      <c r="CR2">
        <v>30</v>
      </c>
      <c r="CS2" t="s">
        <v>4602</v>
      </c>
    </row>
    <row r="3" spans="1:97" ht="14.25" x14ac:dyDescent="0.2">
      <c r="A3" s="6"/>
      <c r="B3" s="698">
        <f>REV_Sammandrag!E2</f>
        <v>0</v>
      </c>
      <c r="C3" s="698"/>
      <c r="D3" s="698"/>
      <c r="E3" s="698"/>
      <c r="F3" s="698"/>
      <c r="G3" s="698"/>
      <c r="H3" s="698"/>
      <c r="I3" s="698"/>
      <c r="J3" s="698"/>
      <c r="K3" s="698"/>
      <c r="L3" s="698"/>
      <c r="M3" s="698"/>
      <c r="N3" s="698"/>
      <c r="O3" s="599"/>
      <c r="P3" s="599"/>
      <c r="Q3" s="599"/>
      <c r="R3" s="599"/>
      <c r="S3" s="599"/>
      <c r="T3" s="599"/>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5"/>
      <c r="BT3" s="5"/>
      <c r="BU3" s="5"/>
      <c r="BV3" s="5"/>
      <c r="BW3" s="5"/>
      <c r="BX3" s="5"/>
      <c r="BY3" s="6"/>
      <c r="BZ3" s="6"/>
      <c r="CA3" s="6"/>
      <c r="CB3" s="6"/>
      <c r="CC3" s="6"/>
      <c r="CD3" s="6"/>
      <c r="CE3" s="6"/>
      <c r="CF3" s="6"/>
      <c r="CG3" s="6"/>
      <c r="CH3" s="6"/>
      <c r="CI3" s="6"/>
      <c r="CJ3" s="6"/>
      <c r="CK3" s="6"/>
      <c r="CL3" s="6"/>
      <c r="CM3" t="s">
        <v>1083</v>
      </c>
      <c r="CR3">
        <v>31</v>
      </c>
      <c r="CS3" t="s">
        <v>3669</v>
      </c>
    </row>
    <row r="4" spans="1:97" ht="12.75" customHeight="1" x14ac:dyDescent="0.2">
      <c r="A4" s="6"/>
      <c r="B4" s="698">
        <f>REV_Sammandrag!E3</f>
        <v>0</v>
      </c>
      <c r="C4" s="698"/>
      <c r="D4" s="698"/>
      <c r="E4" s="698"/>
      <c r="F4" s="698"/>
      <c r="G4" s="698"/>
      <c r="H4" s="698"/>
      <c r="I4" s="698"/>
      <c r="J4" s="698"/>
      <c r="K4" s="698"/>
      <c r="L4" s="698"/>
      <c r="M4" s="698"/>
      <c r="N4" s="698"/>
      <c r="O4" s="599"/>
      <c r="P4" s="599"/>
      <c r="Q4" s="599"/>
      <c r="R4" s="599"/>
      <c r="S4" s="599"/>
      <c r="T4" s="599"/>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t="s">
        <v>3665</v>
      </c>
      <c r="CR4">
        <v>32</v>
      </c>
      <c r="CS4" t="s">
        <v>4602</v>
      </c>
    </row>
    <row r="5" spans="1:97" ht="17.25" customHeight="1" x14ac:dyDescent="0.2">
      <c r="A5" s="6"/>
      <c r="B5" s="698">
        <f>REV_Sammandrag!E4</f>
        <v>0</v>
      </c>
      <c r="C5" s="698"/>
      <c r="D5" s="698"/>
      <c r="E5" s="698"/>
      <c r="F5" s="698"/>
      <c r="G5" s="698"/>
      <c r="H5" s="698"/>
      <c r="I5" s="698"/>
      <c r="J5" s="698"/>
      <c r="K5" s="698"/>
      <c r="L5" s="698"/>
      <c r="M5" s="698"/>
      <c r="N5" s="698"/>
      <c r="O5" s="599"/>
      <c r="P5" s="599"/>
      <c r="Q5" s="599"/>
      <c r="R5" s="599"/>
      <c r="S5" s="599"/>
      <c r="T5" s="599"/>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t="s">
        <v>1084</v>
      </c>
      <c r="CR5">
        <v>33</v>
      </c>
      <c r="CS5" t="s">
        <v>4602</v>
      </c>
    </row>
    <row r="6" spans="1:97" ht="14.25" x14ac:dyDescent="0.2">
      <c r="A6" s="6"/>
      <c r="B6" s="698">
        <f>REV_Sammandrag!E5</f>
        <v>0</v>
      </c>
      <c r="C6" s="698"/>
      <c r="D6" s="698"/>
      <c r="E6" s="698"/>
      <c r="F6" s="698"/>
      <c r="G6" s="698"/>
      <c r="H6" s="698"/>
      <c r="I6" s="698"/>
      <c r="J6" s="698"/>
      <c r="K6" s="698"/>
      <c r="L6" s="698"/>
      <c r="M6" s="698"/>
      <c r="N6" s="698"/>
      <c r="O6" s="599"/>
      <c r="P6" s="599"/>
      <c r="Q6" s="599"/>
      <c r="R6" s="599"/>
      <c r="S6" s="599"/>
      <c r="T6" s="599"/>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t="s">
        <v>1085</v>
      </c>
      <c r="CR6">
        <v>34</v>
      </c>
      <c r="CS6" t="s">
        <v>4602</v>
      </c>
    </row>
    <row r="7" spans="1:97" ht="6.75" customHeight="1" x14ac:dyDescent="0.2">
      <c r="A7" s="7"/>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6"/>
      <c r="CA7" s="6"/>
      <c r="CB7" s="6"/>
      <c r="CC7" s="6"/>
      <c r="CD7" s="6"/>
      <c r="CE7" s="6"/>
      <c r="CF7" s="6"/>
      <c r="CG7" s="6"/>
      <c r="CH7" s="6"/>
      <c r="CI7" s="6"/>
      <c r="CJ7" s="6"/>
      <c r="CK7" s="6"/>
      <c r="CL7" s="6"/>
      <c r="CR7">
        <v>35</v>
      </c>
      <c r="CS7" t="s">
        <v>3669</v>
      </c>
    </row>
    <row r="8" spans="1:97" ht="12" customHeight="1" x14ac:dyDescent="0.2">
      <c r="A8" s="5"/>
      <c r="B8" s="596" t="s">
        <v>1740</v>
      </c>
      <c r="C8" s="596"/>
      <c r="D8" s="596"/>
      <c r="E8" s="596"/>
      <c r="F8" s="596"/>
      <c r="G8" s="596"/>
      <c r="H8" s="596"/>
      <c r="I8" s="596"/>
      <c r="J8" s="596"/>
      <c r="K8" s="596"/>
      <c r="L8" s="596"/>
      <c r="M8" s="596"/>
      <c r="N8" s="596"/>
      <c r="O8" s="597"/>
      <c r="P8" s="597"/>
      <c r="Q8" s="597"/>
      <c r="R8" s="597"/>
      <c r="S8" s="597"/>
      <c r="T8" s="597"/>
      <c r="U8" s="6"/>
      <c r="V8" s="598" t="s">
        <v>1738</v>
      </c>
      <c r="W8" s="599"/>
      <c r="X8" s="599"/>
      <c r="Y8" s="599"/>
      <c r="Z8" s="599"/>
      <c r="AA8" s="599"/>
      <c r="AB8" s="599"/>
      <c r="AC8" s="599"/>
      <c r="AD8" s="599"/>
      <c r="AE8" s="599"/>
      <c r="AF8" s="599"/>
      <c r="AG8" s="599"/>
      <c r="AH8" s="599"/>
      <c r="AI8" s="599"/>
      <c r="AJ8" s="599"/>
      <c r="AK8" s="599"/>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92"/>
      <c r="BU8" s="592"/>
      <c r="BV8" s="592"/>
      <c r="BW8" s="592"/>
      <c r="BX8" s="592"/>
      <c r="BY8" s="5"/>
      <c r="BZ8" s="6"/>
      <c r="CA8" s="6"/>
      <c r="CB8" s="6"/>
      <c r="CC8" s="6"/>
      <c r="CD8" s="6"/>
      <c r="CE8" s="6"/>
      <c r="CF8" s="6"/>
      <c r="CG8" s="6"/>
      <c r="CH8" s="6"/>
      <c r="CI8" s="6"/>
      <c r="CJ8" s="6"/>
      <c r="CK8" s="6"/>
      <c r="CL8" s="6"/>
      <c r="CR8">
        <v>36</v>
      </c>
      <c r="CS8" t="s">
        <v>3669</v>
      </c>
    </row>
    <row r="9" spans="1:97" ht="14.25" x14ac:dyDescent="0.2">
      <c r="A9" s="6"/>
      <c r="B9" s="890">
        <f>REV_Sammandrag!X4</f>
        <v>0</v>
      </c>
      <c r="C9" s="890"/>
      <c r="D9" s="890"/>
      <c r="E9" s="890"/>
      <c r="F9" s="890"/>
      <c r="G9" s="890"/>
      <c r="H9" s="890"/>
      <c r="I9" s="890"/>
      <c r="J9" s="890"/>
      <c r="K9" s="890"/>
      <c r="L9" s="890"/>
      <c r="M9" s="890"/>
      <c r="N9" s="890"/>
      <c r="O9" s="891"/>
      <c r="P9" s="891"/>
      <c r="Q9" s="891"/>
      <c r="R9" s="891"/>
      <c r="S9" s="891"/>
      <c r="T9" s="891"/>
      <c r="U9" s="6"/>
      <c r="V9" s="701"/>
      <c r="W9" s="702"/>
      <c r="X9" s="702"/>
      <c r="Y9" s="702"/>
      <c r="Z9" s="702"/>
      <c r="AA9" s="702"/>
      <c r="AB9" s="702"/>
      <c r="AC9" s="702"/>
      <c r="AD9" s="702"/>
      <c r="AE9" s="702"/>
      <c r="AF9" s="702"/>
      <c r="AG9" s="702"/>
      <c r="AH9" s="702"/>
      <c r="AI9" s="702"/>
      <c r="AJ9" s="702"/>
      <c r="AK9" s="702"/>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R9">
        <v>37</v>
      </c>
      <c r="CS9" t="s">
        <v>3669</v>
      </c>
    </row>
    <row r="10" spans="1:97" ht="12.75" customHeight="1" x14ac:dyDescent="0.2">
      <c r="A10" s="7"/>
      <c r="B10" s="7"/>
      <c r="C10" s="7"/>
      <c r="D10" s="7"/>
      <c r="E10" s="7"/>
      <c r="F10" s="7"/>
      <c r="G10" s="7"/>
      <c r="H10" s="7"/>
      <c r="I10" s="7"/>
      <c r="J10" s="7"/>
      <c r="K10" s="7"/>
      <c r="L10" s="7"/>
      <c r="M10" s="7"/>
      <c r="N10" s="7"/>
      <c r="O10" s="7"/>
      <c r="P10" s="7"/>
      <c r="Q10" s="7"/>
      <c r="R10" s="7"/>
      <c r="S10" s="7"/>
      <c r="T10" s="7"/>
      <c r="U10" s="6"/>
      <c r="V10" s="598" t="s">
        <v>1743</v>
      </c>
      <c r="W10" s="599"/>
      <c r="X10" s="599"/>
      <c r="Y10" s="599"/>
      <c r="Z10" s="599"/>
      <c r="AA10" s="599"/>
      <c r="AB10" s="599"/>
      <c r="AC10" s="599"/>
      <c r="AD10" s="599"/>
      <c r="AE10" s="599"/>
      <c r="AF10" s="599"/>
      <c r="AG10" s="599"/>
      <c r="AH10" s="599"/>
      <c r="AI10" s="599"/>
      <c r="AJ10" s="599"/>
      <c r="AK10" s="599"/>
      <c r="AL10" s="7"/>
      <c r="AM10" s="7"/>
      <c r="AN10" s="7"/>
      <c r="AO10" s="613" t="s">
        <v>1741</v>
      </c>
      <c r="AP10" s="599"/>
      <c r="AQ10" s="599"/>
      <c r="AR10" s="599"/>
      <c r="AS10" s="599"/>
      <c r="AT10" s="599"/>
      <c r="AU10" s="599"/>
      <c r="AV10" s="599"/>
      <c r="AW10" s="599"/>
      <c r="AX10" s="599"/>
      <c r="AY10" s="599"/>
      <c r="AZ10" s="599"/>
      <c r="BA10" s="599"/>
      <c r="BB10" s="599"/>
      <c r="BC10" s="599"/>
      <c r="BD10" s="599"/>
      <c r="BE10" s="599"/>
      <c r="BF10" s="599"/>
      <c r="BG10" s="599"/>
      <c r="BH10" s="599"/>
      <c r="BI10" s="599"/>
      <c r="BJ10" s="599"/>
      <c r="BK10" s="5"/>
      <c r="BL10" s="5"/>
      <c r="BM10" s="5"/>
      <c r="BN10" s="5"/>
      <c r="BO10" s="5"/>
      <c r="BP10" s="5"/>
      <c r="BQ10" s="5"/>
      <c r="BR10" s="5"/>
      <c r="BS10" s="5"/>
      <c r="BT10" s="3"/>
      <c r="BU10" s="3"/>
      <c r="BV10" s="3"/>
      <c r="BW10" s="3"/>
      <c r="BX10" s="3"/>
      <c r="BY10" s="3"/>
      <c r="BZ10" s="6"/>
      <c r="CA10" s="6"/>
      <c r="CB10" s="6"/>
      <c r="CC10" s="6"/>
      <c r="CD10" s="6"/>
      <c r="CE10" s="6"/>
      <c r="CF10" s="6"/>
      <c r="CG10" s="6"/>
      <c r="CH10" s="6"/>
      <c r="CI10" s="6"/>
      <c r="CJ10" s="6"/>
      <c r="CK10" s="6"/>
      <c r="CL10" s="6"/>
      <c r="CR10">
        <v>38</v>
      </c>
      <c r="CS10" t="s">
        <v>3669</v>
      </c>
    </row>
    <row r="11" spans="1:97" ht="14.25" customHeight="1" x14ac:dyDescent="0.2">
      <c r="A11" s="5"/>
      <c r="B11" s="596" t="s">
        <v>1742</v>
      </c>
      <c r="C11" s="596"/>
      <c r="D11" s="596"/>
      <c r="E11" s="596"/>
      <c r="F11" s="596"/>
      <c r="G11" s="596"/>
      <c r="H11" s="596"/>
      <c r="I11" s="596"/>
      <c r="J11" s="596"/>
      <c r="K11" s="596"/>
      <c r="L11" s="596"/>
      <c r="M11" s="596"/>
      <c r="N11" s="596"/>
      <c r="O11" s="597"/>
      <c r="P11" s="597"/>
      <c r="Q11" s="597"/>
      <c r="R11" s="597"/>
      <c r="S11" s="597"/>
      <c r="T11" s="597"/>
      <c r="U11" s="6"/>
      <c r="V11" s="892">
        <f>REV_Sammandrag!X6</f>
        <v>0</v>
      </c>
      <c r="W11" s="702"/>
      <c r="X11" s="702"/>
      <c r="Y11" s="702"/>
      <c r="Z11" s="702"/>
      <c r="AA11" s="702"/>
      <c r="AB11" s="702"/>
      <c r="AC11" s="702"/>
      <c r="AD11" s="702"/>
      <c r="AE11" s="702"/>
      <c r="AF11" s="702"/>
      <c r="AG11" s="702"/>
      <c r="AH11" s="702"/>
      <c r="AI11" s="702"/>
      <c r="AJ11" s="702"/>
      <c r="AK11" s="702"/>
      <c r="AL11" s="5"/>
      <c r="AM11" s="5"/>
      <c r="AN11" s="5"/>
      <c r="AO11" s="892">
        <f>REV_Sammandrag!X8</f>
        <v>0</v>
      </c>
      <c r="AP11" s="893"/>
      <c r="AQ11" s="893"/>
      <c r="AR11" s="893"/>
      <c r="AS11" s="893"/>
      <c r="AT11" s="893"/>
      <c r="AU11" s="893"/>
      <c r="AV11" s="893"/>
      <c r="AW11" s="893"/>
      <c r="AX11" s="893"/>
      <c r="AY11" s="893"/>
      <c r="AZ11" s="893"/>
      <c r="BA11" s="893"/>
      <c r="BB11" s="893"/>
      <c r="BC11" s="893"/>
      <c r="BD11" s="893"/>
      <c r="BE11" s="893"/>
      <c r="BF11" s="893"/>
      <c r="BG11" s="893"/>
      <c r="BH11" s="893"/>
      <c r="BI11" s="893"/>
      <c r="BJ11" s="893"/>
      <c r="BK11" s="5"/>
      <c r="BL11" s="5"/>
      <c r="BM11" s="5"/>
      <c r="BN11" s="5"/>
      <c r="BO11" s="5"/>
      <c r="BP11" s="5"/>
      <c r="BQ11" s="5"/>
      <c r="BR11" s="5"/>
      <c r="BS11" s="5"/>
      <c r="BT11" s="5"/>
      <c r="BU11" s="5"/>
      <c r="BV11" s="5"/>
      <c r="BW11" s="5"/>
      <c r="BX11" s="5"/>
      <c r="BY11" s="5"/>
      <c r="BZ11" s="6"/>
      <c r="CA11" s="6"/>
      <c r="CB11" s="6"/>
      <c r="CC11" s="6"/>
      <c r="CD11" s="6"/>
      <c r="CE11" s="6"/>
      <c r="CF11" s="6"/>
      <c r="CG11" s="6"/>
      <c r="CH11" s="6"/>
      <c r="CI11" s="6"/>
      <c r="CJ11" s="6"/>
      <c r="CK11" s="6"/>
      <c r="CL11" s="6"/>
      <c r="CR11">
        <v>39</v>
      </c>
      <c r="CS11" t="s">
        <v>3669</v>
      </c>
    </row>
    <row r="12" spans="1:97" x14ac:dyDescent="0.2">
      <c r="A12" s="6"/>
      <c r="B12" s="634"/>
      <c r="C12" s="634"/>
      <c r="D12" s="634"/>
      <c r="E12" s="634"/>
      <c r="F12" s="634"/>
      <c r="G12" s="634"/>
      <c r="H12" s="634"/>
      <c r="I12" s="634"/>
      <c r="J12" s="634"/>
      <c r="K12" s="634"/>
      <c r="L12" s="634"/>
      <c r="M12" s="634"/>
      <c r="N12" s="634"/>
      <c r="O12" s="635"/>
      <c r="P12" s="635"/>
      <c r="Q12" s="635"/>
      <c r="R12" s="635"/>
      <c r="S12" s="635"/>
      <c r="T12" s="635"/>
      <c r="U12" s="6"/>
      <c r="V12" s="598" t="s">
        <v>1737</v>
      </c>
      <c r="W12" s="599"/>
      <c r="X12" s="599"/>
      <c r="Y12" s="599"/>
      <c r="Z12" s="599"/>
      <c r="AA12" s="599"/>
      <c r="AB12" s="599"/>
      <c r="AC12" s="599"/>
      <c r="AD12" s="599"/>
      <c r="AE12" s="599"/>
      <c r="AF12" s="599"/>
      <c r="AG12" s="599"/>
      <c r="AH12" s="599"/>
      <c r="AI12" s="599"/>
      <c r="AJ12" s="599"/>
      <c r="AK12" s="599"/>
      <c r="AL12" s="6"/>
      <c r="AM12" s="6"/>
      <c r="AN12" s="6"/>
      <c r="AO12" s="613" t="s">
        <v>1739</v>
      </c>
      <c r="AP12" s="599"/>
      <c r="AQ12" s="599"/>
      <c r="AR12" s="599"/>
      <c r="AS12" s="599"/>
      <c r="AT12" s="599"/>
      <c r="AU12" s="599"/>
      <c r="AV12" s="599"/>
      <c r="AW12" s="599"/>
      <c r="AX12" s="599"/>
      <c r="AY12" s="599"/>
      <c r="AZ12" s="599"/>
      <c r="BA12" s="599"/>
      <c r="BB12" s="599"/>
      <c r="BC12" s="599"/>
      <c r="BD12" s="599"/>
      <c r="BE12" s="599"/>
      <c r="BF12" s="599"/>
      <c r="BG12" s="599"/>
      <c r="BH12" s="599"/>
      <c r="BI12" s="599"/>
      <c r="BJ12" s="599"/>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R12">
        <v>40</v>
      </c>
      <c r="CS12" t="s">
        <v>3669</v>
      </c>
    </row>
    <row r="13" spans="1:97" ht="14.25" customHeight="1" x14ac:dyDescent="0.2">
      <c r="A13" s="7"/>
      <c r="B13" s="636"/>
      <c r="C13" s="636"/>
      <c r="D13" s="636"/>
      <c r="E13" s="636"/>
      <c r="F13" s="636"/>
      <c r="G13" s="636"/>
      <c r="H13" s="636"/>
      <c r="I13" s="636"/>
      <c r="J13" s="636"/>
      <c r="K13" s="636"/>
      <c r="L13" s="636"/>
      <c r="M13" s="636"/>
      <c r="N13" s="636"/>
      <c r="O13" s="636"/>
      <c r="P13" s="636"/>
      <c r="Q13" s="636"/>
      <c r="R13" s="636"/>
      <c r="S13" s="636"/>
      <c r="T13" s="636"/>
      <c r="U13" s="6"/>
      <c r="V13" s="887">
        <f>REV_Sammandrag!Z6</f>
        <v>0</v>
      </c>
      <c r="W13" s="702"/>
      <c r="X13" s="702"/>
      <c r="Y13" s="702"/>
      <c r="Z13" s="702"/>
      <c r="AA13" s="702"/>
      <c r="AB13" s="702"/>
      <c r="AC13" s="702"/>
      <c r="AD13" s="702"/>
      <c r="AE13" s="702"/>
      <c r="AF13" s="702"/>
      <c r="AG13" s="702"/>
      <c r="AH13" s="702"/>
      <c r="AI13" s="702"/>
      <c r="AJ13" s="702"/>
      <c r="AK13" s="702"/>
      <c r="AL13" s="3"/>
      <c r="AM13" s="3"/>
      <c r="AN13" s="3"/>
      <c r="AO13" s="888">
        <f>REV_Sammandrag!R8</f>
        <v>0</v>
      </c>
      <c r="AP13" s="889"/>
      <c r="AQ13" s="889"/>
      <c r="AR13" s="889"/>
      <c r="AS13" s="889"/>
      <c r="AT13" s="889"/>
      <c r="AU13" s="889"/>
      <c r="AV13" s="889"/>
      <c r="AW13" s="889"/>
      <c r="AX13" s="889"/>
      <c r="AY13" s="889"/>
      <c r="AZ13" s="889"/>
      <c r="BA13" s="889"/>
      <c r="BB13" s="889"/>
      <c r="BC13" s="889"/>
      <c r="BD13" s="889"/>
      <c r="BE13" s="889"/>
      <c r="BF13" s="889"/>
      <c r="BG13" s="889"/>
      <c r="BH13" s="889"/>
      <c r="BI13" s="889"/>
      <c r="BJ13" s="889"/>
      <c r="BK13" s="3"/>
      <c r="BL13" s="3"/>
      <c r="BM13" s="3"/>
      <c r="BN13" s="3"/>
      <c r="BO13" s="3"/>
      <c r="BP13" s="3"/>
      <c r="BQ13" s="3"/>
      <c r="BR13" s="3"/>
      <c r="BS13" s="3"/>
      <c r="BT13" s="3"/>
      <c r="BU13" s="3"/>
      <c r="BV13" s="3"/>
      <c r="BW13" s="3"/>
      <c r="BX13" s="3"/>
      <c r="BY13" s="3"/>
      <c r="BZ13" s="6"/>
      <c r="CA13" s="6"/>
      <c r="CB13" s="6"/>
      <c r="CC13" s="6"/>
      <c r="CD13" s="6"/>
      <c r="CE13" s="6"/>
      <c r="CF13" s="6"/>
      <c r="CG13" s="6"/>
      <c r="CH13" s="6"/>
      <c r="CI13" s="6"/>
      <c r="CJ13" s="6"/>
      <c r="CK13" s="6"/>
      <c r="CL13" s="6"/>
      <c r="CR13">
        <v>41</v>
      </c>
      <c r="CS13" t="s">
        <v>3669</v>
      </c>
    </row>
    <row r="14" spans="1:97" ht="6.75" customHeight="1" x14ac:dyDescent="0.2">
      <c r="A14" s="7"/>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6"/>
      <c r="CA14" s="6"/>
      <c r="CB14" s="6"/>
      <c r="CC14" s="6"/>
      <c r="CD14" s="6"/>
      <c r="CE14" s="6"/>
      <c r="CF14" s="6"/>
      <c r="CG14" s="6"/>
      <c r="CH14" s="6"/>
      <c r="CI14" s="6"/>
      <c r="CJ14" s="6"/>
      <c r="CK14" s="6"/>
      <c r="CL14" s="6"/>
      <c r="CS14" t="s">
        <v>3669</v>
      </c>
    </row>
    <row r="15" spans="1:97" ht="10.5" customHeight="1" x14ac:dyDescent="0.2">
      <c r="A15" s="5"/>
      <c r="B15" s="596" t="s">
        <v>414</v>
      </c>
      <c r="C15" s="596"/>
      <c r="D15" s="596"/>
      <c r="E15" s="596"/>
      <c r="F15" s="596"/>
      <c r="G15" s="596"/>
      <c r="H15" s="596"/>
      <c r="I15" s="596"/>
      <c r="J15" s="596"/>
      <c r="K15" s="596"/>
      <c r="L15" s="596"/>
      <c r="M15" s="596"/>
      <c r="N15" s="596"/>
      <c r="O15" s="597"/>
      <c r="P15" s="597"/>
      <c r="Q15" s="597"/>
      <c r="R15" s="597"/>
      <c r="S15" s="597"/>
      <c r="T15" s="597"/>
      <c r="U15" s="6"/>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92"/>
      <c r="BU15" s="592"/>
      <c r="BV15" s="592"/>
      <c r="BW15" s="592"/>
      <c r="BX15" s="592"/>
      <c r="BY15" s="5"/>
      <c r="BZ15" s="6"/>
      <c r="CA15" s="6"/>
      <c r="CB15" s="6"/>
      <c r="CC15" s="6"/>
      <c r="CD15" s="6"/>
      <c r="CE15" s="6"/>
      <c r="CF15" s="6"/>
      <c r="CG15" s="6"/>
      <c r="CH15" s="6"/>
      <c r="CI15" s="6"/>
      <c r="CJ15" s="6"/>
      <c r="CK15" s="6"/>
      <c r="CL15" s="6"/>
      <c r="CR15">
        <v>42</v>
      </c>
      <c r="CS15" t="s">
        <v>3669</v>
      </c>
    </row>
    <row r="16" spans="1:97" ht="9.75" customHeight="1" x14ac:dyDescent="0.2">
      <c r="A16" s="8"/>
      <c r="B16" s="649"/>
      <c r="C16" s="650"/>
      <c r="D16" s="650"/>
      <c r="E16" s="650"/>
      <c r="F16" s="650"/>
      <c r="G16" s="650"/>
      <c r="H16" s="650"/>
      <c r="I16" s="650"/>
      <c r="J16" s="650"/>
      <c r="K16" s="650"/>
      <c r="L16" s="650"/>
      <c r="M16" s="650"/>
      <c r="N16" s="650"/>
      <c r="O16" s="650"/>
      <c r="P16" s="650"/>
      <c r="Q16" s="650"/>
      <c r="R16" s="650"/>
      <c r="S16" s="650"/>
      <c r="T16" s="650"/>
      <c r="U16" s="650"/>
      <c r="V16" s="650"/>
      <c r="W16" s="650"/>
      <c r="X16" s="650"/>
      <c r="Y16" s="650"/>
      <c r="Z16" s="650"/>
      <c r="AA16" s="650"/>
      <c r="AB16" s="650"/>
      <c r="AC16" s="650"/>
      <c r="AD16" s="650"/>
      <c r="AE16" s="650"/>
      <c r="AF16" s="650"/>
      <c r="AG16" s="650"/>
      <c r="AH16" s="650"/>
      <c r="AI16" s="650"/>
      <c r="AJ16" s="650"/>
      <c r="AK16" s="650"/>
      <c r="AL16" s="650"/>
      <c r="AM16" s="650"/>
      <c r="AN16" s="650"/>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6"/>
      <c r="CA16" s="6"/>
      <c r="CB16" s="6"/>
      <c r="CC16" s="6"/>
      <c r="CD16" s="6"/>
      <c r="CE16" s="6"/>
      <c r="CF16" s="6"/>
      <c r="CG16" s="6"/>
      <c r="CH16" s="6"/>
      <c r="CI16" s="6"/>
      <c r="CJ16" s="6"/>
      <c r="CK16" s="6"/>
      <c r="CL16" s="6"/>
      <c r="CR16">
        <v>43</v>
      </c>
      <c r="CS16" t="s">
        <v>3669</v>
      </c>
    </row>
    <row r="17" spans="1:97" ht="9.75" customHeight="1" x14ac:dyDescent="0.2">
      <c r="A17" s="8"/>
      <c r="B17" s="650"/>
      <c r="C17" s="650"/>
      <c r="D17" s="650"/>
      <c r="E17" s="650"/>
      <c r="F17" s="650"/>
      <c r="G17" s="650"/>
      <c r="H17" s="650"/>
      <c r="I17" s="650"/>
      <c r="J17" s="650"/>
      <c r="K17" s="650"/>
      <c r="L17" s="650"/>
      <c r="M17" s="650"/>
      <c r="N17" s="650"/>
      <c r="O17" s="650"/>
      <c r="P17" s="650"/>
      <c r="Q17" s="650"/>
      <c r="R17" s="650"/>
      <c r="S17" s="650"/>
      <c r="T17" s="650"/>
      <c r="U17" s="650"/>
      <c r="V17" s="650"/>
      <c r="W17" s="650"/>
      <c r="X17" s="650"/>
      <c r="Y17" s="650"/>
      <c r="Z17" s="650"/>
      <c r="AA17" s="650"/>
      <c r="AB17" s="650"/>
      <c r="AC17" s="650"/>
      <c r="AD17" s="650"/>
      <c r="AE17" s="650"/>
      <c r="AF17" s="650"/>
      <c r="AG17" s="650"/>
      <c r="AH17" s="650"/>
      <c r="AI17" s="650"/>
      <c r="AJ17" s="650"/>
      <c r="AK17" s="650"/>
      <c r="AL17" s="650"/>
      <c r="AM17" s="650"/>
      <c r="AN17" s="650"/>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6"/>
      <c r="CA17" s="6"/>
      <c r="CB17" s="6"/>
      <c r="CC17" s="6"/>
      <c r="CD17" s="6"/>
      <c r="CE17" s="6"/>
      <c r="CF17" s="6"/>
      <c r="CG17" s="6"/>
      <c r="CH17" s="6"/>
      <c r="CI17" s="6"/>
      <c r="CJ17" s="6"/>
      <c r="CK17" s="6"/>
      <c r="CL17" s="6"/>
      <c r="CR17">
        <v>44</v>
      </c>
      <c r="CS17" t="s">
        <v>3669</v>
      </c>
    </row>
    <row r="18" spans="1:97" ht="9.75" customHeight="1" x14ac:dyDescent="0.2">
      <c r="A18" s="8"/>
      <c r="B18" s="650"/>
      <c r="C18" s="650"/>
      <c r="D18" s="650"/>
      <c r="E18" s="650"/>
      <c r="F18" s="650"/>
      <c r="G18" s="650"/>
      <c r="H18" s="650"/>
      <c r="I18" s="650"/>
      <c r="J18" s="650"/>
      <c r="K18" s="650"/>
      <c r="L18" s="650"/>
      <c r="M18" s="650"/>
      <c r="N18" s="650"/>
      <c r="O18" s="650"/>
      <c r="P18" s="650"/>
      <c r="Q18" s="650"/>
      <c r="R18" s="650"/>
      <c r="S18" s="650"/>
      <c r="T18" s="650"/>
      <c r="U18" s="650"/>
      <c r="V18" s="650"/>
      <c r="W18" s="650"/>
      <c r="X18" s="650"/>
      <c r="Y18" s="650"/>
      <c r="Z18" s="650"/>
      <c r="AA18" s="650"/>
      <c r="AB18" s="650"/>
      <c r="AC18" s="650"/>
      <c r="AD18" s="650"/>
      <c r="AE18" s="650"/>
      <c r="AF18" s="650"/>
      <c r="AG18" s="650"/>
      <c r="AH18" s="650"/>
      <c r="AI18" s="650"/>
      <c r="AJ18" s="650"/>
      <c r="AK18" s="650"/>
      <c r="AL18" s="650"/>
      <c r="AM18" s="650"/>
      <c r="AN18" s="650"/>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6"/>
      <c r="CA18" s="6"/>
      <c r="CB18" s="6"/>
      <c r="CC18" s="6"/>
      <c r="CD18" s="6"/>
      <c r="CE18" s="6"/>
      <c r="CF18" s="6"/>
      <c r="CG18" s="6"/>
      <c r="CH18" s="6"/>
      <c r="CI18" s="6"/>
      <c r="CJ18" s="6"/>
      <c r="CK18" s="6"/>
      <c r="CL18" s="6"/>
      <c r="CR18">
        <v>45</v>
      </c>
      <c r="CS18" t="s">
        <v>4602</v>
      </c>
    </row>
    <row r="19" spans="1:97" ht="9.75" customHeight="1" x14ac:dyDescent="0.2">
      <c r="A19" s="6"/>
      <c r="B19" s="651"/>
      <c r="C19" s="651"/>
      <c r="D19" s="651"/>
      <c r="E19" s="651"/>
      <c r="F19" s="651"/>
      <c r="G19" s="651"/>
      <c r="H19" s="651"/>
      <c r="I19" s="651"/>
      <c r="J19" s="651"/>
      <c r="K19" s="651"/>
      <c r="L19" s="651"/>
      <c r="M19" s="651"/>
      <c r="N19" s="651"/>
      <c r="O19" s="651"/>
      <c r="P19" s="651"/>
      <c r="Q19" s="651"/>
      <c r="R19" s="651"/>
      <c r="S19" s="651"/>
      <c r="T19" s="651"/>
      <c r="U19" s="651"/>
      <c r="V19" s="651"/>
      <c r="W19" s="651"/>
      <c r="X19" s="651"/>
      <c r="Y19" s="651"/>
      <c r="Z19" s="651"/>
      <c r="AA19" s="651"/>
      <c r="AB19" s="651"/>
      <c r="AC19" s="651"/>
      <c r="AD19" s="651"/>
      <c r="AE19" s="651"/>
      <c r="AF19" s="651"/>
      <c r="AG19" s="651"/>
      <c r="AH19" s="651"/>
      <c r="AI19" s="651"/>
      <c r="AJ19" s="651"/>
      <c r="AK19" s="651"/>
      <c r="AL19" s="651"/>
      <c r="AM19" s="651"/>
      <c r="AN19" s="651"/>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R19">
        <v>46</v>
      </c>
      <c r="CS19" t="s">
        <v>3669</v>
      </c>
    </row>
    <row r="20" spans="1:97" ht="5.25" customHeight="1" x14ac:dyDescent="0.2">
      <c r="A20" s="7"/>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6"/>
      <c r="CA20" s="6"/>
      <c r="CB20" s="6"/>
      <c r="CC20" s="6"/>
      <c r="CD20" s="6"/>
      <c r="CE20" s="6"/>
      <c r="CF20" s="6"/>
      <c r="CG20" s="6"/>
      <c r="CH20" s="6"/>
      <c r="CI20" s="6"/>
      <c r="CJ20" s="6"/>
      <c r="CK20" s="6"/>
      <c r="CL20" s="6"/>
      <c r="CR20">
        <v>47</v>
      </c>
      <c r="CS20" t="s">
        <v>4602</v>
      </c>
    </row>
    <row r="21" spans="1:97" ht="6" customHeight="1" x14ac:dyDescent="0.2">
      <c r="A21" s="3"/>
      <c r="B21" s="647" t="s">
        <v>415</v>
      </c>
      <c r="C21" s="605"/>
      <c r="D21" s="603" t="s">
        <v>416</v>
      </c>
      <c r="E21" s="604"/>
      <c r="F21" s="604"/>
      <c r="G21" s="604"/>
      <c r="H21" s="604"/>
      <c r="I21" s="604"/>
      <c r="J21" s="604"/>
      <c r="K21" s="604"/>
      <c r="L21" s="604"/>
      <c r="M21" s="604"/>
      <c r="N21" s="604"/>
      <c r="O21" s="604"/>
      <c r="P21" s="604"/>
      <c r="Q21" s="604"/>
      <c r="R21" s="604"/>
      <c r="S21" s="604"/>
      <c r="T21" s="604"/>
      <c r="U21" s="604"/>
      <c r="V21" s="604"/>
      <c r="W21" s="604"/>
      <c r="X21" s="604"/>
      <c r="Y21" s="604"/>
      <c r="Z21" s="604"/>
      <c r="AA21" s="604"/>
      <c r="AB21" s="605"/>
      <c r="AC21" s="631" t="s">
        <v>482</v>
      </c>
      <c r="AD21" s="604"/>
      <c r="AE21" s="604"/>
      <c r="AF21" s="604"/>
      <c r="AG21" s="604"/>
      <c r="AH21" s="604"/>
      <c r="AI21" s="604"/>
      <c r="AJ21" s="604"/>
      <c r="AK21" s="604"/>
      <c r="AL21" s="604"/>
      <c r="AM21" s="604"/>
      <c r="AN21" s="632"/>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6"/>
      <c r="CA21" s="6"/>
      <c r="CB21" s="6"/>
      <c r="CC21" s="6"/>
      <c r="CD21" s="6"/>
      <c r="CE21" s="6"/>
      <c r="CF21" s="6"/>
      <c r="CG21" s="6"/>
      <c r="CH21" s="6"/>
      <c r="CI21" s="6"/>
      <c r="CJ21" s="6"/>
      <c r="CK21" s="6"/>
      <c r="CL21" s="6"/>
      <c r="CR21">
        <v>48</v>
      </c>
      <c r="CS21" t="s">
        <v>3670</v>
      </c>
    </row>
    <row r="22" spans="1:97" ht="8.25" customHeight="1" x14ac:dyDescent="0.2">
      <c r="A22" s="9"/>
      <c r="B22" s="648"/>
      <c r="C22" s="608"/>
      <c r="D22" s="606"/>
      <c r="E22" s="607"/>
      <c r="F22" s="607"/>
      <c r="G22" s="607"/>
      <c r="H22" s="607"/>
      <c r="I22" s="607"/>
      <c r="J22" s="607"/>
      <c r="K22" s="607"/>
      <c r="L22" s="607"/>
      <c r="M22" s="607"/>
      <c r="N22" s="607"/>
      <c r="O22" s="607"/>
      <c r="P22" s="607"/>
      <c r="Q22" s="607"/>
      <c r="R22" s="607"/>
      <c r="S22" s="607"/>
      <c r="T22" s="607"/>
      <c r="U22" s="607"/>
      <c r="V22" s="607"/>
      <c r="W22" s="607"/>
      <c r="X22" s="607"/>
      <c r="Y22" s="607"/>
      <c r="Z22" s="607"/>
      <c r="AA22" s="607"/>
      <c r="AB22" s="608"/>
      <c r="AC22" s="606"/>
      <c r="AD22" s="607"/>
      <c r="AE22" s="607"/>
      <c r="AF22" s="607"/>
      <c r="AG22" s="607"/>
      <c r="AH22" s="607"/>
      <c r="AI22" s="607"/>
      <c r="AJ22" s="607"/>
      <c r="AK22" s="607"/>
      <c r="AL22" s="607"/>
      <c r="AM22" s="607"/>
      <c r="AN22" s="633"/>
      <c r="AO22" s="9"/>
      <c r="AP22" s="10"/>
      <c r="AQ22" s="10"/>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9"/>
      <c r="BS22" s="9"/>
      <c r="BT22" s="9"/>
      <c r="BU22" s="9"/>
      <c r="BV22" s="9"/>
      <c r="BW22" s="9"/>
      <c r="BX22" s="9"/>
      <c r="BY22" s="9"/>
      <c r="BZ22" s="6"/>
      <c r="CA22" s="6"/>
      <c r="CB22" s="6"/>
      <c r="CC22" s="6"/>
      <c r="CD22" s="6"/>
      <c r="CE22" s="6"/>
      <c r="CF22" s="6"/>
      <c r="CG22" s="6"/>
      <c r="CH22" s="6"/>
      <c r="CI22" s="6"/>
      <c r="CJ22" s="6"/>
      <c r="CK22" s="6"/>
      <c r="CL22" s="6"/>
      <c r="CR22">
        <v>49</v>
      </c>
      <c r="CS22" t="s">
        <v>3669</v>
      </c>
    </row>
    <row r="23" spans="1:97" ht="12.75" customHeight="1" x14ac:dyDescent="0.2">
      <c r="A23" s="6"/>
      <c r="B23" s="621">
        <v>1</v>
      </c>
      <c r="C23" s="622"/>
      <c r="D23" s="593"/>
      <c r="E23" s="594"/>
      <c r="F23" s="594"/>
      <c r="G23" s="594"/>
      <c r="H23" s="594"/>
      <c r="I23" s="594"/>
      <c r="J23" s="594"/>
      <c r="K23" s="594"/>
      <c r="L23" s="594"/>
      <c r="M23" s="594"/>
      <c r="N23" s="594"/>
      <c r="O23" s="594"/>
      <c r="P23" s="594"/>
      <c r="Q23" s="594"/>
      <c r="R23" s="594"/>
      <c r="S23" s="594"/>
      <c r="T23" s="594"/>
      <c r="U23" s="594"/>
      <c r="V23" s="594"/>
      <c r="W23" s="594"/>
      <c r="X23" s="594"/>
      <c r="Y23" s="594"/>
      <c r="Z23" s="594"/>
      <c r="AA23" s="594"/>
      <c r="AB23" s="595"/>
      <c r="AC23" s="623"/>
      <c r="AD23" s="624"/>
      <c r="AE23" s="624"/>
      <c r="AF23" s="624"/>
      <c r="AG23" s="624"/>
      <c r="AH23" s="624"/>
      <c r="AI23" s="624"/>
      <c r="AJ23" s="624"/>
      <c r="AK23" s="624"/>
      <c r="AL23" s="624"/>
      <c r="AM23" s="624"/>
      <c r="AN23" s="626"/>
      <c r="AO23" s="6"/>
      <c r="AP23" s="6"/>
      <c r="AQ23" s="114"/>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R23">
        <v>51</v>
      </c>
      <c r="CS23" t="s">
        <v>3670</v>
      </c>
    </row>
    <row r="24" spans="1:97" ht="12.75" customHeight="1" x14ac:dyDescent="0.2">
      <c r="A24" s="6"/>
      <c r="B24" s="621">
        <v>2</v>
      </c>
      <c r="C24" s="622"/>
      <c r="D24" s="618" t="str">
        <f>IF(AC24=0,"","Fördyrad avverkning")</f>
        <v/>
      </c>
      <c r="E24" s="619"/>
      <c r="F24" s="619"/>
      <c r="G24" s="619"/>
      <c r="H24" s="619"/>
      <c r="I24" s="619"/>
      <c r="J24" s="619"/>
      <c r="K24" s="619"/>
      <c r="L24" s="619"/>
      <c r="M24" s="619"/>
      <c r="N24" s="619"/>
      <c r="O24" s="619"/>
      <c r="P24" s="619"/>
      <c r="Q24" s="619"/>
      <c r="R24" s="619"/>
      <c r="S24" s="619"/>
      <c r="T24" s="619"/>
      <c r="U24" s="619"/>
      <c r="V24" s="619"/>
      <c r="W24" s="619"/>
      <c r="X24" s="619"/>
      <c r="Y24" s="619"/>
      <c r="Z24" s="619"/>
      <c r="AA24" s="619"/>
      <c r="AB24" s="620"/>
      <c r="AC24" s="623"/>
      <c r="AD24" s="624"/>
      <c r="AE24" s="624"/>
      <c r="AF24" s="624"/>
      <c r="AG24" s="624"/>
      <c r="AH24" s="624"/>
      <c r="AI24" s="624"/>
      <c r="AJ24" s="624"/>
      <c r="AK24" s="624"/>
      <c r="AL24" s="624"/>
      <c r="AM24" s="624"/>
      <c r="AN24" s="626"/>
      <c r="AO24" s="6"/>
      <c r="AP24" s="10"/>
      <c r="AQ24" s="114"/>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R24">
        <v>52</v>
      </c>
      <c r="CS24" t="s">
        <v>3669</v>
      </c>
    </row>
    <row r="25" spans="1:97" ht="12.75" customHeight="1" x14ac:dyDescent="0.2">
      <c r="A25" s="6"/>
      <c r="B25" s="621">
        <v>3</v>
      </c>
      <c r="C25" s="622"/>
      <c r="D25" s="618" t="str">
        <f>IF(AC25=0,"","Köp av rotpost")</f>
        <v/>
      </c>
      <c r="E25" s="619"/>
      <c r="F25" s="619"/>
      <c r="G25" s="619"/>
      <c r="H25" s="619"/>
      <c r="I25" s="619"/>
      <c r="J25" s="619"/>
      <c r="K25" s="619"/>
      <c r="L25" s="619"/>
      <c r="M25" s="619"/>
      <c r="N25" s="619"/>
      <c r="O25" s="619"/>
      <c r="P25" s="619"/>
      <c r="Q25" s="619"/>
      <c r="R25" s="619"/>
      <c r="S25" s="619"/>
      <c r="T25" s="619"/>
      <c r="U25" s="619"/>
      <c r="V25" s="619"/>
      <c r="W25" s="619"/>
      <c r="X25" s="619"/>
      <c r="Y25" s="619"/>
      <c r="Z25" s="619"/>
      <c r="AA25" s="619"/>
      <c r="AB25" s="620"/>
      <c r="AC25" s="623"/>
      <c r="AD25" s="624"/>
      <c r="AE25" s="624"/>
      <c r="AF25" s="624"/>
      <c r="AG25" s="624"/>
      <c r="AH25" s="624"/>
      <c r="AI25" s="624"/>
      <c r="AJ25" s="624"/>
      <c r="AK25" s="624"/>
      <c r="AL25" s="624"/>
      <c r="AM25" s="624"/>
      <c r="AN25" s="626"/>
      <c r="AO25" s="6"/>
      <c r="AP25" s="10"/>
      <c r="AQ25" s="114"/>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R25">
        <v>53</v>
      </c>
      <c r="CS25" t="s">
        <v>4602</v>
      </c>
    </row>
    <row r="26" spans="1:97" ht="12.75" customHeight="1" x14ac:dyDescent="0.2">
      <c r="A26" s="6"/>
      <c r="B26" s="621">
        <v>4</v>
      </c>
      <c r="C26" s="622"/>
      <c r="D26" s="618" t="str">
        <f>IF(AC26=0,"","Moms")</f>
        <v/>
      </c>
      <c r="E26" s="627"/>
      <c r="F26" s="627"/>
      <c r="G26" s="627"/>
      <c r="H26" s="627"/>
      <c r="I26" s="627"/>
      <c r="J26" s="627"/>
      <c r="K26" s="627"/>
      <c r="L26" s="627"/>
      <c r="M26" s="627"/>
      <c r="N26" s="627"/>
      <c r="O26" s="627"/>
      <c r="P26" s="627"/>
      <c r="Q26" s="627"/>
      <c r="R26" s="627"/>
      <c r="S26" s="627"/>
      <c r="T26" s="627"/>
      <c r="U26" s="627"/>
      <c r="V26" s="627"/>
      <c r="W26" s="627"/>
      <c r="X26" s="627"/>
      <c r="Y26" s="627"/>
      <c r="Z26" s="627"/>
      <c r="AA26" s="627"/>
      <c r="AB26" s="622"/>
      <c r="AC26" s="628">
        <f>0.25*(AC25)</f>
        <v>0</v>
      </c>
      <c r="AD26" s="629"/>
      <c r="AE26" s="629"/>
      <c r="AF26" s="629"/>
      <c r="AG26" s="629"/>
      <c r="AH26" s="629"/>
      <c r="AI26" s="629"/>
      <c r="AJ26" s="629"/>
      <c r="AK26" s="629"/>
      <c r="AL26" s="629"/>
      <c r="AM26" s="629"/>
      <c r="AN26" s="630"/>
      <c r="AO26" s="6"/>
      <c r="AP26" s="10"/>
      <c r="AQ26" s="114"/>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R26">
        <v>54</v>
      </c>
      <c r="CS26" t="s">
        <v>4602</v>
      </c>
    </row>
    <row r="27" spans="1:97" ht="12.75" customHeight="1" x14ac:dyDescent="0.2">
      <c r="A27" s="6"/>
      <c r="B27" s="621">
        <v>5</v>
      </c>
      <c r="C27" s="622"/>
      <c r="D27" s="618" t="str">
        <f>IF(AC27=0,"","Värdering enl. REV")</f>
        <v/>
      </c>
      <c r="E27" s="619"/>
      <c r="F27" s="619"/>
      <c r="G27" s="619"/>
      <c r="H27" s="619"/>
      <c r="I27" s="619"/>
      <c r="J27" s="619"/>
      <c r="K27" s="619"/>
      <c r="L27" s="619"/>
      <c r="M27" s="619"/>
      <c r="N27" s="619"/>
      <c r="O27" s="619"/>
      <c r="P27" s="619"/>
      <c r="Q27" s="619"/>
      <c r="R27" s="619"/>
      <c r="S27" s="619"/>
      <c r="T27" s="619"/>
      <c r="U27" s="619"/>
      <c r="V27" s="619"/>
      <c r="W27" s="619"/>
      <c r="X27" s="619"/>
      <c r="Y27" s="619"/>
      <c r="Z27" s="619"/>
      <c r="AA27" s="619"/>
      <c r="AB27" s="620"/>
      <c r="AC27" s="628">
        <f>REV_Sammandrag!AB33</f>
        <v>0</v>
      </c>
      <c r="AD27" s="629"/>
      <c r="AE27" s="629"/>
      <c r="AF27" s="629"/>
      <c r="AG27" s="629"/>
      <c r="AH27" s="629"/>
      <c r="AI27" s="629"/>
      <c r="AJ27" s="629"/>
      <c r="AK27" s="629"/>
      <c r="AL27" s="629"/>
      <c r="AM27" s="629"/>
      <c r="AN27" s="630"/>
      <c r="AO27" s="6"/>
      <c r="AP27" s="10"/>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R27">
        <v>56</v>
      </c>
      <c r="CS27" t="s">
        <v>3669</v>
      </c>
    </row>
    <row r="28" spans="1:97" ht="12.75" customHeight="1" x14ac:dyDescent="0.2">
      <c r="A28" s="6"/>
      <c r="B28" s="621">
        <v>6</v>
      </c>
      <c r="C28" s="622"/>
      <c r="D28" s="593"/>
      <c r="E28" s="594"/>
      <c r="F28" s="594"/>
      <c r="G28" s="594"/>
      <c r="H28" s="594"/>
      <c r="I28" s="594"/>
      <c r="J28" s="594"/>
      <c r="K28" s="594"/>
      <c r="L28" s="594"/>
      <c r="M28" s="594"/>
      <c r="N28" s="594"/>
      <c r="O28" s="594"/>
      <c r="P28" s="594"/>
      <c r="Q28" s="594"/>
      <c r="R28" s="594"/>
      <c r="S28" s="594"/>
      <c r="T28" s="594"/>
      <c r="U28" s="594"/>
      <c r="V28" s="594"/>
      <c r="W28" s="594"/>
      <c r="X28" s="594"/>
      <c r="Y28" s="594"/>
      <c r="Z28" s="594"/>
      <c r="AA28" s="594"/>
      <c r="AB28" s="595"/>
      <c r="AC28" s="884"/>
      <c r="AD28" s="885"/>
      <c r="AE28" s="885"/>
      <c r="AF28" s="885"/>
      <c r="AG28" s="885"/>
      <c r="AH28" s="885"/>
      <c r="AI28" s="885"/>
      <c r="AJ28" s="885"/>
      <c r="AK28" s="885"/>
      <c r="AL28" s="885"/>
      <c r="AM28" s="885"/>
      <c r="AN28" s="88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R28">
        <v>57</v>
      </c>
      <c r="CS28" t="s">
        <v>3669</v>
      </c>
    </row>
    <row r="29" spans="1:97" ht="12.75" customHeight="1" x14ac:dyDescent="0.2">
      <c r="A29" s="6"/>
      <c r="B29" s="621">
        <v>7</v>
      </c>
      <c r="C29" s="622"/>
      <c r="D29" s="593"/>
      <c r="E29" s="594"/>
      <c r="F29" s="594"/>
      <c r="G29" s="594"/>
      <c r="H29" s="594"/>
      <c r="I29" s="594"/>
      <c r="J29" s="594"/>
      <c r="K29" s="594"/>
      <c r="L29" s="594"/>
      <c r="M29" s="594"/>
      <c r="N29" s="594"/>
      <c r="O29" s="594"/>
      <c r="P29" s="594"/>
      <c r="Q29" s="594"/>
      <c r="R29" s="594"/>
      <c r="S29" s="594"/>
      <c r="T29" s="594"/>
      <c r="U29" s="594"/>
      <c r="V29" s="594"/>
      <c r="W29" s="594"/>
      <c r="X29" s="594"/>
      <c r="Y29" s="594"/>
      <c r="Z29" s="594"/>
      <c r="AA29" s="594"/>
      <c r="AB29" s="595"/>
      <c r="AC29" s="623"/>
      <c r="AD29" s="645"/>
      <c r="AE29" s="645"/>
      <c r="AF29" s="645"/>
      <c r="AG29" s="645"/>
      <c r="AH29" s="645"/>
      <c r="AI29" s="645"/>
      <c r="AJ29" s="645"/>
      <c r="AK29" s="645"/>
      <c r="AL29" s="645"/>
      <c r="AM29" s="645"/>
      <c r="AN29" s="64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R29">
        <v>58</v>
      </c>
      <c r="CS29" t="s">
        <v>3669</v>
      </c>
    </row>
    <row r="30" spans="1:97" ht="15" x14ac:dyDescent="0.25">
      <c r="A30" s="7"/>
      <c r="B30" s="3"/>
      <c r="C30" s="3"/>
      <c r="D30" s="3"/>
      <c r="E30" s="3"/>
      <c r="F30" s="3"/>
      <c r="G30" s="3"/>
      <c r="H30" s="3"/>
      <c r="I30" s="3"/>
      <c r="J30" s="3"/>
      <c r="K30" s="3"/>
      <c r="L30" s="3"/>
      <c r="M30" s="3"/>
      <c r="N30" s="3"/>
      <c r="O30" s="3"/>
      <c r="P30" s="3"/>
      <c r="Q30" s="3"/>
      <c r="R30" s="3"/>
      <c r="S30" s="3"/>
      <c r="T30" s="3"/>
      <c r="U30" s="3"/>
      <c r="V30" s="3"/>
      <c r="W30" s="3"/>
      <c r="X30" s="3"/>
      <c r="Y30" s="659" t="s">
        <v>417</v>
      </c>
      <c r="Z30" s="638"/>
      <c r="AA30" s="638"/>
      <c r="AB30" s="638"/>
      <c r="AC30" s="656">
        <f>SUM(AC23:AN29)</f>
        <v>0</v>
      </c>
      <c r="AD30" s="657"/>
      <c r="AE30" s="657"/>
      <c r="AF30" s="657"/>
      <c r="AG30" s="657"/>
      <c r="AH30" s="657"/>
      <c r="AI30" s="657"/>
      <c r="AJ30" s="657"/>
      <c r="AK30" s="657"/>
      <c r="AL30" s="657"/>
      <c r="AM30" s="657"/>
      <c r="AN30" s="658"/>
      <c r="AO30" s="6"/>
      <c r="AP30" s="6"/>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6"/>
      <c r="CA30" s="6"/>
      <c r="CB30" s="6"/>
      <c r="CC30" s="6"/>
      <c r="CD30" s="6"/>
      <c r="CE30" s="6"/>
      <c r="CF30" s="6"/>
      <c r="CG30" s="6"/>
      <c r="CH30" s="6"/>
      <c r="CI30" s="6"/>
      <c r="CJ30" s="6"/>
      <c r="CK30" s="6"/>
      <c r="CL30" s="6"/>
      <c r="CR30">
        <v>60</v>
      </c>
      <c r="CS30" t="s">
        <v>3669</v>
      </c>
    </row>
    <row r="31" spans="1:97" ht="5.25" customHeight="1" x14ac:dyDescent="0.2">
      <c r="A31" s="7"/>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6"/>
      <c r="CA31" s="6"/>
      <c r="CB31" s="6"/>
      <c r="CC31" s="6"/>
      <c r="CD31" s="6"/>
      <c r="CE31" s="6"/>
      <c r="CF31" s="6"/>
      <c r="CG31" s="6"/>
      <c r="CH31" s="6"/>
      <c r="CI31" s="6"/>
      <c r="CJ31" s="6"/>
      <c r="CK31" s="6"/>
      <c r="CL31" s="6"/>
      <c r="CR31">
        <v>61</v>
      </c>
      <c r="CS31" t="s">
        <v>3670</v>
      </c>
    </row>
    <row r="32" spans="1:97" ht="10.5" customHeight="1" x14ac:dyDescent="0.2">
      <c r="A32" s="3"/>
      <c r="B32" s="640" t="s">
        <v>415</v>
      </c>
      <c r="C32" s="641"/>
      <c r="D32" s="637" t="s">
        <v>481</v>
      </c>
      <c r="E32" s="638"/>
      <c r="F32" s="638"/>
      <c r="G32" s="638"/>
      <c r="H32" s="638"/>
      <c r="I32" s="638"/>
      <c r="J32" s="638"/>
      <c r="K32" s="638"/>
      <c r="L32" s="639"/>
      <c r="M32" s="637" t="s">
        <v>483</v>
      </c>
      <c r="N32" s="638"/>
      <c r="O32" s="638"/>
      <c r="P32" s="639"/>
      <c r="Q32" s="637" t="s">
        <v>484</v>
      </c>
      <c r="R32" s="638"/>
      <c r="S32" s="638"/>
      <c r="T32" s="639"/>
      <c r="U32" s="637" t="s">
        <v>485</v>
      </c>
      <c r="V32" s="638"/>
      <c r="W32" s="638"/>
      <c r="X32" s="639"/>
      <c r="Y32" s="637" t="s">
        <v>486</v>
      </c>
      <c r="Z32" s="638"/>
      <c r="AA32" s="638"/>
      <c r="AB32" s="639"/>
      <c r="AC32" s="637" t="s">
        <v>487</v>
      </c>
      <c r="AD32" s="638"/>
      <c r="AE32" s="638"/>
      <c r="AF32" s="639"/>
      <c r="AG32" s="637" t="s">
        <v>488</v>
      </c>
      <c r="AH32" s="638"/>
      <c r="AI32" s="638"/>
      <c r="AJ32" s="639"/>
      <c r="AK32" s="637" t="s">
        <v>418</v>
      </c>
      <c r="AL32" s="638"/>
      <c r="AM32" s="638"/>
      <c r="AN32" s="639"/>
      <c r="AO32" s="637" t="s">
        <v>419</v>
      </c>
      <c r="AP32" s="638"/>
      <c r="AQ32" s="638"/>
      <c r="AR32" s="638"/>
      <c r="AS32" s="639"/>
      <c r="AT32" s="637" t="s">
        <v>420</v>
      </c>
      <c r="AU32" s="638"/>
      <c r="AV32" s="638"/>
      <c r="AW32" s="639"/>
      <c r="AX32" s="637" t="s">
        <v>3666</v>
      </c>
      <c r="AY32" s="638"/>
      <c r="AZ32" s="638"/>
      <c r="BA32" s="638"/>
      <c r="BB32" s="639"/>
      <c r="BC32" s="637" t="s">
        <v>489</v>
      </c>
      <c r="BD32" s="638"/>
      <c r="BE32" s="638"/>
      <c r="BF32" s="639"/>
      <c r="BG32" s="637" t="s">
        <v>421</v>
      </c>
      <c r="BH32" s="639"/>
      <c r="BI32" s="637" t="s">
        <v>422</v>
      </c>
      <c r="BJ32" s="638"/>
      <c r="BK32" s="638"/>
      <c r="BL32" s="639"/>
      <c r="BM32" s="637" t="s">
        <v>423</v>
      </c>
      <c r="BN32" s="638"/>
      <c r="BO32" s="638"/>
      <c r="BP32" s="639"/>
      <c r="BQ32" s="637" t="s">
        <v>424</v>
      </c>
      <c r="BR32" s="638"/>
      <c r="BS32" s="638"/>
      <c r="BT32" s="639"/>
      <c r="BU32" s="637" t="s">
        <v>3667</v>
      </c>
      <c r="BV32" s="638"/>
      <c r="BW32" s="638"/>
      <c r="BX32" s="674"/>
      <c r="BY32" s="3"/>
      <c r="BZ32" s="6"/>
      <c r="CA32" s="6"/>
      <c r="CB32" s="6"/>
      <c r="CC32" s="6"/>
      <c r="CD32" s="6"/>
      <c r="CE32" s="6"/>
      <c r="CF32" s="6"/>
      <c r="CG32" s="6"/>
      <c r="CH32" s="6"/>
      <c r="CI32" s="6"/>
      <c r="CJ32" s="6"/>
      <c r="CK32" s="6"/>
      <c r="CL32" s="6"/>
    </row>
    <row r="33" spans="1:90" ht="14.25" x14ac:dyDescent="0.2">
      <c r="A33" s="6"/>
      <c r="B33" s="670">
        <v>1</v>
      </c>
      <c r="C33" s="669"/>
      <c r="D33" s="660">
        <f>AC23</f>
        <v>0</v>
      </c>
      <c r="E33" s="661"/>
      <c r="F33" s="661"/>
      <c r="G33" s="661"/>
      <c r="H33" s="661"/>
      <c r="I33" s="661"/>
      <c r="J33" s="661"/>
      <c r="K33" s="661"/>
      <c r="L33" s="662"/>
      <c r="M33" s="671">
        <v>8022</v>
      </c>
      <c r="N33" s="672"/>
      <c r="O33" s="672"/>
      <c r="P33" s="673"/>
      <c r="Q33" s="642" t="s">
        <v>1082</v>
      </c>
      <c r="R33" s="643"/>
      <c r="S33" s="643"/>
      <c r="T33" s="644"/>
      <c r="U33" s="642">
        <v>1281</v>
      </c>
      <c r="V33" s="643"/>
      <c r="W33" s="643"/>
      <c r="X33" s="644"/>
      <c r="Y33" s="664">
        <f>REV_Sammandrag!E10</f>
        <v>0</v>
      </c>
      <c r="Z33" s="665"/>
      <c r="AA33" s="665"/>
      <c r="AB33" s="666"/>
      <c r="AC33" s="671" t="s">
        <v>3671</v>
      </c>
      <c r="AD33" s="672"/>
      <c r="AE33" s="672"/>
      <c r="AF33" s="673"/>
      <c r="AG33" s="667"/>
      <c r="AH33" s="668"/>
      <c r="AI33" s="668"/>
      <c r="AJ33" s="669"/>
      <c r="AK33" s="667"/>
      <c r="AL33" s="668"/>
      <c r="AM33" s="668"/>
      <c r="AN33" s="669"/>
      <c r="AO33" s="667"/>
      <c r="AP33" s="668"/>
      <c r="AQ33" s="668"/>
      <c r="AR33" s="668"/>
      <c r="AS33" s="669"/>
      <c r="AT33" s="667"/>
      <c r="AU33" s="668"/>
      <c r="AV33" s="668"/>
      <c r="AW33" s="669"/>
      <c r="AX33" s="663">
        <v>49</v>
      </c>
      <c r="AY33" s="643"/>
      <c r="AZ33" s="643"/>
      <c r="BA33" s="643"/>
      <c r="BB33" s="644"/>
      <c r="BC33" s="664" t="s">
        <v>426</v>
      </c>
      <c r="BD33" s="665"/>
      <c r="BE33" s="665"/>
      <c r="BF33" s="666"/>
      <c r="BG33" s="667"/>
      <c r="BH33" s="669"/>
      <c r="BI33" s="667"/>
      <c r="BJ33" s="668"/>
      <c r="BK33" s="668"/>
      <c r="BL33" s="669"/>
      <c r="BM33" s="667"/>
      <c r="BN33" s="668"/>
      <c r="BO33" s="668"/>
      <c r="BP33" s="669"/>
      <c r="BQ33" s="680" t="s">
        <v>2985</v>
      </c>
      <c r="BR33" s="681"/>
      <c r="BS33" s="681"/>
      <c r="BT33" s="682"/>
      <c r="BU33" s="663">
        <v>0</v>
      </c>
      <c r="BV33" s="643"/>
      <c r="BW33" s="643"/>
      <c r="BX33" s="675"/>
      <c r="BY33" s="6"/>
      <c r="BZ33" s="6"/>
      <c r="CA33" s="6"/>
      <c r="CB33" s="6"/>
      <c r="CC33" s="6"/>
      <c r="CD33" s="6"/>
      <c r="CE33" s="6"/>
      <c r="CF33" s="6"/>
      <c r="CG33" s="6"/>
      <c r="CH33" s="6"/>
      <c r="CI33" s="6"/>
      <c r="CJ33" s="6"/>
      <c r="CK33" s="6"/>
      <c r="CL33" s="6"/>
    </row>
    <row r="34" spans="1:90" ht="14.25" x14ac:dyDescent="0.2">
      <c r="A34" s="6"/>
      <c r="B34" s="621">
        <v>2</v>
      </c>
      <c r="C34" s="622"/>
      <c r="D34" s="660">
        <f t="shared" ref="D34:D39" si="0">AC24</f>
        <v>0</v>
      </c>
      <c r="E34" s="661"/>
      <c r="F34" s="661"/>
      <c r="G34" s="661"/>
      <c r="H34" s="661"/>
      <c r="I34" s="661"/>
      <c r="J34" s="661"/>
      <c r="K34" s="661"/>
      <c r="L34" s="662"/>
      <c r="M34" s="685" t="str">
        <f t="shared" ref="M34:M39" si="1">IF($D34=0,"",M$33)</f>
        <v/>
      </c>
      <c r="N34" s="686"/>
      <c r="O34" s="686"/>
      <c r="P34" s="687"/>
      <c r="Q34" s="676" t="str">
        <f>IF($D34=0,"",Q$33)</f>
        <v/>
      </c>
      <c r="R34" s="677"/>
      <c r="S34" s="677"/>
      <c r="T34" s="678"/>
      <c r="U34" s="676" t="str">
        <f>IF($D34=0,"",U$33)</f>
        <v/>
      </c>
      <c r="V34" s="677"/>
      <c r="W34" s="677"/>
      <c r="X34" s="678"/>
      <c r="Y34" s="676" t="str">
        <f>IF($D34=0,"",Y$33)</f>
        <v/>
      </c>
      <c r="Z34" s="677"/>
      <c r="AA34" s="677"/>
      <c r="AB34" s="678"/>
      <c r="AC34" s="685" t="str">
        <f>IF($D34=0,"","OTH")</f>
        <v/>
      </c>
      <c r="AD34" s="686"/>
      <c r="AE34" s="686"/>
      <c r="AF34" s="687"/>
      <c r="AG34" s="679"/>
      <c r="AH34" s="627"/>
      <c r="AI34" s="627"/>
      <c r="AJ34" s="622"/>
      <c r="AK34" s="679"/>
      <c r="AL34" s="627"/>
      <c r="AM34" s="627"/>
      <c r="AN34" s="622"/>
      <c r="AO34" s="679"/>
      <c r="AP34" s="627"/>
      <c r="AQ34" s="627"/>
      <c r="AR34" s="627"/>
      <c r="AS34" s="622"/>
      <c r="AT34" s="679"/>
      <c r="AU34" s="627"/>
      <c r="AV34" s="627"/>
      <c r="AW34" s="622"/>
      <c r="AX34" s="676" t="str">
        <f t="shared" ref="AX34:AX39" si="2">IF($D34=0,"",$AX$33)</f>
        <v/>
      </c>
      <c r="AY34" s="677"/>
      <c r="AZ34" s="677"/>
      <c r="BA34" s="677"/>
      <c r="BB34" s="678"/>
      <c r="BC34" s="676" t="str">
        <f t="shared" ref="BC34:BC39" si="3">IF($D34=0,"",$BC$33)</f>
        <v/>
      </c>
      <c r="BD34" s="677"/>
      <c r="BE34" s="677"/>
      <c r="BF34" s="678"/>
      <c r="BG34" s="679"/>
      <c r="BH34" s="622"/>
      <c r="BI34" s="679"/>
      <c r="BJ34" s="627"/>
      <c r="BK34" s="627"/>
      <c r="BL34" s="622"/>
      <c r="BM34" s="679"/>
      <c r="BN34" s="627"/>
      <c r="BO34" s="627"/>
      <c r="BP34" s="622"/>
      <c r="BQ34" s="676" t="str">
        <f t="shared" ref="BQ34:BQ39" si="4">IF($D34=0,"",$BQ$33)</f>
        <v/>
      </c>
      <c r="BR34" s="677"/>
      <c r="BS34" s="677"/>
      <c r="BT34" s="678"/>
      <c r="BU34" s="676" t="str">
        <f>IF($D$34=0,"",$BU$33)</f>
        <v/>
      </c>
      <c r="BV34" s="677"/>
      <c r="BW34" s="677"/>
      <c r="BX34" s="683"/>
      <c r="BY34" s="6"/>
      <c r="BZ34" s="6"/>
      <c r="CA34" s="6"/>
      <c r="CB34" s="6"/>
      <c r="CC34" s="6"/>
      <c r="CD34" s="6"/>
      <c r="CE34" s="6"/>
      <c r="CF34" s="6"/>
      <c r="CG34" s="6"/>
      <c r="CH34" s="6"/>
      <c r="CI34" s="6"/>
      <c r="CJ34" s="6"/>
      <c r="CK34" s="6"/>
      <c r="CL34" s="6"/>
    </row>
    <row r="35" spans="1:90" ht="14.25" x14ac:dyDescent="0.2">
      <c r="A35" s="6"/>
      <c r="B35" s="621">
        <v>3</v>
      </c>
      <c r="C35" s="622"/>
      <c r="D35" s="660">
        <f t="shared" si="0"/>
        <v>0</v>
      </c>
      <c r="E35" s="661"/>
      <c r="F35" s="661"/>
      <c r="G35" s="661"/>
      <c r="H35" s="661"/>
      <c r="I35" s="661"/>
      <c r="J35" s="661"/>
      <c r="K35" s="661"/>
      <c r="L35" s="662"/>
      <c r="M35" s="685" t="str">
        <f t="shared" si="1"/>
        <v/>
      </c>
      <c r="N35" s="686"/>
      <c r="O35" s="686"/>
      <c r="P35" s="687"/>
      <c r="Q35" s="676" t="str">
        <f>IF($D35=0,"",Q$33)</f>
        <v/>
      </c>
      <c r="R35" s="677"/>
      <c r="S35" s="677"/>
      <c r="T35" s="678"/>
      <c r="U35" s="676" t="str">
        <f>IF($D35=0,"",U$33)</f>
        <v/>
      </c>
      <c r="V35" s="677"/>
      <c r="W35" s="677"/>
      <c r="X35" s="678"/>
      <c r="Y35" s="676" t="str">
        <f>IF($D35=0,"",Y$33)</f>
        <v/>
      </c>
      <c r="Z35" s="677"/>
      <c r="AA35" s="677"/>
      <c r="AB35" s="678"/>
      <c r="AC35" s="685" t="str">
        <f>IF($D35=0,"","OTH")</f>
        <v/>
      </c>
      <c r="AD35" s="686"/>
      <c r="AE35" s="686"/>
      <c r="AF35" s="687"/>
      <c r="AG35" s="679"/>
      <c r="AH35" s="627"/>
      <c r="AI35" s="627"/>
      <c r="AJ35" s="622"/>
      <c r="AK35" s="679"/>
      <c r="AL35" s="627"/>
      <c r="AM35" s="627"/>
      <c r="AN35" s="622"/>
      <c r="AO35" s="679"/>
      <c r="AP35" s="627"/>
      <c r="AQ35" s="627"/>
      <c r="AR35" s="627"/>
      <c r="AS35" s="622"/>
      <c r="AT35" s="679"/>
      <c r="AU35" s="627"/>
      <c r="AV35" s="627"/>
      <c r="AW35" s="622"/>
      <c r="AX35" s="676" t="str">
        <f t="shared" si="2"/>
        <v/>
      </c>
      <c r="AY35" s="677"/>
      <c r="AZ35" s="677"/>
      <c r="BA35" s="677"/>
      <c r="BB35" s="678"/>
      <c r="BC35" s="676" t="str">
        <f t="shared" si="3"/>
        <v/>
      </c>
      <c r="BD35" s="677"/>
      <c r="BE35" s="677"/>
      <c r="BF35" s="678"/>
      <c r="BG35" s="684"/>
      <c r="BH35" s="622"/>
      <c r="BI35" s="679"/>
      <c r="BJ35" s="627"/>
      <c r="BK35" s="627"/>
      <c r="BL35" s="622"/>
      <c r="BM35" s="679"/>
      <c r="BN35" s="627"/>
      <c r="BO35" s="627"/>
      <c r="BP35" s="622"/>
      <c r="BQ35" s="676" t="str">
        <f t="shared" si="4"/>
        <v/>
      </c>
      <c r="BR35" s="677"/>
      <c r="BS35" s="677"/>
      <c r="BT35" s="678"/>
      <c r="BU35" s="676" t="str">
        <f>IF($D35=0,"",$BU$33)</f>
        <v/>
      </c>
      <c r="BV35" s="677"/>
      <c r="BW35" s="677"/>
      <c r="BX35" s="683"/>
      <c r="BY35" s="6"/>
      <c r="BZ35" s="6"/>
      <c r="CA35" s="6"/>
      <c r="CB35" s="6"/>
      <c r="CC35" s="6"/>
      <c r="CD35" s="6"/>
      <c r="CE35" s="6"/>
      <c r="CF35" s="6"/>
      <c r="CG35" s="6"/>
      <c r="CH35" s="6"/>
      <c r="CI35" s="6"/>
      <c r="CJ35" s="6"/>
      <c r="CK35" s="6"/>
      <c r="CL35" s="6"/>
    </row>
    <row r="36" spans="1:90" ht="14.25" x14ac:dyDescent="0.2">
      <c r="A36" s="6"/>
      <c r="B36" s="621">
        <v>4</v>
      </c>
      <c r="C36" s="622"/>
      <c r="D36" s="660">
        <f t="shared" si="0"/>
        <v>0</v>
      </c>
      <c r="E36" s="661"/>
      <c r="F36" s="661"/>
      <c r="G36" s="661"/>
      <c r="H36" s="661"/>
      <c r="I36" s="661"/>
      <c r="J36" s="661"/>
      <c r="K36" s="661"/>
      <c r="L36" s="662"/>
      <c r="M36" s="685" t="str">
        <f t="shared" si="1"/>
        <v/>
      </c>
      <c r="N36" s="686"/>
      <c r="O36" s="686"/>
      <c r="P36" s="687"/>
      <c r="Q36" s="676" t="str">
        <f>IF($D36=0,"",Q$33)</f>
        <v/>
      </c>
      <c r="R36" s="677"/>
      <c r="S36" s="677"/>
      <c r="T36" s="678"/>
      <c r="U36" s="676" t="str">
        <f>IF($D36=0,"","2641")</f>
        <v/>
      </c>
      <c r="V36" s="677"/>
      <c r="W36" s="677"/>
      <c r="X36" s="678"/>
      <c r="Y36" s="676" t="str">
        <f>IF($D36=0,"",Y$33)</f>
        <v/>
      </c>
      <c r="Z36" s="677"/>
      <c r="AA36" s="677"/>
      <c r="AB36" s="678"/>
      <c r="AC36" s="685"/>
      <c r="AD36" s="686"/>
      <c r="AE36" s="686"/>
      <c r="AF36" s="687"/>
      <c r="AG36" s="679"/>
      <c r="AH36" s="627"/>
      <c r="AI36" s="627"/>
      <c r="AJ36" s="622"/>
      <c r="AK36" s="679"/>
      <c r="AL36" s="627"/>
      <c r="AM36" s="627"/>
      <c r="AN36" s="622"/>
      <c r="AO36" s="679"/>
      <c r="AP36" s="627"/>
      <c r="AQ36" s="627"/>
      <c r="AR36" s="627"/>
      <c r="AS36" s="622"/>
      <c r="AT36" s="679"/>
      <c r="AU36" s="627"/>
      <c r="AV36" s="627"/>
      <c r="AW36" s="622"/>
      <c r="AX36" s="676" t="str">
        <f t="shared" si="2"/>
        <v/>
      </c>
      <c r="AY36" s="677"/>
      <c r="AZ36" s="677"/>
      <c r="BA36" s="677"/>
      <c r="BB36" s="678"/>
      <c r="BC36" s="676" t="str">
        <f t="shared" si="3"/>
        <v/>
      </c>
      <c r="BD36" s="677"/>
      <c r="BE36" s="677"/>
      <c r="BF36" s="678"/>
      <c r="BG36" s="679"/>
      <c r="BH36" s="622"/>
      <c r="BI36" s="679"/>
      <c r="BJ36" s="627"/>
      <c r="BK36" s="627"/>
      <c r="BL36" s="622"/>
      <c r="BM36" s="679"/>
      <c r="BN36" s="627"/>
      <c r="BO36" s="627"/>
      <c r="BP36" s="622"/>
      <c r="BQ36" s="676" t="str">
        <f t="shared" si="4"/>
        <v/>
      </c>
      <c r="BR36" s="677"/>
      <c r="BS36" s="677"/>
      <c r="BT36" s="678"/>
      <c r="BU36" s="676" t="str">
        <f>IF($D36=0,"",$BU$33)</f>
        <v/>
      </c>
      <c r="BV36" s="677"/>
      <c r="BW36" s="677"/>
      <c r="BX36" s="683"/>
      <c r="BY36" s="6"/>
      <c r="BZ36" s="6"/>
      <c r="CA36" s="6"/>
      <c r="CB36" s="6"/>
      <c r="CC36" s="6"/>
      <c r="CD36" s="6"/>
      <c r="CE36" s="6"/>
      <c r="CF36" s="6"/>
      <c r="CG36" s="6"/>
      <c r="CH36" s="6"/>
      <c r="CI36" s="6"/>
      <c r="CJ36" s="6"/>
      <c r="CK36" s="6"/>
      <c r="CL36" s="6"/>
    </row>
    <row r="37" spans="1:90" ht="14.25" x14ac:dyDescent="0.2">
      <c r="A37" s="6"/>
      <c r="B37" s="621">
        <v>5</v>
      </c>
      <c r="C37" s="622"/>
      <c r="D37" s="660">
        <f t="shared" si="0"/>
        <v>0</v>
      </c>
      <c r="E37" s="661"/>
      <c r="F37" s="661"/>
      <c r="G37" s="661"/>
      <c r="H37" s="661"/>
      <c r="I37" s="661"/>
      <c r="J37" s="661"/>
      <c r="K37" s="661"/>
      <c r="L37" s="662"/>
      <c r="M37" s="685" t="str">
        <f t="shared" si="1"/>
        <v/>
      </c>
      <c r="N37" s="879"/>
      <c r="O37" s="879"/>
      <c r="P37" s="880"/>
      <c r="Q37" s="676" t="str">
        <f>IF($D37=0,"",Q$33)</f>
        <v/>
      </c>
      <c r="R37" s="881"/>
      <c r="S37" s="881"/>
      <c r="T37" s="882"/>
      <c r="U37" s="676" t="str">
        <f>IF($D37=0,"",U$33)</f>
        <v/>
      </c>
      <c r="V37" s="881"/>
      <c r="W37" s="881"/>
      <c r="X37" s="882"/>
      <c r="Y37" s="676" t="str">
        <f>IF($D37=0,"",Y$33)</f>
        <v/>
      </c>
      <c r="Z37" s="881"/>
      <c r="AA37" s="881"/>
      <c r="AB37" s="882"/>
      <c r="AC37" s="685" t="str">
        <f>IF($D37=0,"","EAS")</f>
        <v/>
      </c>
      <c r="AD37" s="879"/>
      <c r="AE37" s="879"/>
      <c r="AF37" s="880"/>
      <c r="AG37" s="679"/>
      <c r="AH37" s="684"/>
      <c r="AI37" s="684"/>
      <c r="AJ37" s="878"/>
      <c r="AK37" s="679"/>
      <c r="AL37" s="684"/>
      <c r="AM37" s="684"/>
      <c r="AN37" s="878"/>
      <c r="AO37" s="679"/>
      <c r="AP37" s="684"/>
      <c r="AQ37" s="684"/>
      <c r="AR37" s="684"/>
      <c r="AS37" s="878"/>
      <c r="AT37" s="679"/>
      <c r="AU37" s="684"/>
      <c r="AV37" s="684"/>
      <c r="AW37" s="878"/>
      <c r="AX37" s="676" t="str">
        <f t="shared" si="2"/>
        <v/>
      </c>
      <c r="AY37" s="881"/>
      <c r="AZ37" s="881"/>
      <c r="BA37" s="881"/>
      <c r="BB37" s="882"/>
      <c r="BC37" s="676" t="str">
        <f t="shared" si="3"/>
        <v/>
      </c>
      <c r="BD37" s="881"/>
      <c r="BE37" s="881"/>
      <c r="BF37" s="882"/>
      <c r="BG37" s="679"/>
      <c r="BH37" s="878"/>
      <c r="BI37" s="679"/>
      <c r="BJ37" s="684"/>
      <c r="BK37" s="684"/>
      <c r="BL37" s="878"/>
      <c r="BM37" s="679"/>
      <c r="BN37" s="684"/>
      <c r="BO37" s="684"/>
      <c r="BP37" s="878"/>
      <c r="BQ37" s="676" t="str">
        <f t="shared" si="4"/>
        <v/>
      </c>
      <c r="BR37" s="881"/>
      <c r="BS37" s="881"/>
      <c r="BT37" s="882"/>
      <c r="BU37" s="676" t="str">
        <f>IF($D37=0,"",$BU$33)</f>
        <v/>
      </c>
      <c r="BV37" s="881"/>
      <c r="BW37" s="881"/>
      <c r="BX37" s="883"/>
      <c r="BY37" s="6"/>
      <c r="BZ37" s="6"/>
      <c r="CA37" s="6"/>
      <c r="CB37" s="6"/>
      <c r="CC37" s="6"/>
      <c r="CD37" s="6"/>
      <c r="CE37" s="6"/>
      <c r="CF37" s="6"/>
      <c r="CG37" s="6"/>
      <c r="CH37" s="6"/>
      <c r="CI37" s="6"/>
      <c r="CJ37" s="6"/>
      <c r="CK37" s="6"/>
      <c r="CL37" s="6"/>
    </row>
    <row r="38" spans="1:90" ht="14.25" x14ac:dyDescent="0.2">
      <c r="A38" s="6"/>
      <c r="B38" s="621">
        <v>6</v>
      </c>
      <c r="C38" s="622"/>
      <c r="D38" s="660">
        <f t="shared" si="0"/>
        <v>0</v>
      </c>
      <c r="E38" s="661"/>
      <c r="F38" s="661"/>
      <c r="G38" s="661"/>
      <c r="H38" s="661"/>
      <c r="I38" s="661"/>
      <c r="J38" s="661"/>
      <c r="K38" s="661"/>
      <c r="L38" s="662"/>
      <c r="M38" s="685" t="str">
        <f t="shared" si="1"/>
        <v/>
      </c>
      <c r="N38" s="686"/>
      <c r="O38" s="686"/>
      <c r="P38" s="687"/>
      <c r="Q38" s="676" t="str">
        <f t="shared" ref="Q38:Q39" si="5">IF($D38=0,"",Q$33)</f>
        <v/>
      </c>
      <c r="R38" s="677"/>
      <c r="S38" s="677"/>
      <c r="T38" s="678"/>
      <c r="U38" s="676" t="str">
        <f t="shared" ref="U38:U39" si="6">IF($D38=0,"",U$33)</f>
        <v/>
      </c>
      <c r="V38" s="677"/>
      <c r="W38" s="677"/>
      <c r="X38" s="678"/>
      <c r="Y38" s="676" t="str">
        <f t="shared" ref="Y38:Y39" si="7">IF($D38=0,"",Y$33)</f>
        <v/>
      </c>
      <c r="Z38" s="677"/>
      <c r="AA38" s="677"/>
      <c r="AB38" s="678"/>
      <c r="AC38" s="685" t="str">
        <f t="shared" ref="AC38:AC39" si="8">IF($D38=0,"","OTH")</f>
        <v/>
      </c>
      <c r="AD38" s="686"/>
      <c r="AE38" s="686"/>
      <c r="AF38" s="687"/>
      <c r="AG38" s="679"/>
      <c r="AH38" s="627"/>
      <c r="AI38" s="627"/>
      <c r="AJ38" s="622"/>
      <c r="AK38" s="679"/>
      <c r="AL38" s="627"/>
      <c r="AM38" s="627"/>
      <c r="AN38" s="622"/>
      <c r="AO38" s="679"/>
      <c r="AP38" s="627"/>
      <c r="AQ38" s="627"/>
      <c r="AR38" s="627"/>
      <c r="AS38" s="622"/>
      <c r="AT38" s="679"/>
      <c r="AU38" s="627"/>
      <c r="AV38" s="627"/>
      <c r="AW38" s="622"/>
      <c r="AX38" s="676" t="str">
        <f t="shared" si="2"/>
        <v/>
      </c>
      <c r="AY38" s="677"/>
      <c r="AZ38" s="677"/>
      <c r="BA38" s="677"/>
      <c r="BB38" s="678"/>
      <c r="BC38" s="676" t="str">
        <f t="shared" si="3"/>
        <v/>
      </c>
      <c r="BD38" s="677"/>
      <c r="BE38" s="677"/>
      <c r="BF38" s="678"/>
      <c r="BG38" s="684"/>
      <c r="BH38" s="622"/>
      <c r="BI38" s="679"/>
      <c r="BJ38" s="627"/>
      <c r="BK38" s="627"/>
      <c r="BL38" s="622"/>
      <c r="BM38" s="679"/>
      <c r="BN38" s="627"/>
      <c r="BO38" s="627"/>
      <c r="BP38" s="622"/>
      <c r="BQ38" s="676" t="str">
        <f t="shared" si="4"/>
        <v/>
      </c>
      <c r="BR38" s="677"/>
      <c r="BS38" s="677"/>
      <c r="BT38" s="678"/>
      <c r="BU38" s="676" t="str">
        <f t="shared" ref="BU38:BU39" si="9">IF($D38=0,"",$BU$33)</f>
        <v/>
      </c>
      <c r="BV38" s="677"/>
      <c r="BW38" s="677"/>
      <c r="BX38" s="683"/>
      <c r="BY38" s="6"/>
      <c r="BZ38" s="6"/>
      <c r="CA38" s="6"/>
      <c r="CB38" s="6"/>
      <c r="CC38" s="6"/>
      <c r="CD38" s="6"/>
      <c r="CE38" s="6"/>
      <c r="CF38" s="6"/>
      <c r="CG38" s="6"/>
      <c r="CH38" s="6"/>
      <c r="CI38" s="6"/>
      <c r="CJ38" s="6"/>
      <c r="CK38" s="6"/>
      <c r="CL38" s="6"/>
    </row>
    <row r="39" spans="1:90" ht="14.25" x14ac:dyDescent="0.2">
      <c r="A39" s="6"/>
      <c r="B39" s="621">
        <v>7</v>
      </c>
      <c r="C39" s="622"/>
      <c r="D39" s="660">
        <f t="shared" si="0"/>
        <v>0</v>
      </c>
      <c r="E39" s="661"/>
      <c r="F39" s="661"/>
      <c r="G39" s="661"/>
      <c r="H39" s="661"/>
      <c r="I39" s="661"/>
      <c r="J39" s="661"/>
      <c r="K39" s="661"/>
      <c r="L39" s="662"/>
      <c r="M39" s="685" t="str">
        <f t="shared" si="1"/>
        <v/>
      </c>
      <c r="N39" s="686"/>
      <c r="O39" s="686"/>
      <c r="P39" s="687"/>
      <c r="Q39" s="676" t="str">
        <f t="shared" si="5"/>
        <v/>
      </c>
      <c r="R39" s="677"/>
      <c r="S39" s="677"/>
      <c r="T39" s="678"/>
      <c r="U39" s="676" t="str">
        <f t="shared" si="6"/>
        <v/>
      </c>
      <c r="V39" s="677"/>
      <c r="W39" s="677"/>
      <c r="X39" s="678"/>
      <c r="Y39" s="676" t="str">
        <f t="shared" si="7"/>
        <v/>
      </c>
      <c r="Z39" s="677"/>
      <c r="AA39" s="677"/>
      <c r="AB39" s="678"/>
      <c r="AC39" s="685" t="str">
        <f t="shared" si="8"/>
        <v/>
      </c>
      <c r="AD39" s="686"/>
      <c r="AE39" s="686"/>
      <c r="AF39" s="687"/>
      <c r="AG39" s="679"/>
      <c r="AH39" s="627"/>
      <c r="AI39" s="627"/>
      <c r="AJ39" s="622"/>
      <c r="AK39" s="679"/>
      <c r="AL39" s="627"/>
      <c r="AM39" s="627"/>
      <c r="AN39" s="622"/>
      <c r="AO39" s="679"/>
      <c r="AP39" s="627"/>
      <c r="AQ39" s="627"/>
      <c r="AR39" s="627"/>
      <c r="AS39" s="622"/>
      <c r="AT39" s="679"/>
      <c r="AU39" s="627"/>
      <c r="AV39" s="627"/>
      <c r="AW39" s="622"/>
      <c r="AX39" s="676" t="str">
        <f t="shared" si="2"/>
        <v/>
      </c>
      <c r="AY39" s="677"/>
      <c r="AZ39" s="677"/>
      <c r="BA39" s="677"/>
      <c r="BB39" s="678"/>
      <c r="BC39" s="676" t="str">
        <f t="shared" si="3"/>
        <v/>
      </c>
      <c r="BD39" s="677"/>
      <c r="BE39" s="677"/>
      <c r="BF39" s="678"/>
      <c r="BG39" s="684"/>
      <c r="BH39" s="622"/>
      <c r="BI39" s="679"/>
      <c r="BJ39" s="627"/>
      <c r="BK39" s="627"/>
      <c r="BL39" s="622"/>
      <c r="BM39" s="679"/>
      <c r="BN39" s="627"/>
      <c r="BO39" s="627"/>
      <c r="BP39" s="622"/>
      <c r="BQ39" s="676" t="str">
        <f t="shared" si="4"/>
        <v/>
      </c>
      <c r="BR39" s="677"/>
      <c r="BS39" s="677"/>
      <c r="BT39" s="678"/>
      <c r="BU39" s="676" t="str">
        <f t="shared" si="9"/>
        <v/>
      </c>
      <c r="BV39" s="677"/>
      <c r="BW39" s="677"/>
      <c r="BX39" s="683"/>
      <c r="BY39" s="6"/>
      <c r="BZ39" s="6"/>
      <c r="CA39" s="6"/>
      <c r="CB39" s="6"/>
      <c r="CC39" s="6"/>
      <c r="CD39" s="6"/>
      <c r="CE39" s="6"/>
      <c r="CF39" s="6"/>
      <c r="CG39" s="6"/>
      <c r="CH39" s="6"/>
      <c r="CI39" s="6"/>
      <c r="CJ39" s="6"/>
      <c r="CK39" s="6"/>
      <c r="CL39" s="6"/>
    </row>
    <row r="40" spans="1:90" ht="9" customHeight="1" x14ac:dyDescent="0.2">
      <c r="A40" s="7"/>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6"/>
      <c r="CA40" s="6"/>
      <c r="CB40" s="6"/>
      <c r="CC40" s="6"/>
      <c r="CD40" s="6"/>
      <c r="CE40" s="6"/>
      <c r="CF40" s="6"/>
      <c r="CG40" s="6"/>
      <c r="CH40" s="6"/>
      <c r="CI40" s="6"/>
      <c r="CJ40" s="6"/>
      <c r="CK40" s="6"/>
      <c r="CL40" s="6"/>
    </row>
    <row r="41" spans="1:90" ht="9.75" customHeight="1" x14ac:dyDescent="0.2">
      <c r="A41" s="5"/>
      <c r="B41" s="697" t="s">
        <v>413</v>
      </c>
      <c r="C41" s="697"/>
      <c r="D41" s="697"/>
      <c r="E41" s="697"/>
      <c r="F41" s="697"/>
      <c r="G41" s="697"/>
      <c r="H41" s="697"/>
      <c r="I41" s="697"/>
      <c r="J41" s="3"/>
      <c r="K41" s="3"/>
      <c r="L41" s="3"/>
      <c r="M41" s="695" t="s">
        <v>427</v>
      </c>
      <c r="N41" s="695"/>
      <c r="O41" s="695"/>
      <c r="P41" s="695"/>
      <c r="Q41" s="695"/>
      <c r="R41" s="695"/>
      <c r="S41" s="695"/>
      <c r="T41" s="695"/>
      <c r="U41" s="695"/>
      <c r="V41" s="695"/>
      <c r="W41" s="695"/>
      <c r="X41" s="695"/>
      <c r="Y41" s="695"/>
      <c r="Z41" s="695"/>
      <c r="AA41" s="695"/>
      <c r="AB41" s="695"/>
      <c r="AC41" s="695"/>
      <c r="AD41" s="695"/>
      <c r="AE41" s="695"/>
      <c r="AF41" s="695"/>
      <c r="AG41" s="695"/>
      <c r="AH41" s="695"/>
      <c r="AI41" s="695"/>
      <c r="AJ41" s="695"/>
      <c r="AK41" s="695"/>
      <c r="AL41" s="3"/>
      <c r="AM41" s="3"/>
      <c r="AN41" s="3"/>
      <c r="AO41" s="695" t="s">
        <v>428</v>
      </c>
      <c r="AP41" s="695"/>
      <c r="AQ41" s="695"/>
      <c r="AR41" s="695"/>
      <c r="AS41" s="695"/>
      <c r="AT41" s="695"/>
      <c r="AU41" s="695"/>
      <c r="AV41" s="695"/>
      <c r="AW41" s="695"/>
      <c r="AX41" s="695"/>
      <c r="AY41" s="695"/>
      <c r="AZ41" s="695"/>
      <c r="BA41" s="695"/>
      <c r="BB41" s="695"/>
      <c r="BC41" s="695"/>
      <c r="BD41" s="695"/>
      <c r="BE41" s="695"/>
      <c r="BF41" s="695"/>
      <c r="BG41" s="695"/>
      <c r="BH41" s="695"/>
      <c r="BI41" s="695"/>
      <c r="BJ41" s="695"/>
      <c r="BK41" s="695"/>
      <c r="BL41" s="695"/>
      <c r="BM41" s="695"/>
      <c r="BN41" s="3"/>
      <c r="BO41" s="3"/>
      <c r="BP41" s="3"/>
      <c r="BQ41" s="3"/>
      <c r="BR41" s="3"/>
      <c r="BS41" s="3"/>
      <c r="BT41" s="3"/>
      <c r="BU41" s="3"/>
      <c r="BV41" s="3"/>
      <c r="BW41" s="3"/>
      <c r="BX41" s="3"/>
      <c r="BY41" s="3"/>
      <c r="BZ41" s="6"/>
      <c r="CA41" s="6"/>
      <c r="CB41" s="6"/>
      <c r="CC41" s="6"/>
      <c r="CD41" s="6"/>
      <c r="CE41" s="6"/>
      <c r="CF41" s="6"/>
      <c r="CG41" s="6"/>
      <c r="CH41" s="6"/>
      <c r="CI41" s="6"/>
      <c r="CJ41" s="6"/>
      <c r="CK41" s="6"/>
      <c r="CL41" s="6"/>
    </row>
    <row r="42" spans="1:90" ht="14.25" x14ac:dyDescent="0.2">
      <c r="A42" s="6"/>
      <c r="B42" s="703"/>
      <c r="C42" s="704"/>
      <c r="D42" s="704"/>
      <c r="E42" s="704"/>
      <c r="F42" s="704"/>
      <c r="G42" s="704"/>
      <c r="H42" s="704"/>
      <c r="I42" s="704"/>
      <c r="J42" s="6"/>
      <c r="K42" s="6"/>
      <c r="L42" s="6"/>
      <c r="M42" s="696"/>
      <c r="N42" s="696"/>
      <c r="O42" s="696"/>
      <c r="P42" s="696"/>
      <c r="Q42" s="696"/>
      <c r="R42" s="696"/>
      <c r="S42" s="696"/>
      <c r="T42" s="696"/>
      <c r="U42" s="696"/>
      <c r="V42" s="696"/>
      <c r="W42" s="696"/>
      <c r="X42" s="696"/>
      <c r="Y42" s="696"/>
      <c r="Z42" s="696"/>
      <c r="AA42" s="696"/>
      <c r="AB42" s="696"/>
      <c r="AC42" s="696"/>
      <c r="AD42" s="696"/>
      <c r="AE42" s="696"/>
      <c r="AF42" s="696"/>
      <c r="AG42" s="696"/>
      <c r="AH42" s="696"/>
      <c r="AI42" s="696"/>
      <c r="AJ42" s="696"/>
      <c r="AK42" s="696"/>
      <c r="AL42" s="6"/>
      <c r="AM42" s="6"/>
      <c r="AN42" s="6"/>
      <c r="AO42" s="696"/>
      <c r="AP42" s="696"/>
      <c r="AQ42" s="696"/>
      <c r="AR42" s="696"/>
      <c r="AS42" s="696"/>
      <c r="AT42" s="696"/>
      <c r="AU42" s="696"/>
      <c r="AV42" s="696"/>
      <c r="AW42" s="696"/>
      <c r="AX42" s="696"/>
      <c r="AY42" s="696"/>
      <c r="AZ42" s="696"/>
      <c r="BA42" s="696"/>
      <c r="BB42" s="696"/>
      <c r="BC42" s="696"/>
      <c r="BD42" s="696"/>
      <c r="BE42" s="696"/>
      <c r="BF42" s="696"/>
      <c r="BG42" s="696"/>
      <c r="BH42" s="696"/>
      <c r="BI42" s="696"/>
      <c r="BJ42" s="696"/>
      <c r="BK42" s="696"/>
      <c r="BL42" s="696"/>
      <c r="BM42" s="696"/>
      <c r="BN42" s="6"/>
      <c r="BO42" s="6"/>
      <c r="BP42" s="6"/>
      <c r="BQ42" s="6"/>
      <c r="BR42" s="6"/>
      <c r="BS42" s="6"/>
      <c r="BT42" s="6"/>
      <c r="BU42" s="6"/>
      <c r="BV42" s="6"/>
      <c r="BW42" s="6"/>
      <c r="BX42" s="6"/>
      <c r="BY42" s="6"/>
      <c r="BZ42" s="6"/>
      <c r="CA42" s="6"/>
      <c r="CB42" s="6"/>
      <c r="CC42" s="6"/>
      <c r="CD42" s="6"/>
      <c r="CE42" s="6"/>
      <c r="CF42" s="6"/>
      <c r="CG42" s="6"/>
      <c r="CH42" s="6"/>
      <c r="CI42" s="6"/>
      <c r="CJ42" s="6"/>
      <c r="CK42" s="6"/>
      <c r="CL42" s="6"/>
    </row>
    <row r="43" spans="1:90" ht="14.25" x14ac:dyDescent="0.2">
      <c r="A43" s="7"/>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591" t="str">
        <f>VLOOKUP(AX33,CR2:CS31,2,0)</f>
        <v>Anders Öberg</v>
      </c>
      <c r="AP43" s="591"/>
      <c r="AQ43" s="591"/>
      <c r="AR43" s="591"/>
      <c r="AS43" s="591"/>
      <c r="AT43" s="591"/>
      <c r="AU43" s="591"/>
      <c r="AV43" s="591"/>
      <c r="AW43" s="591"/>
      <c r="AX43" s="591"/>
      <c r="AY43" s="591"/>
      <c r="AZ43" s="591"/>
      <c r="BA43" s="591"/>
      <c r="BB43" s="591"/>
      <c r="BC43" s="591"/>
      <c r="BD43" s="591"/>
      <c r="BE43" s="591"/>
      <c r="BF43" s="591"/>
      <c r="BG43" s="591"/>
      <c r="BH43" s="591"/>
      <c r="BI43" s="591"/>
      <c r="BJ43" s="591"/>
      <c r="BK43" s="591"/>
      <c r="BL43" s="591"/>
      <c r="BM43" s="591"/>
      <c r="BN43" s="3"/>
      <c r="BO43" s="3"/>
      <c r="BP43" s="3"/>
      <c r="BQ43" s="3"/>
      <c r="BR43" s="3"/>
      <c r="BS43" s="3"/>
      <c r="BT43" s="3"/>
      <c r="BU43" s="3"/>
      <c r="BV43" s="3"/>
      <c r="BW43" s="3"/>
      <c r="BX43" s="3"/>
      <c r="BY43" s="3"/>
      <c r="BZ43" s="6"/>
      <c r="CA43" s="6"/>
      <c r="CB43" s="6"/>
      <c r="CC43" s="6"/>
      <c r="CD43" s="6"/>
      <c r="CE43" s="6"/>
      <c r="CF43" s="6"/>
      <c r="CG43" s="6"/>
      <c r="CH43" s="6"/>
      <c r="CI43" s="6"/>
      <c r="CJ43" s="6"/>
      <c r="CK43" s="6"/>
      <c r="CL43" s="6"/>
    </row>
    <row r="44" spans="1:90"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6"/>
      <c r="CB44" s="6"/>
      <c r="CC44" s="6"/>
      <c r="CD44" s="6"/>
      <c r="CE44" s="6"/>
      <c r="CF44" s="6"/>
      <c r="CG44" s="6"/>
      <c r="CH44" s="6"/>
      <c r="CI44" s="6"/>
      <c r="CJ44" s="6"/>
      <c r="CK44" s="6"/>
      <c r="CL44" s="6"/>
    </row>
    <row r="45" spans="1:90"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6"/>
      <c r="CB45" s="6"/>
      <c r="CC45" s="6"/>
      <c r="CD45" s="6"/>
      <c r="CE45" s="6"/>
      <c r="CF45" s="6"/>
      <c r="CG45" s="6"/>
      <c r="CH45" s="6"/>
      <c r="CI45" s="6"/>
      <c r="CJ45" s="6"/>
      <c r="CK45" s="6"/>
      <c r="CL45" s="6"/>
    </row>
    <row r="46" spans="1:90"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6"/>
      <c r="CB46" s="6"/>
      <c r="CC46" s="6"/>
      <c r="CD46" s="6"/>
      <c r="CE46" s="6"/>
      <c r="CF46" s="6"/>
      <c r="CG46" s="6"/>
      <c r="CH46" s="6"/>
      <c r="CI46" s="6"/>
      <c r="CJ46" s="6"/>
      <c r="CK46" s="6"/>
      <c r="CL46" s="6"/>
    </row>
    <row r="47" spans="1:90"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6"/>
      <c r="CB47" s="6"/>
      <c r="CC47" s="6"/>
      <c r="CD47" s="6"/>
      <c r="CE47" s="6"/>
      <c r="CF47" s="6"/>
      <c r="CG47" s="6"/>
      <c r="CH47" s="6"/>
      <c r="CI47" s="6"/>
      <c r="CJ47" s="6"/>
      <c r="CK47" s="6"/>
      <c r="CL47" s="6"/>
    </row>
    <row r="48" spans="1:90"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6"/>
      <c r="CB48" s="6"/>
      <c r="CC48" s="6"/>
      <c r="CD48" s="6"/>
      <c r="CE48" s="6"/>
      <c r="CF48" s="6"/>
      <c r="CG48" s="6"/>
      <c r="CH48" s="6"/>
      <c r="CI48" s="6"/>
      <c r="CJ48" s="6"/>
      <c r="CK48" s="6"/>
      <c r="CL48" s="6"/>
    </row>
    <row r="49" spans="1:90"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6"/>
      <c r="CB49" s="6"/>
      <c r="CC49" s="6"/>
      <c r="CD49" s="6"/>
      <c r="CE49" s="6"/>
      <c r="CF49" s="6"/>
      <c r="CG49" s="6"/>
      <c r="CH49" s="6"/>
      <c r="CI49" s="6"/>
      <c r="CJ49" s="6"/>
      <c r="CK49" s="6"/>
      <c r="CL49" s="6"/>
    </row>
    <row r="50" spans="1:90"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6"/>
      <c r="CB50" s="6"/>
      <c r="CC50" s="6"/>
      <c r="CD50" s="6"/>
      <c r="CE50" s="6"/>
      <c r="CF50" s="6"/>
      <c r="CG50" s="6"/>
      <c r="CH50" s="6"/>
      <c r="CI50" s="6"/>
      <c r="CJ50" s="6"/>
      <c r="CK50" s="6"/>
      <c r="CL50" s="6"/>
    </row>
    <row r="51" spans="1:90"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6"/>
      <c r="CB51" s="6"/>
      <c r="CC51" s="6"/>
      <c r="CD51" s="6"/>
      <c r="CE51" s="6"/>
      <c r="CF51" s="6"/>
      <c r="CG51" s="6"/>
      <c r="CH51" s="6"/>
      <c r="CI51" s="6"/>
      <c r="CJ51" s="6"/>
      <c r="CK51" s="6"/>
      <c r="CL51" s="6"/>
    </row>
    <row r="52" spans="1:90"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6"/>
      <c r="CB52" s="6"/>
      <c r="CC52" s="6"/>
      <c r="CD52" s="6"/>
      <c r="CE52" s="6"/>
      <c r="CF52" s="6"/>
      <c r="CG52" s="6"/>
      <c r="CH52" s="6"/>
      <c r="CI52" s="6"/>
      <c r="CJ52" s="6"/>
      <c r="CK52" s="6"/>
      <c r="CL52" s="6"/>
    </row>
    <row r="53" spans="1:90"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6"/>
      <c r="CB53" s="6"/>
      <c r="CC53" s="6"/>
      <c r="CD53" s="6"/>
      <c r="CE53" s="6"/>
      <c r="CF53" s="6"/>
      <c r="CG53" s="6"/>
      <c r="CH53" s="6"/>
      <c r="CI53" s="6"/>
      <c r="CJ53" s="6"/>
      <c r="CK53" s="6"/>
      <c r="CL53" s="6"/>
    </row>
    <row r="54" spans="1:90"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6"/>
      <c r="CB54" s="6"/>
      <c r="CC54" s="6"/>
      <c r="CD54" s="6"/>
      <c r="CE54" s="6"/>
      <c r="CF54" s="6"/>
      <c r="CG54" s="6"/>
      <c r="CH54" s="6"/>
      <c r="CI54" s="6"/>
      <c r="CJ54" s="6"/>
      <c r="CK54" s="6"/>
      <c r="CL54" s="6"/>
    </row>
    <row r="55" spans="1:90"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6"/>
      <c r="CB55" s="6"/>
      <c r="CC55" s="6"/>
      <c r="CD55" s="6"/>
      <c r="CE55" s="6"/>
      <c r="CF55" s="6"/>
      <c r="CG55" s="6"/>
      <c r="CH55" s="6"/>
      <c r="CI55" s="6"/>
      <c r="CJ55" s="6"/>
      <c r="CK55" s="6"/>
      <c r="CL55" s="6"/>
    </row>
    <row r="56" spans="1:90"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6"/>
      <c r="CB56" s="6"/>
      <c r="CC56" s="6"/>
      <c r="CD56" s="6"/>
      <c r="CE56" s="6"/>
      <c r="CF56" s="6"/>
      <c r="CG56" s="6"/>
      <c r="CH56" s="6"/>
      <c r="CI56" s="6"/>
      <c r="CJ56" s="6"/>
      <c r="CK56" s="6"/>
      <c r="CL56" s="6"/>
    </row>
    <row r="57" spans="1:90"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6"/>
      <c r="CB57" s="6"/>
      <c r="CC57" s="6"/>
      <c r="CD57" s="6"/>
      <c r="CE57" s="6"/>
      <c r="CF57" s="6"/>
      <c r="CG57" s="6"/>
      <c r="CH57" s="6"/>
      <c r="CI57" s="6"/>
      <c r="CJ57" s="6"/>
      <c r="CK57" s="6"/>
      <c r="CL57" s="6"/>
    </row>
    <row r="58" spans="1:90"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6"/>
      <c r="CB58" s="6"/>
      <c r="CC58" s="6"/>
      <c r="CD58" s="6"/>
      <c r="CE58" s="6"/>
      <c r="CF58" s="6"/>
      <c r="CG58" s="6"/>
      <c r="CH58" s="6"/>
      <c r="CI58" s="6"/>
      <c r="CJ58" s="6"/>
      <c r="CK58" s="6"/>
      <c r="CL58" s="6"/>
    </row>
    <row r="59" spans="1:90"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6"/>
      <c r="CB59" s="6"/>
      <c r="CC59" s="6"/>
      <c r="CD59" s="6"/>
      <c r="CE59" s="6"/>
      <c r="CF59" s="6"/>
      <c r="CG59" s="6"/>
      <c r="CH59" s="6"/>
      <c r="CI59" s="6"/>
      <c r="CJ59" s="6"/>
      <c r="CK59" s="6"/>
      <c r="CL59" s="6"/>
    </row>
    <row r="60" spans="1:90"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6"/>
      <c r="CB60" s="6"/>
      <c r="CC60" s="6"/>
      <c r="CD60" s="6"/>
      <c r="CE60" s="6"/>
      <c r="CF60" s="6"/>
      <c r="CG60" s="6"/>
      <c r="CH60" s="6"/>
      <c r="CI60" s="6"/>
      <c r="CJ60" s="6"/>
      <c r="CK60" s="6"/>
      <c r="CL60" s="6"/>
    </row>
    <row r="61" spans="1:90"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6"/>
      <c r="CB61" s="6"/>
      <c r="CC61" s="6"/>
      <c r="CD61" s="6"/>
      <c r="CE61" s="6"/>
      <c r="CF61" s="6"/>
      <c r="CG61" s="6"/>
      <c r="CH61" s="6"/>
      <c r="CI61" s="6"/>
      <c r="CJ61" s="6"/>
      <c r="CK61" s="6"/>
      <c r="CL61" s="6"/>
    </row>
    <row r="62" spans="1:90"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6"/>
      <c r="CB62" s="6"/>
      <c r="CC62" s="6"/>
      <c r="CD62" s="6"/>
      <c r="CE62" s="6"/>
      <c r="CF62" s="6"/>
      <c r="CG62" s="6"/>
      <c r="CH62" s="6"/>
      <c r="CI62" s="6"/>
      <c r="CJ62" s="6"/>
      <c r="CK62" s="6"/>
      <c r="CL62" s="6"/>
    </row>
    <row r="63" spans="1:90"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6"/>
      <c r="CB63" s="6"/>
      <c r="CC63" s="6"/>
      <c r="CD63" s="6"/>
      <c r="CE63" s="6"/>
      <c r="CF63" s="6"/>
      <c r="CG63" s="6"/>
      <c r="CH63" s="6"/>
      <c r="CI63" s="6"/>
      <c r="CJ63" s="6"/>
      <c r="CK63" s="6"/>
      <c r="CL63" s="6"/>
    </row>
    <row r="64" spans="1:90"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6"/>
      <c r="CB64" s="6"/>
      <c r="CC64" s="6"/>
      <c r="CD64" s="6"/>
      <c r="CE64" s="6"/>
      <c r="CF64" s="6"/>
      <c r="CG64" s="6"/>
      <c r="CH64" s="6"/>
      <c r="CI64" s="6"/>
      <c r="CJ64" s="6"/>
      <c r="CK64" s="6"/>
      <c r="CL64" s="6"/>
    </row>
    <row r="65" spans="1:90"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6"/>
      <c r="CB65" s="6"/>
      <c r="CC65" s="6"/>
      <c r="CD65" s="6"/>
      <c r="CE65" s="6"/>
      <c r="CF65" s="6"/>
      <c r="CG65" s="6"/>
      <c r="CH65" s="6"/>
      <c r="CI65" s="6"/>
      <c r="CJ65" s="6"/>
      <c r="CK65" s="6"/>
      <c r="CL65" s="6"/>
    </row>
    <row r="66" spans="1:90"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6"/>
      <c r="CB66" s="6"/>
      <c r="CC66" s="6"/>
      <c r="CD66" s="6"/>
      <c r="CE66" s="6"/>
      <c r="CF66" s="6"/>
      <c r="CG66" s="6"/>
      <c r="CH66" s="6"/>
      <c r="CI66" s="6"/>
      <c r="CJ66" s="6"/>
      <c r="CK66" s="6"/>
      <c r="CL66" s="6"/>
    </row>
    <row r="67" spans="1:90"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6"/>
      <c r="CB67" s="6"/>
      <c r="CC67" s="6"/>
      <c r="CD67" s="6"/>
      <c r="CE67" s="6"/>
      <c r="CF67" s="6"/>
      <c r="CG67" s="6"/>
      <c r="CH67" s="6"/>
      <c r="CI67" s="6"/>
      <c r="CJ67" s="6"/>
      <c r="CK67" s="6"/>
      <c r="CL67" s="6"/>
    </row>
    <row r="68" spans="1:90"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6"/>
      <c r="CB68" s="6"/>
      <c r="CC68" s="6"/>
      <c r="CD68" s="6"/>
      <c r="CE68" s="6"/>
      <c r="CF68" s="6"/>
      <c r="CG68" s="6"/>
      <c r="CH68" s="6"/>
      <c r="CI68" s="6"/>
      <c r="CJ68" s="6"/>
      <c r="CK68" s="6"/>
      <c r="CL68" s="6"/>
    </row>
    <row r="69" spans="1:90"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6"/>
      <c r="CB69" s="6"/>
      <c r="CC69" s="6"/>
      <c r="CD69" s="6"/>
      <c r="CE69" s="6"/>
      <c r="CF69" s="6"/>
      <c r="CG69" s="6"/>
      <c r="CH69" s="6"/>
      <c r="CI69" s="6"/>
      <c r="CJ69" s="6"/>
      <c r="CK69" s="6"/>
      <c r="CL69" s="6"/>
    </row>
    <row r="70" spans="1:90"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6"/>
      <c r="CB70" s="6"/>
      <c r="CC70" s="6"/>
      <c r="CD70" s="6"/>
      <c r="CE70" s="6"/>
      <c r="CF70" s="6"/>
      <c r="CG70" s="6"/>
      <c r="CH70" s="6"/>
      <c r="CI70" s="6"/>
      <c r="CJ70" s="6"/>
      <c r="CK70" s="6"/>
      <c r="CL70" s="6"/>
    </row>
    <row r="71" spans="1:90"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6"/>
      <c r="CB71" s="6"/>
      <c r="CC71" s="6"/>
      <c r="CD71" s="6"/>
      <c r="CE71" s="6"/>
      <c r="CF71" s="6"/>
      <c r="CG71" s="6"/>
      <c r="CH71" s="6"/>
      <c r="CI71" s="6"/>
      <c r="CJ71" s="6"/>
      <c r="CK71" s="6"/>
      <c r="CL71" s="6"/>
    </row>
    <row r="72" spans="1:90"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6"/>
      <c r="CB72" s="6"/>
      <c r="CC72" s="6"/>
      <c r="CD72" s="6"/>
      <c r="CE72" s="6"/>
      <c r="CF72" s="6"/>
      <c r="CG72" s="6"/>
      <c r="CH72" s="6"/>
      <c r="CI72" s="6"/>
      <c r="CJ72" s="6"/>
      <c r="CK72" s="6"/>
      <c r="CL72" s="6"/>
    </row>
  </sheetData>
  <sheetProtection algorithmName="SHA-512" hashValue="EaW3jPESaPYJEOPXab7h/cd3/rvkGFGZeDxUxgJnRX2PKR9YMXzSxXuX5ZsPssMtrZ75GW3u+st6m75GsRK+cA==" saltValue="yCBCap2SEKkKF1EUj2JWZg==" spinCount="100000" sheet="1" objects="1" scenarios="1" selectLockedCells="1"/>
  <protectedRanges>
    <protectedRange password="CD8A" sqref="B9 B12 B16 Q33 AC23:AC25" name="Område1"/>
  </protectedRanges>
  <dataConsolidate/>
  <mergeCells count="200">
    <mergeCell ref="B2:T2"/>
    <mergeCell ref="B3:T3"/>
    <mergeCell ref="B6:T6"/>
    <mergeCell ref="B8:T8"/>
    <mergeCell ref="V8:AK8"/>
    <mergeCell ref="B4:T4"/>
    <mergeCell ref="B5:T5"/>
    <mergeCell ref="B12:T13"/>
    <mergeCell ref="V12:AK12"/>
    <mergeCell ref="AO12:BJ12"/>
    <mergeCell ref="V13:AK13"/>
    <mergeCell ref="AO13:BJ13"/>
    <mergeCell ref="B15:T15"/>
    <mergeCell ref="BT8:BX8"/>
    <mergeCell ref="B9:T9"/>
    <mergeCell ref="V9:AK9"/>
    <mergeCell ref="V10:AK10"/>
    <mergeCell ref="AO10:BJ10"/>
    <mergeCell ref="B11:T11"/>
    <mergeCell ref="V11:AK11"/>
    <mergeCell ref="AO11:BJ11"/>
    <mergeCell ref="B23:C23"/>
    <mergeCell ref="D23:AB23"/>
    <mergeCell ref="AC23:AN23"/>
    <mergeCell ref="B24:C24"/>
    <mergeCell ref="D24:AB24"/>
    <mergeCell ref="AC24:AN24"/>
    <mergeCell ref="BT15:BX15"/>
    <mergeCell ref="B16:AN19"/>
    <mergeCell ref="B21:C22"/>
    <mergeCell ref="D21:AB22"/>
    <mergeCell ref="AC21:AN22"/>
    <mergeCell ref="B27:C27"/>
    <mergeCell ref="D27:AB27"/>
    <mergeCell ref="AC27:AN27"/>
    <mergeCell ref="B28:C28"/>
    <mergeCell ref="D28:AB28"/>
    <mergeCell ref="AC28:AN28"/>
    <mergeCell ref="B25:C25"/>
    <mergeCell ref="D25:AB25"/>
    <mergeCell ref="AC25:AN25"/>
    <mergeCell ref="B26:C26"/>
    <mergeCell ref="D26:AB26"/>
    <mergeCell ref="AC26:AN26"/>
    <mergeCell ref="B29:C29"/>
    <mergeCell ref="D29:AB29"/>
    <mergeCell ref="AC29:AN29"/>
    <mergeCell ref="Y30:AB30"/>
    <mergeCell ref="AC30:AN30"/>
    <mergeCell ref="B32:C32"/>
    <mergeCell ref="D32:L32"/>
    <mergeCell ref="M32:P32"/>
    <mergeCell ref="Q32:T32"/>
    <mergeCell ref="U32:X32"/>
    <mergeCell ref="BU32:BX32"/>
    <mergeCell ref="B33:C33"/>
    <mergeCell ref="D33:L33"/>
    <mergeCell ref="M33:P33"/>
    <mergeCell ref="Q33:T33"/>
    <mergeCell ref="U33:X33"/>
    <mergeCell ref="Y33:AB33"/>
    <mergeCell ref="AC33:AF33"/>
    <mergeCell ref="AG33:AJ33"/>
    <mergeCell ref="AK33:AN33"/>
    <mergeCell ref="AX32:BB32"/>
    <mergeCell ref="BC32:BF32"/>
    <mergeCell ref="BG32:BH32"/>
    <mergeCell ref="BI32:BL32"/>
    <mergeCell ref="BM32:BP32"/>
    <mergeCell ref="BQ32:BT32"/>
    <mergeCell ref="Y32:AB32"/>
    <mergeCell ref="AC32:AF32"/>
    <mergeCell ref="AG32:AJ32"/>
    <mergeCell ref="AK32:AN32"/>
    <mergeCell ref="AO32:AS32"/>
    <mergeCell ref="AT32:AW32"/>
    <mergeCell ref="BM33:BP33"/>
    <mergeCell ref="BQ33:BT33"/>
    <mergeCell ref="BU33:BX33"/>
    <mergeCell ref="B34:C34"/>
    <mergeCell ref="D34:L34"/>
    <mergeCell ref="M34:P34"/>
    <mergeCell ref="Q34:T34"/>
    <mergeCell ref="U34:X34"/>
    <mergeCell ref="Y34:AB34"/>
    <mergeCell ref="AC34:AF34"/>
    <mergeCell ref="AO33:AS33"/>
    <mergeCell ref="AT33:AW33"/>
    <mergeCell ref="AX33:BB33"/>
    <mergeCell ref="BC33:BF33"/>
    <mergeCell ref="BG33:BH33"/>
    <mergeCell ref="BI33:BL33"/>
    <mergeCell ref="BG34:BH34"/>
    <mergeCell ref="BI34:BL34"/>
    <mergeCell ref="BM34:BP34"/>
    <mergeCell ref="BQ34:BT34"/>
    <mergeCell ref="BU34:BX34"/>
    <mergeCell ref="AX34:BB34"/>
    <mergeCell ref="BC34:BF34"/>
    <mergeCell ref="B35:C35"/>
    <mergeCell ref="D35:L35"/>
    <mergeCell ref="M35:P35"/>
    <mergeCell ref="Q35:T35"/>
    <mergeCell ref="U35:X35"/>
    <mergeCell ref="AG34:AJ34"/>
    <mergeCell ref="AK34:AN34"/>
    <mergeCell ref="AO34:AS34"/>
    <mergeCell ref="AT34:AW34"/>
    <mergeCell ref="BU35:BX35"/>
    <mergeCell ref="B36:C36"/>
    <mergeCell ref="D36:L36"/>
    <mergeCell ref="M36:P36"/>
    <mergeCell ref="Q36:T36"/>
    <mergeCell ref="U36:X36"/>
    <mergeCell ref="Y36:AB36"/>
    <mergeCell ref="AC36:AF36"/>
    <mergeCell ref="AG36:AJ36"/>
    <mergeCell ref="AK36:AN36"/>
    <mergeCell ref="AX35:BB35"/>
    <mergeCell ref="BC35:BF35"/>
    <mergeCell ref="BG35:BH35"/>
    <mergeCell ref="BI35:BL35"/>
    <mergeCell ref="BM35:BP35"/>
    <mergeCell ref="BQ35:BT35"/>
    <mergeCell ref="Y35:AB35"/>
    <mergeCell ref="AC35:AF35"/>
    <mergeCell ref="AG35:AJ35"/>
    <mergeCell ref="AK35:AN35"/>
    <mergeCell ref="AO35:AS35"/>
    <mergeCell ref="AT35:AW35"/>
    <mergeCell ref="BM36:BP36"/>
    <mergeCell ref="BQ36:BT36"/>
    <mergeCell ref="BU36:BX36"/>
    <mergeCell ref="B37:C37"/>
    <mergeCell ref="D37:L37"/>
    <mergeCell ref="M37:P37"/>
    <mergeCell ref="Q37:T37"/>
    <mergeCell ref="U37:X37"/>
    <mergeCell ref="Y37:AB37"/>
    <mergeCell ref="AC37:AF37"/>
    <mergeCell ref="AO36:AS36"/>
    <mergeCell ref="AT36:AW36"/>
    <mergeCell ref="AX36:BB36"/>
    <mergeCell ref="BC36:BF36"/>
    <mergeCell ref="BG36:BH36"/>
    <mergeCell ref="BI36:BL36"/>
    <mergeCell ref="BU37:BX37"/>
    <mergeCell ref="AX37:BB37"/>
    <mergeCell ref="BC37:BF37"/>
    <mergeCell ref="BG37:BH37"/>
    <mergeCell ref="BI37:BL37"/>
    <mergeCell ref="BM37:BP37"/>
    <mergeCell ref="BQ37:BT37"/>
    <mergeCell ref="B38:C38"/>
    <mergeCell ref="D38:L38"/>
    <mergeCell ref="M38:P38"/>
    <mergeCell ref="Q38:T38"/>
    <mergeCell ref="U38:X38"/>
    <mergeCell ref="AG37:AJ37"/>
    <mergeCell ref="AK37:AN37"/>
    <mergeCell ref="AO37:AS37"/>
    <mergeCell ref="AT37:AW37"/>
    <mergeCell ref="AC38:AF38"/>
    <mergeCell ref="AG38:AJ38"/>
    <mergeCell ref="AK38:AN38"/>
    <mergeCell ref="AO38:AS38"/>
    <mergeCell ref="AT38:AW38"/>
    <mergeCell ref="BU39:BX39"/>
    <mergeCell ref="AO39:AS39"/>
    <mergeCell ref="AT39:AW39"/>
    <mergeCell ref="AX39:BB39"/>
    <mergeCell ref="BC39:BF39"/>
    <mergeCell ref="BG39:BH39"/>
    <mergeCell ref="BI39:BL39"/>
    <mergeCell ref="BU38:BX38"/>
    <mergeCell ref="B39:C39"/>
    <mergeCell ref="D39:L39"/>
    <mergeCell ref="M39:P39"/>
    <mergeCell ref="Q39:T39"/>
    <mergeCell ref="U39:X39"/>
    <mergeCell ref="Y39:AB39"/>
    <mergeCell ref="AC39:AF39"/>
    <mergeCell ref="AG39:AJ39"/>
    <mergeCell ref="AK39:AN39"/>
    <mergeCell ref="AX38:BB38"/>
    <mergeCell ref="BC38:BF38"/>
    <mergeCell ref="BG38:BH38"/>
    <mergeCell ref="BI38:BL38"/>
    <mergeCell ref="BM38:BP38"/>
    <mergeCell ref="BQ38:BT38"/>
    <mergeCell ref="Y38:AB38"/>
    <mergeCell ref="B42:I42"/>
    <mergeCell ref="M42:AK42"/>
    <mergeCell ref="AO42:BM42"/>
    <mergeCell ref="AO43:BM43"/>
    <mergeCell ref="B41:I41"/>
    <mergeCell ref="M41:AK41"/>
    <mergeCell ref="AO41:BM41"/>
    <mergeCell ref="BM39:BP39"/>
    <mergeCell ref="BQ39:BT39"/>
  </mergeCells>
  <dataValidations count="2">
    <dataValidation type="list" allowBlank="1" showInputMessage="1" promptTitle="Respons                         " prompt="D2080 = LN Rural_x000a_D2095 = LN City_x000a_D2120 = RN North _x000a_D2130 = RN West_x000a_D2140 = RN Stockholm_x000a_Välj i rullistan" sqref="Q33:T33">
      <formula1>$CM$2:$CM$6</formula1>
    </dataValidation>
    <dataValidation type="list" allowBlank="1" showInputMessage="1" showErrorMessage="1" errorTitle="Contract" error="Måste fyllas i" promptTitle="Koncession" prompt="Måste fyllas i_x000a_Välj i rullisten" sqref="AX33:BB33">
      <formula1>$CR$2:$CR$31</formula1>
    </dataValidation>
  </dataValidations>
  <pageMargins left="0" right="0" top="0.39370078740157483" bottom="0" header="0" footer="0"/>
  <pageSetup paperSize="9" scale="74" orientation="landscape" blackAndWhite="1" verticalDpi="0" r:id="rId1"/>
  <headerFooter alignWithMargins="0"/>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tabColor indexed="35"/>
    <pageSetUpPr autoPageBreaks="0"/>
  </sheetPr>
  <dimension ref="A1:W158"/>
  <sheetViews>
    <sheetView showGridLines="0" showZeros="0" zoomScale="75" zoomScaleNormal="75" zoomScaleSheetLayoutView="75" workbookViewId="0">
      <selection activeCell="H21" sqref="H21"/>
    </sheetView>
  </sheetViews>
  <sheetFormatPr defaultRowHeight="12.75" x14ac:dyDescent="0.2"/>
  <cols>
    <col min="1" max="1" width="17.140625" customWidth="1"/>
    <col min="2" max="2" width="23.42578125" customWidth="1"/>
    <col min="4" max="4" width="14.7109375" customWidth="1"/>
    <col min="5" max="5" width="11.28515625" customWidth="1"/>
    <col min="8" max="8" width="10.140625" customWidth="1"/>
  </cols>
  <sheetData>
    <row r="1" spans="1:23" ht="55.5" customHeight="1" thickBot="1" x14ac:dyDescent="0.25">
      <c r="A1" s="69"/>
      <c r="B1" s="69"/>
      <c r="C1" s="69"/>
      <c r="D1" s="69"/>
      <c r="E1" s="69"/>
      <c r="F1" s="69"/>
      <c r="G1" s="69"/>
      <c r="H1" s="69"/>
      <c r="I1" s="69"/>
      <c r="J1" s="69"/>
      <c r="K1" s="69"/>
      <c r="L1" s="69"/>
      <c r="M1" s="69"/>
      <c r="N1" s="69"/>
      <c r="O1" s="69"/>
      <c r="P1" s="69"/>
      <c r="Q1" s="69"/>
      <c r="R1" s="69"/>
      <c r="S1" s="69"/>
      <c r="T1" s="69"/>
      <c r="U1" s="69"/>
      <c r="V1" s="69"/>
      <c r="W1" s="69"/>
    </row>
    <row r="2" spans="1:23" ht="20.25" x14ac:dyDescent="0.3">
      <c r="A2" s="69"/>
      <c r="B2" s="69"/>
      <c r="C2" s="97"/>
      <c r="D2" s="98" t="s">
        <v>470</v>
      </c>
      <c r="E2" s="98"/>
      <c r="F2" s="99"/>
      <c r="G2" s="69"/>
      <c r="H2" s="894" t="s">
        <v>4868</v>
      </c>
      <c r="I2" s="894"/>
      <c r="J2" s="69"/>
      <c r="K2" s="69"/>
      <c r="L2" s="69"/>
      <c r="M2" s="69"/>
      <c r="N2" s="69"/>
      <c r="O2" s="69"/>
      <c r="P2" s="69"/>
      <c r="Q2" s="69"/>
      <c r="R2" s="69"/>
      <c r="S2" s="69"/>
      <c r="T2" s="69"/>
      <c r="U2" s="69"/>
      <c r="V2" s="69"/>
      <c r="W2" s="69"/>
    </row>
    <row r="3" spans="1:23" x14ac:dyDescent="0.2">
      <c r="A3" s="69"/>
      <c r="B3" s="69"/>
      <c r="C3" s="100"/>
      <c r="D3" s="101"/>
      <c r="E3" s="101"/>
      <c r="F3" s="102"/>
      <c r="G3" s="69"/>
      <c r="H3" s="69">
        <v>2009</v>
      </c>
      <c r="I3" s="144">
        <v>42800</v>
      </c>
      <c r="J3" s="69"/>
      <c r="K3" s="69">
        <v>2019</v>
      </c>
      <c r="L3" s="144">
        <v>46500</v>
      </c>
      <c r="M3" s="69"/>
      <c r="N3" s="69"/>
      <c r="O3" s="69"/>
      <c r="P3" s="69"/>
      <c r="Q3" s="69"/>
      <c r="R3" s="69"/>
      <c r="S3" s="69"/>
      <c r="T3" s="69"/>
      <c r="U3" s="69"/>
      <c r="V3" s="69"/>
      <c r="W3" s="69"/>
    </row>
    <row r="4" spans="1:23" x14ac:dyDescent="0.2">
      <c r="A4" s="69"/>
      <c r="B4" s="69"/>
      <c r="C4" s="100"/>
      <c r="D4" s="101"/>
      <c r="E4" s="101"/>
      <c r="F4" s="102"/>
      <c r="G4" s="69"/>
      <c r="H4" s="69">
        <v>2010</v>
      </c>
      <c r="I4" s="144">
        <v>42400</v>
      </c>
      <c r="J4" s="69"/>
      <c r="K4" s="69">
        <v>2020</v>
      </c>
      <c r="L4" s="144">
        <v>47300</v>
      </c>
      <c r="M4" s="69"/>
      <c r="N4" s="69"/>
      <c r="O4" s="69"/>
      <c r="P4" s="69"/>
      <c r="Q4" s="69"/>
      <c r="R4" s="69"/>
      <c r="S4" s="69"/>
      <c r="T4" s="69"/>
      <c r="U4" s="69"/>
      <c r="V4" s="69"/>
      <c r="W4" s="69"/>
    </row>
    <row r="5" spans="1:23" x14ac:dyDescent="0.2">
      <c r="A5" s="69"/>
      <c r="B5" s="69"/>
      <c r="C5" s="100"/>
      <c r="D5" s="103" t="s">
        <v>4869</v>
      </c>
      <c r="E5" s="192">
        <v>47300</v>
      </c>
      <c r="F5" s="102"/>
      <c r="G5" s="69"/>
      <c r="H5" s="69">
        <v>2011</v>
      </c>
      <c r="I5" s="144">
        <v>42800</v>
      </c>
      <c r="J5" s="69"/>
      <c r="K5" s="69"/>
      <c r="L5" s="69"/>
      <c r="M5" s="69"/>
      <c r="N5" s="69"/>
      <c r="O5" s="69"/>
      <c r="P5" s="69"/>
      <c r="Q5" s="69"/>
      <c r="R5" s="69"/>
      <c r="S5" s="69"/>
      <c r="T5" s="69"/>
      <c r="U5" s="69"/>
      <c r="V5" s="69"/>
      <c r="W5" s="69"/>
    </row>
    <row r="6" spans="1:23" x14ac:dyDescent="0.2">
      <c r="A6" s="69"/>
      <c r="B6" s="69"/>
      <c r="C6" s="100"/>
      <c r="D6" s="103"/>
      <c r="E6" s="103"/>
      <c r="F6" s="102"/>
      <c r="G6" s="69"/>
      <c r="H6" s="69">
        <v>2012</v>
      </c>
      <c r="I6" s="144">
        <v>44000</v>
      </c>
      <c r="J6" s="69"/>
      <c r="K6" s="69"/>
      <c r="L6" s="69"/>
      <c r="M6" s="69"/>
      <c r="N6" s="69"/>
      <c r="O6" s="69"/>
      <c r="P6" s="69"/>
      <c r="Q6" s="69"/>
      <c r="R6" s="69"/>
      <c r="S6" s="69"/>
      <c r="T6" s="69"/>
      <c r="U6" s="69"/>
      <c r="V6" s="69"/>
      <c r="W6" s="69"/>
    </row>
    <row r="7" spans="1:23" x14ac:dyDescent="0.2">
      <c r="A7" s="69"/>
      <c r="B7" s="69"/>
      <c r="C7" s="100"/>
      <c r="D7" s="104" t="s">
        <v>471</v>
      </c>
      <c r="E7" s="193">
        <v>4.0599999999999996</v>
      </c>
      <c r="F7" s="102"/>
      <c r="G7" s="69"/>
      <c r="H7" s="69">
        <v>2013</v>
      </c>
      <c r="I7" s="149">
        <v>44500</v>
      </c>
      <c r="J7" s="69"/>
      <c r="K7" s="69"/>
      <c r="L7" s="69"/>
      <c r="M7" s="69"/>
      <c r="N7" s="69"/>
      <c r="O7" s="69"/>
      <c r="P7" s="69"/>
      <c r="Q7" s="69"/>
      <c r="R7" s="69"/>
      <c r="S7" s="69"/>
      <c r="T7" s="69"/>
      <c r="U7" s="69"/>
      <c r="V7" s="69"/>
      <c r="W7" s="69"/>
    </row>
    <row r="8" spans="1:23" x14ac:dyDescent="0.2">
      <c r="A8" s="69"/>
      <c r="B8" s="69"/>
      <c r="C8" s="100"/>
      <c r="D8" s="104"/>
      <c r="E8" s="105"/>
      <c r="F8" s="102"/>
      <c r="G8" s="69"/>
      <c r="H8" s="69">
        <v>2014</v>
      </c>
      <c r="I8" s="149">
        <v>44400</v>
      </c>
      <c r="J8" s="69"/>
      <c r="K8" s="69"/>
      <c r="L8" s="69"/>
      <c r="M8" s="69"/>
      <c r="N8" s="69"/>
      <c r="O8" s="69"/>
      <c r="P8" s="69"/>
      <c r="Q8" s="69"/>
      <c r="R8" s="69"/>
      <c r="S8" s="69"/>
      <c r="T8" s="69"/>
      <c r="U8" s="69"/>
      <c r="V8" s="69"/>
      <c r="W8" s="69"/>
    </row>
    <row r="9" spans="1:23" x14ac:dyDescent="0.2">
      <c r="A9" s="69"/>
      <c r="B9" s="69"/>
      <c r="C9" s="100"/>
      <c r="D9" s="104"/>
      <c r="E9" s="105"/>
      <c r="F9" s="102"/>
      <c r="G9" s="69"/>
      <c r="H9" s="69">
        <v>2015</v>
      </c>
      <c r="I9" s="149">
        <v>44500</v>
      </c>
      <c r="J9" s="69"/>
      <c r="K9" s="69"/>
      <c r="L9" s="69"/>
      <c r="M9" s="69"/>
      <c r="N9" s="69"/>
      <c r="O9" s="69"/>
      <c r="P9" s="69"/>
      <c r="Q9" s="69"/>
      <c r="R9" s="69"/>
      <c r="S9" s="69"/>
      <c r="T9" s="69"/>
      <c r="U9" s="69"/>
      <c r="V9" s="69"/>
      <c r="W9" s="69"/>
    </row>
    <row r="10" spans="1:23" x14ac:dyDescent="0.2">
      <c r="A10" s="69"/>
      <c r="B10" s="69"/>
      <c r="C10" s="100"/>
      <c r="D10" s="106"/>
      <c r="E10" s="105"/>
      <c r="F10" s="102"/>
      <c r="G10" s="69"/>
      <c r="H10" s="69">
        <v>2016</v>
      </c>
      <c r="I10" s="144">
        <v>44300</v>
      </c>
      <c r="J10" s="69"/>
      <c r="K10" s="69"/>
      <c r="L10" s="69"/>
      <c r="M10" s="69"/>
      <c r="N10" s="69"/>
      <c r="O10" s="69"/>
      <c r="P10" s="69"/>
      <c r="Q10" s="69"/>
      <c r="R10" s="69"/>
      <c r="S10" s="69"/>
      <c r="T10" s="69"/>
      <c r="U10" s="69"/>
      <c r="V10" s="69"/>
      <c r="W10" s="69"/>
    </row>
    <row r="11" spans="1:23" ht="13.5" thickBot="1" x14ac:dyDescent="0.25">
      <c r="A11" s="69"/>
      <c r="B11" s="69"/>
      <c r="C11" s="107"/>
      <c r="D11" s="108"/>
      <c r="E11" s="109"/>
      <c r="F11" s="110"/>
      <c r="G11" s="69"/>
      <c r="H11" s="69">
        <v>2017</v>
      </c>
      <c r="I11" s="144">
        <v>44800</v>
      </c>
      <c r="J11" s="69"/>
      <c r="K11" s="69"/>
      <c r="L11" s="69"/>
      <c r="M11" s="69"/>
      <c r="N11" s="69"/>
      <c r="O11" s="69"/>
      <c r="P11" s="69"/>
      <c r="Q11" s="69"/>
      <c r="R11" s="69"/>
      <c r="S11" s="69"/>
      <c r="T11" s="69"/>
      <c r="U11" s="69"/>
      <c r="V11" s="69"/>
      <c r="W11" s="69"/>
    </row>
    <row r="12" spans="1:23" ht="33.75" customHeight="1" thickBot="1" x14ac:dyDescent="0.25">
      <c r="A12" s="69"/>
      <c r="B12" s="69"/>
      <c r="C12" s="69"/>
      <c r="D12" s="69"/>
      <c r="E12" s="69"/>
      <c r="F12" s="69"/>
      <c r="G12" s="69"/>
      <c r="H12" s="476">
        <v>2018</v>
      </c>
      <c r="I12" s="477">
        <v>45500</v>
      </c>
      <c r="J12" s="69"/>
      <c r="K12" s="69"/>
      <c r="L12" s="69"/>
      <c r="M12" s="69"/>
      <c r="N12" s="69"/>
      <c r="O12" s="69"/>
      <c r="P12" s="69"/>
      <c r="Q12" s="69"/>
      <c r="R12" s="69"/>
      <c r="S12" s="69"/>
      <c r="T12" s="69"/>
      <c r="U12" s="69"/>
      <c r="V12" s="69"/>
      <c r="W12" s="69"/>
    </row>
    <row r="13" spans="1:23" ht="17.25" customHeight="1" thickTop="1" thickBot="1" x14ac:dyDescent="0.25">
      <c r="A13" s="69"/>
      <c r="B13" s="69"/>
      <c r="C13" s="69"/>
      <c r="D13" s="111" t="s">
        <v>472</v>
      </c>
      <c r="E13" s="112">
        <f>SUM(E5*0.03)</f>
        <v>1419</v>
      </c>
      <c r="F13" s="69"/>
      <c r="G13" s="69"/>
      <c r="H13" s="69"/>
      <c r="I13" s="144"/>
      <c r="J13" s="69"/>
      <c r="K13" s="69"/>
      <c r="L13" s="69"/>
      <c r="M13" s="69"/>
      <c r="N13" s="69"/>
      <c r="O13" s="69"/>
      <c r="P13" s="69"/>
      <c r="Q13" s="69"/>
      <c r="R13" s="69"/>
      <c r="S13" s="69"/>
      <c r="T13" s="69"/>
      <c r="U13" s="69"/>
      <c r="V13" s="69"/>
      <c r="W13" s="69"/>
    </row>
    <row r="14" spans="1:23" ht="17.25" customHeight="1" thickBot="1" x14ac:dyDescent="0.25">
      <c r="A14" s="69"/>
      <c r="B14" s="69"/>
      <c r="C14" s="69"/>
      <c r="D14" s="69"/>
      <c r="E14" s="69"/>
      <c r="F14" s="69"/>
      <c r="G14" s="69"/>
      <c r="H14" s="69"/>
      <c r="I14" s="69"/>
      <c r="J14" s="69"/>
      <c r="K14" s="69"/>
      <c r="L14" s="69"/>
      <c r="M14" s="69"/>
      <c r="N14" s="69"/>
      <c r="O14" s="69"/>
      <c r="P14" s="69"/>
      <c r="Q14" s="69"/>
      <c r="R14" s="69"/>
      <c r="S14" s="69"/>
      <c r="T14" s="69"/>
      <c r="U14" s="69"/>
      <c r="V14" s="69"/>
      <c r="W14" s="69"/>
    </row>
    <row r="15" spans="1:23" ht="17.25" customHeight="1" thickTop="1" thickBot="1" x14ac:dyDescent="0.25">
      <c r="A15" s="69"/>
      <c r="B15" s="69"/>
      <c r="C15" s="69"/>
      <c r="D15" s="111" t="s">
        <v>473</v>
      </c>
      <c r="E15" s="112">
        <f>SUM(E5*0.2)</f>
        <v>9460</v>
      </c>
      <c r="F15" s="69"/>
      <c r="G15" s="69"/>
      <c r="H15" s="69"/>
      <c r="I15" s="69"/>
      <c r="J15" s="69"/>
      <c r="K15" s="69"/>
      <c r="L15" s="69"/>
      <c r="M15" s="69"/>
      <c r="N15" s="69"/>
      <c r="O15" s="69"/>
      <c r="P15" s="69"/>
      <c r="Q15" s="69"/>
      <c r="R15" s="69"/>
      <c r="S15" s="69"/>
      <c r="T15" s="69"/>
      <c r="U15" s="69"/>
      <c r="V15" s="69"/>
      <c r="W15" s="69"/>
    </row>
    <row r="16" spans="1:23" ht="17.25" customHeight="1" thickBot="1" x14ac:dyDescent="0.25">
      <c r="A16" s="69"/>
      <c r="B16" s="69"/>
      <c r="C16" s="69"/>
      <c r="D16" s="69"/>
      <c r="E16" s="69"/>
      <c r="F16" s="69"/>
      <c r="G16" s="69"/>
      <c r="H16" s="69"/>
      <c r="I16" s="69"/>
      <c r="J16" s="69"/>
      <c r="K16" s="69"/>
      <c r="L16" s="69"/>
      <c r="M16" s="69"/>
      <c r="N16" s="69"/>
      <c r="O16" s="69"/>
      <c r="P16" s="69"/>
      <c r="Q16" s="69"/>
      <c r="R16" s="69"/>
      <c r="S16" s="69"/>
      <c r="T16" s="69"/>
      <c r="U16" s="69"/>
      <c r="V16" s="69"/>
      <c r="W16" s="69"/>
    </row>
    <row r="17" spans="1:23" ht="17.25" customHeight="1" thickTop="1" thickBot="1" x14ac:dyDescent="0.25">
      <c r="A17" s="69"/>
      <c r="B17" s="69"/>
      <c r="C17" s="69"/>
      <c r="D17" s="111" t="s">
        <v>474</v>
      </c>
      <c r="E17" s="113">
        <f>SUM(Sammandrag!AB21*0.2)</f>
        <v>0</v>
      </c>
      <c r="F17" s="69"/>
      <c r="G17" s="69"/>
      <c r="H17" s="42">
        <f>IF(E17&gt;E15,E15,E17)</f>
        <v>0</v>
      </c>
      <c r="I17" s="69"/>
      <c r="J17" s="69"/>
      <c r="K17" s="69"/>
      <c r="L17" s="69"/>
      <c r="M17" s="69"/>
      <c r="N17" s="69"/>
      <c r="O17" s="69"/>
      <c r="P17" s="69"/>
      <c r="Q17" s="69"/>
      <c r="R17" s="69"/>
      <c r="S17" s="69"/>
      <c r="T17" s="69"/>
      <c r="U17" s="69"/>
      <c r="V17" s="69"/>
      <c r="W17" s="69"/>
    </row>
    <row r="18" spans="1:23" x14ac:dyDescent="0.2">
      <c r="A18" s="69"/>
      <c r="B18" s="69"/>
      <c r="C18" s="69"/>
      <c r="D18" s="69"/>
      <c r="E18" s="69"/>
      <c r="F18" s="69"/>
      <c r="G18" s="69"/>
      <c r="H18" s="69"/>
      <c r="I18" s="69"/>
      <c r="J18" s="69"/>
      <c r="K18" s="69"/>
      <c r="L18" s="69"/>
      <c r="M18" s="69"/>
      <c r="N18" s="69"/>
      <c r="O18" s="69"/>
      <c r="P18" s="69"/>
      <c r="Q18" s="69"/>
      <c r="R18" s="69"/>
      <c r="S18" s="69"/>
      <c r="T18" s="69"/>
      <c r="U18" s="69"/>
      <c r="V18" s="69"/>
      <c r="W18" s="69"/>
    </row>
    <row r="19" spans="1:23" x14ac:dyDescent="0.2">
      <c r="A19" s="69"/>
      <c r="B19" s="69"/>
      <c r="C19" s="69"/>
      <c r="D19" s="69"/>
      <c r="E19" s="69"/>
      <c r="F19" s="69"/>
      <c r="G19" s="69"/>
      <c r="H19" s="69"/>
      <c r="I19" s="69"/>
      <c r="J19" s="69"/>
      <c r="K19" s="69"/>
      <c r="L19" s="69"/>
      <c r="M19" s="69"/>
      <c r="N19" s="69"/>
      <c r="O19" s="69"/>
      <c r="P19" s="69"/>
      <c r="Q19" s="69"/>
      <c r="R19" s="69"/>
      <c r="S19" s="69"/>
      <c r="T19" s="69"/>
      <c r="U19" s="69"/>
      <c r="V19" s="69"/>
      <c r="W19" s="69"/>
    </row>
    <row r="20" spans="1:23" x14ac:dyDescent="0.2">
      <c r="A20" s="69"/>
      <c r="B20" s="69"/>
      <c r="C20" s="69"/>
      <c r="D20" s="69"/>
      <c r="E20" s="69"/>
      <c r="F20" s="69"/>
      <c r="G20" s="69"/>
      <c r="H20" s="69"/>
      <c r="I20" s="69"/>
      <c r="J20" s="69"/>
      <c r="K20" s="69"/>
      <c r="L20" s="69"/>
      <c r="M20" s="69"/>
      <c r="N20" s="69"/>
      <c r="O20" s="69"/>
      <c r="P20" s="69"/>
      <c r="Q20" s="69"/>
      <c r="R20" s="69"/>
      <c r="S20" s="69"/>
      <c r="T20" s="69"/>
      <c r="U20" s="69"/>
      <c r="V20" s="69"/>
      <c r="W20" s="69"/>
    </row>
    <row r="21" spans="1:23" x14ac:dyDescent="0.2">
      <c r="A21" s="69"/>
      <c r="B21" s="69"/>
      <c r="C21" s="69"/>
      <c r="D21" s="69"/>
      <c r="E21" s="69"/>
      <c r="F21" s="69"/>
      <c r="G21" s="69"/>
      <c r="H21" s="69"/>
      <c r="I21" s="69"/>
      <c r="J21" s="69"/>
      <c r="K21" s="69"/>
      <c r="L21" s="69"/>
      <c r="M21" s="69"/>
      <c r="N21" s="69"/>
      <c r="O21" s="69"/>
      <c r="P21" s="69"/>
      <c r="Q21" s="69"/>
      <c r="R21" s="69"/>
      <c r="S21" s="69"/>
      <c r="T21" s="69"/>
      <c r="U21" s="69"/>
      <c r="V21" s="69"/>
      <c r="W21" s="69"/>
    </row>
    <row r="22" spans="1:23" x14ac:dyDescent="0.2">
      <c r="A22" s="69"/>
      <c r="B22" s="69"/>
      <c r="C22" s="69"/>
      <c r="D22" s="69"/>
      <c r="E22" s="42">
        <f>SUM(Sammandrag!AB21-Sammandrag!AB22+Sammandrag!AB23)</f>
        <v>0</v>
      </c>
      <c r="F22" s="69"/>
      <c r="G22" s="69"/>
      <c r="H22" s="69"/>
      <c r="I22" s="69"/>
      <c r="J22" s="69"/>
      <c r="K22" s="69"/>
      <c r="L22" s="69"/>
      <c r="M22" s="69"/>
      <c r="N22" s="69"/>
      <c r="O22" s="69"/>
      <c r="P22" s="69"/>
      <c r="Q22" s="69"/>
      <c r="R22" s="69"/>
      <c r="S22" s="69"/>
      <c r="T22" s="69"/>
      <c r="U22" s="69"/>
      <c r="V22" s="69"/>
      <c r="W22" s="69"/>
    </row>
    <row r="23" spans="1:23" x14ac:dyDescent="0.2">
      <c r="A23" s="69"/>
      <c r="B23" s="69"/>
      <c r="C23" s="69"/>
      <c r="D23" s="69"/>
      <c r="E23" s="69"/>
      <c r="F23" s="69"/>
      <c r="G23" s="69"/>
      <c r="H23" s="69"/>
      <c r="I23" s="69"/>
      <c r="J23" s="69"/>
      <c r="K23" s="69"/>
      <c r="L23" s="69"/>
      <c r="M23" s="69"/>
      <c r="N23" s="69"/>
      <c r="O23" s="69"/>
      <c r="P23" s="69"/>
      <c r="Q23" s="69"/>
      <c r="R23" s="69"/>
      <c r="S23" s="69"/>
      <c r="T23" s="69"/>
      <c r="U23" s="69"/>
      <c r="V23" s="69"/>
      <c r="W23" s="69"/>
    </row>
    <row r="24" spans="1:23" x14ac:dyDescent="0.2">
      <c r="A24" s="69"/>
      <c r="B24" s="69"/>
      <c r="C24" s="69"/>
      <c r="D24" s="69"/>
      <c r="E24" s="69"/>
      <c r="F24" s="69"/>
      <c r="G24" s="69"/>
      <c r="H24" s="69"/>
      <c r="I24" s="69"/>
      <c r="J24" s="69"/>
      <c r="K24" s="69"/>
      <c r="L24" s="69"/>
      <c r="M24" s="69"/>
      <c r="N24" s="69"/>
      <c r="O24" s="69"/>
      <c r="P24" s="69"/>
      <c r="Q24" s="69"/>
      <c r="R24" s="69"/>
      <c r="S24" s="69"/>
      <c r="T24" s="69"/>
      <c r="U24" s="69"/>
      <c r="V24" s="69"/>
      <c r="W24" s="69"/>
    </row>
    <row r="25" spans="1:23" x14ac:dyDescent="0.2">
      <c r="A25" s="69"/>
      <c r="B25" s="69"/>
      <c r="C25" s="69"/>
      <c r="D25" s="69"/>
      <c r="E25" s="69"/>
      <c r="F25" s="69"/>
      <c r="G25" s="69"/>
      <c r="H25" s="69"/>
      <c r="I25" s="69"/>
      <c r="J25" s="69"/>
      <c r="K25" s="69"/>
      <c r="L25" s="69"/>
      <c r="M25" s="69"/>
      <c r="N25" s="69"/>
      <c r="O25" s="69"/>
      <c r="P25" s="69"/>
      <c r="Q25" s="69"/>
      <c r="R25" s="69"/>
      <c r="S25" s="69"/>
      <c r="T25" s="69"/>
      <c r="U25" s="69"/>
      <c r="V25" s="69"/>
      <c r="W25" s="69"/>
    </row>
    <row r="26" spans="1:23" x14ac:dyDescent="0.2">
      <c r="A26" s="69"/>
      <c r="B26" s="69"/>
      <c r="C26" s="69"/>
      <c r="D26" s="69"/>
      <c r="E26" s="69"/>
      <c r="F26" s="69"/>
      <c r="G26" s="69"/>
      <c r="H26" s="69"/>
      <c r="I26" s="69"/>
      <c r="J26" s="69"/>
      <c r="K26" s="69"/>
      <c r="L26" s="69"/>
      <c r="M26" s="69"/>
      <c r="N26" s="69"/>
      <c r="O26" s="69"/>
      <c r="P26" s="69"/>
      <c r="Q26" s="69"/>
      <c r="R26" s="69"/>
      <c r="S26" s="69"/>
      <c r="T26" s="69"/>
      <c r="U26" s="69"/>
      <c r="V26" s="69"/>
      <c r="W26" s="69"/>
    </row>
    <row r="27" spans="1:23" x14ac:dyDescent="0.2">
      <c r="A27" s="69"/>
      <c r="B27" s="69"/>
      <c r="C27" s="69"/>
      <c r="D27" s="69"/>
      <c r="E27" s="69"/>
      <c r="F27" s="69"/>
      <c r="G27" s="69"/>
      <c r="H27" s="69"/>
      <c r="I27" s="69"/>
      <c r="J27" s="69"/>
      <c r="K27" s="69"/>
      <c r="L27" s="69"/>
      <c r="M27" s="69"/>
      <c r="N27" s="69"/>
      <c r="O27" s="69"/>
      <c r="P27" s="69"/>
      <c r="Q27" s="69"/>
      <c r="R27" s="69"/>
      <c r="S27" s="69"/>
      <c r="T27" s="69"/>
      <c r="U27" s="69"/>
      <c r="V27" s="69"/>
      <c r="W27" s="69"/>
    </row>
    <row r="28" spans="1:23" x14ac:dyDescent="0.2">
      <c r="A28" s="69"/>
      <c r="B28" s="69"/>
      <c r="C28" s="69"/>
      <c r="D28" s="69"/>
      <c r="E28" s="69"/>
      <c r="F28" s="69"/>
      <c r="G28" s="69"/>
      <c r="H28" s="69"/>
      <c r="I28" s="69"/>
      <c r="J28" s="69"/>
      <c r="K28" s="69"/>
      <c r="L28" s="69"/>
      <c r="M28" s="69"/>
      <c r="N28" s="69"/>
      <c r="O28" s="69"/>
      <c r="P28" s="69"/>
      <c r="Q28" s="69"/>
      <c r="R28" s="69"/>
      <c r="S28" s="69"/>
      <c r="T28" s="69"/>
      <c r="U28" s="69"/>
      <c r="V28" s="69"/>
      <c r="W28" s="69"/>
    </row>
    <row r="29" spans="1:23" x14ac:dyDescent="0.2">
      <c r="A29" s="69"/>
      <c r="B29" s="69"/>
      <c r="C29" s="69"/>
      <c r="D29" s="69"/>
      <c r="E29" s="69"/>
      <c r="F29" s="69"/>
      <c r="G29" s="69"/>
      <c r="H29" s="69"/>
      <c r="I29" s="69"/>
      <c r="J29" s="69"/>
      <c r="K29" s="69"/>
      <c r="L29" s="69"/>
      <c r="M29" s="69"/>
      <c r="N29" s="69"/>
      <c r="O29" s="69"/>
      <c r="P29" s="69"/>
      <c r="Q29" s="69"/>
      <c r="R29" s="69"/>
      <c r="S29" s="69"/>
      <c r="T29" s="69"/>
      <c r="U29" s="69"/>
      <c r="V29" s="69"/>
      <c r="W29" s="69"/>
    </row>
    <row r="30" spans="1:23" x14ac:dyDescent="0.2">
      <c r="A30" s="69"/>
      <c r="B30" s="69"/>
      <c r="C30" s="69"/>
      <c r="D30" s="69"/>
      <c r="E30" s="69"/>
      <c r="F30" s="69"/>
      <c r="G30" s="69"/>
      <c r="H30" s="69"/>
      <c r="I30" s="69"/>
      <c r="J30" s="69"/>
      <c r="K30" s="69"/>
      <c r="L30" s="69"/>
      <c r="M30" s="69"/>
      <c r="N30" s="69"/>
      <c r="O30" s="69"/>
      <c r="P30" s="69"/>
      <c r="Q30" s="69"/>
      <c r="R30" s="69"/>
      <c r="S30" s="69"/>
      <c r="T30" s="69"/>
      <c r="U30" s="69"/>
      <c r="V30" s="69"/>
      <c r="W30" s="69"/>
    </row>
    <row r="31" spans="1:23" x14ac:dyDescent="0.2">
      <c r="A31" s="69"/>
      <c r="B31" s="69"/>
      <c r="C31" s="69"/>
      <c r="D31" s="69"/>
      <c r="E31" s="69"/>
      <c r="F31" s="69"/>
      <c r="G31" s="69"/>
      <c r="H31" s="69"/>
      <c r="I31" s="69"/>
      <c r="J31" s="69"/>
      <c r="K31" s="69"/>
      <c r="L31" s="69"/>
      <c r="M31" s="69"/>
      <c r="N31" s="69"/>
      <c r="O31" s="69"/>
      <c r="P31" s="69"/>
      <c r="Q31" s="69"/>
      <c r="R31" s="69"/>
      <c r="S31" s="69"/>
      <c r="T31" s="69"/>
      <c r="U31" s="69"/>
      <c r="V31" s="69"/>
      <c r="W31" s="69"/>
    </row>
    <row r="32" spans="1:23" x14ac:dyDescent="0.2">
      <c r="A32" s="69"/>
      <c r="B32" s="69"/>
      <c r="C32" s="69"/>
      <c r="D32" s="69"/>
      <c r="E32" s="69"/>
      <c r="F32" s="69"/>
      <c r="G32" s="69"/>
      <c r="H32" s="69"/>
      <c r="I32" s="69"/>
      <c r="J32" s="69"/>
      <c r="K32" s="69"/>
      <c r="L32" s="69"/>
      <c r="M32" s="69"/>
      <c r="N32" s="69"/>
      <c r="O32" s="69"/>
      <c r="P32" s="69"/>
      <c r="Q32" s="69"/>
      <c r="R32" s="69"/>
      <c r="S32" s="69"/>
      <c r="T32" s="69"/>
      <c r="U32" s="69"/>
      <c r="V32" s="69"/>
      <c r="W32" s="69"/>
    </row>
    <row r="33" spans="1:23" x14ac:dyDescent="0.2">
      <c r="A33" s="69"/>
      <c r="B33" s="69"/>
      <c r="C33" s="69"/>
      <c r="D33" s="69"/>
      <c r="E33" s="69"/>
      <c r="F33" s="69"/>
      <c r="G33" s="69"/>
      <c r="H33" s="69"/>
      <c r="I33" s="69"/>
      <c r="J33" s="69"/>
      <c r="K33" s="69"/>
      <c r="L33" s="69"/>
      <c r="M33" s="69"/>
      <c r="N33" s="69"/>
      <c r="O33" s="69"/>
      <c r="P33" s="69"/>
      <c r="Q33" s="69"/>
      <c r="R33" s="69"/>
      <c r="S33" s="69"/>
      <c r="T33" s="69"/>
      <c r="U33" s="69"/>
      <c r="V33" s="69"/>
      <c r="W33" s="69"/>
    </row>
    <row r="34" spans="1:23" x14ac:dyDescent="0.2">
      <c r="A34" s="69"/>
      <c r="B34" s="69"/>
      <c r="C34" s="69"/>
      <c r="D34" s="69"/>
      <c r="E34" s="69"/>
      <c r="F34" s="69"/>
      <c r="G34" s="69"/>
      <c r="H34" s="69"/>
      <c r="I34" s="69"/>
      <c r="J34" s="69"/>
      <c r="K34" s="69"/>
      <c r="L34" s="69"/>
      <c r="M34" s="69"/>
      <c r="N34" s="69"/>
      <c r="O34" s="69"/>
      <c r="P34" s="69"/>
      <c r="Q34" s="69"/>
      <c r="R34" s="69"/>
      <c r="S34" s="69"/>
      <c r="T34" s="69"/>
      <c r="U34" s="69"/>
      <c r="V34" s="69"/>
      <c r="W34" s="69"/>
    </row>
    <row r="35" spans="1:23" x14ac:dyDescent="0.2">
      <c r="A35" s="69"/>
      <c r="B35" s="69"/>
      <c r="C35" s="69"/>
      <c r="D35" s="69"/>
      <c r="E35" s="69"/>
      <c r="F35" s="69"/>
      <c r="G35" s="69"/>
      <c r="H35" s="69"/>
      <c r="I35" s="69"/>
      <c r="J35" s="69"/>
      <c r="K35" s="69"/>
      <c r="L35" s="69"/>
      <c r="M35" s="69"/>
      <c r="N35" s="69"/>
      <c r="O35" s="69"/>
      <c r="P35" s="69"/>
      <c r="Q35" s="69"/>
      <c r="R35" s="69"/>
      <c r="S35" s="69"/>
      <c r="T35" s="69"/>
      <c r="U35" s="69"/>
      <c r="V35" s="69"/>
      <c r="W35" s="69"/>
    </row>
    <row r="36" spans="1:23" x14ac:dyDescent="0.2">
      <c r="A36" s="69"/>
      <c r="B36" s="69"/>
      <c r="C36" s="69"/>
      <c r="D36" s="69"/>
      <c r="E36" s="69"/>
      <c r="F36" s="69"/>
      <c r="G36" s="69"/>
      <c r="H36" s="69"/>
      <c r="I36" s="69"/>
      <c r="J36" s="69"/>
      <c r="K36" s="69"/>
      <c r="L36" s="69"/>
      <c r="M36" s="69"/>
      <c r="N36" s="69"/>
      <c r="O36" s="69"/>
      <c r="P36" s="69"/>
      <c r="Q36" s="69"/>
      <c r="R36" s="69"/>
      <c r="S36" s="69"/>
      <c r="T36" s="69"/>
      <c r="U36" s="69"/>
      <c r="V36" s="69"/>
      <c r="W36" s="69"/>
    </row>
    <row r="37" spans="1:23" x14ac:dyDescent="0.2">
      <c r="A37" s="69"/>
      <c r="B37" s="69"/>
      <c r="C37" s="69"/>
      <c r="D37" s="69"/>
      <c r="E37" s="69"/>
      <c r="F37" s="69"/>
      <c r="G37" s="69"/>
      <c r="H37" s="69"/>
      <c r="I37" s="69"/>
      <c r="J37" s="69"/>
      <c r="K37" s="69"/>
      <c r="L37" s="69"/>
      <c r="M37" s="69"/>
      <c r="N37" s="69"/>
      <c r="O37" s="69"/>
      <c r="P37" s="69"/>
      <c r="Q37" s="69"/>
      <c r="R37" s="69"/>
      <c r="S37" s="69"/>
      <c r="T37" s="69"/>
      <c r="U37" s="69"/>
      <c r="V37" s="69"/>
      <c r="W37" s="69"/>
    </row>
    <row r="38" spans="1:23" x14ac:dyDescent="0.2">
      <c r="A38" s="69"/>
      <c r="B38" s="69"/>
      <c r="C38" s="69"/>
      <c r="D38" s="69"/>
      <c r="E38" s="69"/>
      <c r="F38" s="69"/>
      <c r="G38" s="69"/>
      <c r="H38" s="69"/>
      <c r="I38" s="69"/>
      <c r="J38" s="69"/>
      <c r="K38" s="69"/>
      <c r="L38" s="69"/>
      <c r="M38" s="69"/>
      <c r="N38" s="69"/>
      <c r="O38" s="69"/>
      <c r="P38" s="69"/>
      <c r="Q38" s="69"/>
      <c r="R38" s="69"/>
      <c r="S38" s="69"/>
      <c r="T38" s="69"/>
      <c r="U38" s="69"/>
      <c r="V38" s="69"/>
      <c r="W38" s="69"/>
    </row>
    <row r="39" spans="1:23" x14ac:dyDescent="0.2">
      <c r="A39" s="69"/>
      <c r="B39" s="69"/>
      <c r="C39" s="69"/>
      <c r="D39" s="69"/>
      <c r="E39" s="69"/>
      <c r="F39" s="69"/>
      <c r="G39" s="69"/>
      <c r="H39" s="69"/>
      <c r="I39" s="69"/>
      <c r="J39" s="69"/>
      <c r="K39" s="69"/>
      <c r="L39" s="69"/>
      <c r="M39" s="69"/>
      <c r="N39" s="69"/>
      <c r="O39" s="69"/>
      <c r="P39" s="69"/>
      <c r="Q39" s="69"/>
      <c r="R39" s="69"/>
      <c r="S39" s="69"/>
      <c r="T39" s="69"/>
      <c r="U39" s="69"/>
      <c r="V39" s="69"/>
      <c r="W39" s="69"/>
    </row>
    <row r="40" spans="1:23" x14ac:dyDescent="0.2">
      <c r="A40" s="69"/>
      <c r="B40" s="69"/>
      <c r="C40" s="69"/>
      <c r="D40" s="69"/>
      <c r="E40" s="69"/>
      <c r="F40" s="69"/>
      <c r="G40" s="69"/>
      <c r="H40" s="69"/>
      <c r="I40" s="69"/>
      <c r="J40" s="69"/>
      <c r="K40" s="69"/>
      <c r="L40" s="69"/>
      <c r="M40" s="69"/>
      <c r="N40" s="69"/>
      <c r="O40" s="69"/>
      <c r="P40" s="69"/>
      <c r="Q40" s="69"/>
      <c r="R40" s="69"/>
      <c r="S40" s="69"/>
      <c r="T40" s="69"/>
      <c r="U40" s="69"/>
      <c r="V40" s="69"/>
      <c r="W40" s="69"/>
    </row>
    <row r="41" spans="1:23" x14ac:dyDescent="0.2">
      <c r="A41" s="69"/>
      <c r="B41" s="69"/>
      <c r="C41" s="69"/>
      <c r="D41" s="69"/>
      <c r="E41" s="69"/>
      <c r="F41" s="69"/>
      <c r="G41" s="69"/>
      <c r="H41" s="69"/>
      <c r="I41" s="69"/>
      <c r="J41" s="69"/>
      <c r="K41" s="69"/>
      <c r="L41" s="69"/>
      <c r="M41" s="69"/>
      <c r="N41" s="69"/>
      <c r="O41" s="69"/>
      <c r="P41" s="69"/>
      <c r="Q41" s="69"/>
      <c r="R41" s="69"/>
      <c r="S41" s="69"/>
      <c r="T41" s="69"/>
      <c r="U41" s="69"/>
      <c r="V41" s="69"/>
      <c r="W41" s="69"/>
    </row>
    <row r="42" spans="1:23" x14ac:dyDescent="0.2">
      <c r="A42" s="69"/>
      <c r="B42" s="69"/>
      <c r="C42" s="69"/>
      <c r="D42" s="69"/>
      <c r="E42" s="69"/>
      <c r="F42" s="69"/>
      <c r="G42" s="69"/>
      <c r="H42" s="69"/>
      <c r="I42" s="69"/>
      <c r="J42" s="69"/>
      <c r="K42" s="69"/>
      <c r="L42" s="69"/>
      <c r="M42" s="69"/>
      <c r="N42" s="69"/>
      <c r="O42" s="69"/>
      <c r="P42" s="69"/>
      <c r="Q42" s="69"/>
      <c r="R42" s="69"/>
      <c r="S42" s="69"/>
      <c r="T42" s="69"/>
      <c r="U42" s="69"/>
      <c r="V42" s="69"/>
      <c r="W42" s="69"/>
    </row>
    <row r="43" spans="1:23" x14ac:dyDescent="0.2">
      <c r="A43" s="69"/>
      <c r="B43" s="69"/>
      <c r="C43" s="69"/>
      <c r="D43" s="69"/>
      <c r="E43" s="69"/>
      <c r="F43" s="69"/>
      <c r="G43" s="69"/>
      <c r="H43" s="69"/>
      <c r="I43" s="69"/>
      <c r="J43" s="69"/>
      <c r="K43" s="69"/>
      <c r="L43" s="69"/>
      <c r="M43" s="69"/>
      <c r="N43" s="69"/>
      <c r="O43" s="69"/>
      <c r="P43" s="69"/>
      <c r="Q43" s="69"/>
      <c r="R43" s="69"/>
      <c r="S43" s="69"/>
      <c r="T43" s="69"/>
      <c r="U43" s="69"/>
      <c r="V43" s="69"/>
      <c r="W43" s="69"/>
    </row>
    <row r="44" spans="1:23" x14ac:dyDescent="0.2">
      <c r="A44" s="69"/>
      <c r="B44" s="69"/>
      <c r="C44" s="69"/>
      <c r="D44" s="69"/>
      <c r="E44" s="69"/>
      <c r="F44" s="69"/>
      <c r="G44" s="69"/>
      <c r="H44" s="69"/>
      <c r="I44" s="69"/>
      <c r="J44" s="69"/>
      <c r="K44" s="69"/>
      <c r="L44" s="69"/>
      <c r="M44" s="69"/>
      <c r="N44" s="69"/>
      <c r="O44" s="69"/>
      <c r="P44" s="69"/>
      <c r="Q44" s="69"/>
      <c r="R44" s="69"/>
      <c r="S44" s="69"/>
      <c r="T44" s="69"/>
      <c r="U44" s="69"/>
      <c r="V44" s="69"/>
      <c r="W44" s="69"/>
    </row>
    <row r="45" spans="1:23" x14ac:dyDescent="0.2">
      <c r="A45" s="69"/>
      <c r="B45" s="69"/>
      <c r="C45" s="69"/>
      <c r="D45" s="69"/>
      <c r="E45" s="69"/>
      <c r="F45" s="69"/>
      <c r="G45" s="69"/>
      <c r="H45" s="69"/>
      <c r="I45" s="69"/>
      <c r="J45" s="69"/>
      <c r="K45" s="69"/>
      <c r="L45" s="69"/>
      <c r="M45" s="69"/>
      <c r="N45" s="69"/>
      <c r="O45" s="69"/>
      <c r="P45" s="69"/>
      <c r="Q45" s="69"/>
      <c r="R45" s="69"/>
      <c r="S45" s="69"/>
      <c r="T45" s="69"/>
      <c r="U45" s="69"/>
      <c r="V45" s="69"/>
      <c r="W45" s="69"/>
    </row>
    <row r="46" spans="1:23" x14ac:dyDescent="0.2">
      <c r="A46" s="69"/>
      <c r="B46" s="69"/>
      <c r="C46" s="69"/>
      <c r="D46" s="69"/>
      <c r="E46" s="69"/>
      <c r="F46" s="69"/>
      <c r="G46" s="69"/>
      <c r="H46" s="69"/>
      <c r="I46" s="69"/>
      <c r="J46" s="69"/>
      <c r="K46" s="69"/>
      <c r="L46" s="69"/>
      <c r="M46" s="69"/>
      <c r="N46" s="69"/>
      <c r="O46" s="69"/>
      <c r="P46" s="69"/>
      <c r="Q46" s="69"/>
      <c r="R46" s="69"/>
      <c r="S46" s="69"/>
      <c r="T46" s="69"/>
      <c r="U46" s="69"/>
      <c r="V46" s="69"/>
      <c r="W46" s="69"/>
    </row>
    <row r="47" spans="1:23" x14ac:dyDescent="0.2">
      <c r="A47" s="69"/>
      <c r="B47" s="69"/>
      <c r="C47" s="69"/>
      <c r="D47" s="69"/>
      <c r="E47" s="69"/>
      <c r="F47" s="69"/>
      <c r="G47" s="69"/>
      <c r="H47" s="69"/>
      <c r="I47" s="69"/>
      <c r="J47" s="69"/>
      <c r="K47" s="69"/>
      <c r="L47" s="69"/>
      <c r="M47" s="69"/>
      <c r="N47" s="69"/>
      <c r="O47" s="69"/>
      <c r="P47" s="69"/>
      <c r="Q47" s="69"/>
      <c r="R47" s="69"/>
      <c r="S47" s="69"/>
      <c r="T47" s="69"/>
      <c r="U47" s="69"/>
      <c r="V47" s="69"/>
      <c r="W47" s="69"/>
    </row>
    <row r="48" spans="1:23" x14ac:dyDescent="0.2">
      <c r="A48" s="69"/>
      <c r="B48" s="69"/>
      <c r="C48" s="69"/>
      <c r="D48" s="69"/>
      <c r="E48" s="69"/>
      <c r="F48" s="69"/>
      <c r="G48" s="69"/>
      <c r="H48" s="69"/>
      <c r="I48" s="69"/>
      <c r="J48" s="69"/>
      <c r="K48" s="69"/>
      <c r="L48" s="69"/>
      <c r="M48" s="69"/>
      <c r="N48" s="69"/>
      <c r="O48" s="69"/>
      <c r="P48" s="69"/>
      <c r="Q48" s="69"/>
      <c r="R48" s="69"/>
      <c r="S48" s="69"/>
      <c r="T48" s="69"/>
      <c r="U48" s="69"/>
      <c r="V48" s="69"/>
      <c r="W48" s="69"/>
    </row>
    <row r="49" spans="1:23" x14ac:dyDescent="0.2">
      <c r="A49" s="69"/>
      <c r="B49" s="69"/>
      <c r="C49" s="69"/>
      <c r="D49" s="69"/>
      <c r="E49" s="69"/>
      <c r="F49" s="69"/>
      <c r="G49" s="69"/>
      <c r="H49" s="69"/>
      <c r="I49" s="69"/>
      <c r="J49" s="69"/>
      <c r="K49" s="69"/>
      <c r="L49" s="69"/>
      <c r="M49" s="69"/>
      <c r="N49" s="69"/>
      <c r="O49" s="69"/>
      <c r="P49" s="69"/>
      <c r="Q49" s="69"/>
      <c r="R49" s="69"/>
      <c r="S49" s="69"/>
      <c r="T49" s="69"/>
      <c r="U49" s="69"/>
      <c r="V49" s="69"/>
      <c r="W49" s="69"/>
    </row>
    <row r="50" spans="1:23" x14ac:dyDescent="0.2">
      <c r="A50" s="69"/>
      <c r="B50" s="69"/>
      <c r="C50" s="69"/>
      <c r="D50" s="69"/>
      <c r="E50" s="69"/>
      <c r="F50" s="69"/>
      <c r="G50" s="69"/>
      <c r="H50" s="69"/>
      <c r="I50" s="69"/>
      <c r="J50" s="69"/>
      <c r="K50" s="69"/>
      <c r="L50" s="69"/>
      <c r="M50" s="69"/>
      <c r="N50" s="69"/>
      <c r="O50" s="69"/>
      <c r="P50" s="69"/>
      <c r="Q50" s="69"/>
      <c r="R50" s="69"/>
      <c r="S50" s="69"/>
      <c r="T50" s="69"/>
      <c r="U50" s="69"/>
      <c r="V50" s="69"/>
      <c r="W50" s="69"/>
    </row>
    <row r="51" spans="1:23" x14ac:dyDescent="0.2">
      <c r="A51" s="69"/>
      <c r="B51" s="69"/>
      <c r="C51" s="69"/>
      <c r="D51" s="69"/>
      <c r="E51" s="69"/>
      <c r="F51" s="69"/>
      <c r="G51" s="69"/>
      <c r="H51" s="69"/>
      <c r="I51" s="69"/>
      <c r="J51" s="69"/>
      <c r="K51" s="69"/>
      <c r="L51" s="69"/>
      <c r="M51" s="69"/>
      <c r="N51" s="69"/>
      <c r="O51" s="69"/>
      <c r="P51" s="69"/>
      <c r="Q51" s="69"/>
      <c r="R51" s="69"/>
      <c r="S51" s="69"/>
      <c r="T51" s="69"/>
      <c r="U51" s="69"/>
      <c r="V51" s="69"/>
      <c r="W51" s="69"/>
    </row>
    <row r="52" spans="1:23" x14ac:dyDescent="0.2">
      <c r="A52" s="69"/>
      <c r="B52" s="69"/>
      <c r="C52" s="69"/>
      <c r="D52" s="69"/>
      <c r="E52" s="69"/>
      <c r="F52" s="69"/>
      <c r="G52" s="69"/>
      <c r="H52" s="69"/>
      <c r="I52" s="69"/>
      <c r="J52" s="69"/>
      <c r="K52" s="69"/>
      <c r="L52" s="69"/>
      <c r="M52" s="69"/>
      <c r="N52" s="69"/>
      <c r="O52" s="69"/>
      <c r="P52" s="69"/>
      <c r="Q52" s="69"/>
      <c r="R52" s="69"/>
      <c r="S52" s="69"/>
      <c r="T52" s="69"/>
      <c r="U52" s="69"/>
      <c r="V52" s="69"/>
      <c r="W52" s="69"/>
    </row>
    <row r="53" spans="1:23" x14ac:dyDescent="0.2">
      <c r="A53" s="69"/>
      <c r="B53" s="69"/>
      <c r="C53" s="69"/>
      <c r="D53" s="69"/>
      <c r="E53" s="69"/>
      <c r="F53" s="69"/>
      <c r="G53" s="69"/>
      <c r="H53" s="69"/>
      <c r="I53" s="69"/>
      <c r="J53" s="69"/>
      <c r="K53" s="69"/>
      <c r="L53" s="69"/>
      <c r="M53" s="69"/>
      <c r="N53" s="69"/>
      <c r="O53" s="69"/>
      <c r="P53" s="69"/>
      <c r="Q53" s="69"/>
      <c r="R53" s="69"/>
      <c r="S53" s="69"/>
      <c r="T53" s="69"/>
      <c r="U53" s="69"/>
      <c r="V53" s="69"/>
      <c r="W53" s="69"/>
    </row>
    <row r="54" spans="1:23" x14ac:dyDescent="0.2">
      <c r="A54" s="69"/>
      <c r="B54" s="69"/>
      <c r="C54" s="69"/>
      <c r="D54" s="69"/>
      <c r="E54" s="69"/>
      <c r="F54" s="69"/>
      <c r="G54" s="69"/>
      <c r="H54" s="69"/>
      <c r="I54" s="69"/>
      <c r="J54" s="69"/>
      <c r="K54" s="69"/>
      <c r="L54" s="69"/>
      <c r="M54" s="69"/>
      <c r="N54" s="69"/>
      <c r="O54" s="69"/>
      <c r="P54" s="69"/>
      <c r="Q54" s="69"/>
      <c r="R54" s="69"/>
      <c r="S54" s="69"/>
      <c r="T54" s="69"/>
      <c r="U54" s="69"/>
      <c r="V54" s="69"/>
      <c r="W54" s="69"/>
    </row>
    <row r="55" spans="1:23" x14ac:dyDescent="0.2">
      <c r="A55" s="69"/>
      <c r="B55" s="69"/>
      <c r="C55" s="69"/>
      <c r="D55" s="69"/>
      <c r="E55" s="69"/>
      <c r="F55" s="69"/>
      <c r="G55" s="69"/>
      <c r="H55" s="69"/>
      <c r="I55" s="69"/>
      <c r="J55" s="69"/>
      <c r="K55" s="69"/>
      <c r="L55" s="69"/>
      <c r="M55" s="69"/>
      <c r="N55" s="69"/>
      <c r="O55" s="69"/>
      <c r="P55" s="69"/>
      <c r="Q55" s="69"/>
      <c r="R55" s="69"/>
      <c r="S55" s="69"/>
      <c r="T55" s="69"/>
      <c r="U55" s="69"/>
      <c r="V55" s="69"/>
      <c r="W55" s="69"/>
    </row>
    <row r="56" spans="1:23" x14ac:dyDescent="0.2">
      <c r="A56" s="69"/>
      <c r="B56" s="69"/>
      <c r="C56" s="69"/>
      <c r="D56" s="69"/>
      <c r="E56" s="69"/>
      <c r="F56" s="69"/>
      <c r="G56" s="69"/>
      <c r="H56" s="69"/>
      <c r="I56" s="69"/>
      <c r="J56" s="69"/>
      <c r="K56" s="69"/>
      <c r="L56" s="69"/>
      <c r="M56" s="69"/>
      <c r="N56" s="69"/>
      <c r="O56" s="69"/>
      <c r="P56" s="69"/>
      <c r="Q56" s="69"/>
      <c r="R56" s="69"/>
      <c r="S56" s="69"/>
      <c r="T56" s="69"/>
      <c r="U56" s="69"/>
      <c r="V56" s="69"/>
      <c r="W56" s="69"/>
    </row>
    <row r="57" spans="1:23" x14ac:dyDescent="0.2">
      <c r="A57" s="69"/>
      <c r="B57" s="69"/>
      <c r="C57" s="69"/>
      <c r="D57" s="69"/>
      <c r="E57" s="69"/>
      <c r="F57" s="69"/>
      <c r="G57" s="69"/>
      <c r="H57" s="69"/>
      <c r="I57" s="69"/>
      <c r="J57" s="69"/>
      <c r="K57" s="69"/>
      <c r="L57" s="69"/>
      <c r="M57" s="69"/>
      <c r="N57" s="69"/>
      <c r="O57" s="69"/>
      <c r="P57" s="69"/>
      <c r="Q57" s="69"/>
      <c r="R57" s="69"/>
      <c r="S57" s="69"/>
      <c r="T57" s="69"/>
      <c r="U57" s="69"/>
      <c r="V57" s="69"/>
      <c r="W57" s="69"/>
    </row>
    <row r="58" spans="1:23" x14ac:dyDescent="0.2">
      <c r="A58" s="69"/>
      <c r="B58" s="69"/>
      <c r="C58" s="69"/>
      <c r="D58" s="69"/>
      <c r="E58" s="69"/>
      <c r="F58" s="69"/>
      <c r="G58" s="69"/>
      <c r="H58" s="69"/>
      <c r="I58" s="69"/>
      <c r="J58" s="69"/>
      <c r="K58" s="69"/>
      <c r="L58" s="69"/>
      <c r="M58" s="69"/>
      <c r="N58" s="69"/>
      <c r="O58" s="69"/>
      <c r="P58" s="69"/>
      <c r="Q58" s="69"/>
      <c r="R58" s="69"/>
      <c r="S58" s="69"/>
      <c r="T58" s="69"/>
      <c r="U58" s="69"/>
      <c r="V58" s="69"/>
      <c r="W58" s="69"/>
    </row>
    <row r="59" spans="1:23" x14ac:dyDescent="0.2">
      <c r="A59" s="69"/>
      <c r="B59" s="69"/>
      <c r="C59" s="69"/>
      <c r="D59" s="69"/>
      <c r="E59" s="69"/>
      <c r="F59" s="69"/>
      <c r="G59" s="69"/>
      <c r="H59" s="69"/>
      <c r="I59" s="69"/>
      <c r="J59" s="69"/>
      <c r="K59" s="69"/>
      <c r="L59" s="69"/>
      <c r="M59" s="69"/>
      <c r="N59" s="69"/>
      <c r="O59" s="69"/>
      <c r="P59" s="69"/>
      <c r="Q59" s="69"/>
      <c r="R59" s="69"/>
      <c r="S59" s="69"/>
      <c r="T59" s="69"/>
      <c r="U59" s="69"/>
      <c r="V59" s="69"/>
      <c r="W59" s="69"/>
    </row>
    <row r="60" spans="1:23" x14ac:dyDescent="0.2">
      <c r="A60" s="69"/>
      <c r="B60" s="69"/>
      <c r="C60" s="69"/>
      <c r="D60" s="69"/>
      <c r="E60" s="69"/>
      <c r="F60" s="69"/>
      <c r="G60" s="69"/>
      <c r="H60" s="69"/>
      <c r="I60" s="69"/>
      <c r="J60" s="69"/>
      <c r="K60" s="69"/>
      <c r="L60" s="69"/>
      <c r="M60" s="69"/>
      <c r="N60" s="69"/>
      <c r="O60" s="69"/>
      <c r="P60" s="69"/>
      <c r="Q60" s="69"/>
      <c r="R60" s="69"/>
      <c r="S60" s="69"/>
      <c r="T60" s="69"/>
      <c r="U60" s="69"/>
      <c r="V60" s="69"/>
      <c r="W60" s="69"/>
    </row>
    <row r="61" spans="1:23" x14ac:dyDescent="0.2">
      <c r="A61" s="69"/>
      <c r="B61" s="69"/>
      <c r="C61" s="69"/>
      <c r="D61" s="69"/>
      <c r="E61" s="69"/>
      <c r="F61" s="69"/>
      <c r="G61" s="69"/>
      <c r="H61" s="69"/>
      <c r="I61" s="69"/>
      <c r="J61" s="69"/>
      <c r="K61" s="69"/>
      <c r="L61" s="69"/>
      <c r="M61" s="69"/>
      <c r="N61" s="69"/>
      <c r="O61" s="69"/>
      <c r="P61" s="69"/>
      <c r="Q61" s="69"/>
      <c r="R61" s="69"/>
      <c r="S61" s="69"/>
      <c r="T61" s="69"/>
      <c r="U61" s="69"/>
      <c r="V61" s="69"/>
      <c r="W61" s="69"/>
    </row>
    <row r="62" spans="1:23" x14ac:dyDescent="0.2">
      <c r="A62" s="69"/>
      <c r="B62" s="69"/>
      <c r="C62" s="69"/>
      <c r="D62" s="69"/>
      <c r="E62" s="69"/>
      <c r="F62" s="69"/>
      <c r="G62" s="69"/>
      <c r="H62" s="69"/>
      <c r="I62" s="69"/>
      <c r="J62" s="69"/>
      <c r="K62" s="69"/>
      <c r="L62" s="69"/>
      <c r="M62" s="69"/>
      <c r="N62" s="69"/>
      <c r="O62" s="69"/>
      <c r="P62" s="69"/>
      <c r="Q62" s="69"/>
      <c r="R62" s="69"/>
      <c r="S62" s="69"/>
      <c r="T62" s="69"/>
      <c r="U62" s="69"/>
      <c r="V62" s="69"/>
      <c r="W62" s="69"/>
    </row>
    <row r="63" spans="1:23" x14ac:dyDescent="0.2">
      <c r="A63" s="69"/>
      <c r="B63" s="69"/>
      <c r="C63" s="69"/>
      <c r="D63" s="69"/>
      <c r="E63" s="69"/>
      <c r="F63" s="69"/>
      <c r="G63" s="69"/>
      <c r="H63" s="69"/>
      <c r="I63" s="69"/>
      <c r="J63" s="69"/>
      <c r="K63" s="69"/>
      <c r="L63" s="69"/>
      <c r="M63" s="69"/>
      <c r="N63" s="69"/>
      <c r="O63" s="69"/>
      <c r="P63" s="69"/>
      <c r="Q63" s="69"/>
      <c r="R63" s="69"/>
      <c r="S63" s="69"/>
      <c r="T63" s="69"/>
      <c r="U63" s="69"/>
      <c r="V63" s="69"/>
      <c r="W63" s="69"/>
    </row>
    <row r="64" spans="1:23" x14ac:dyDescent="0.2">
      <c r="A64" s="69"/>
      <c r="B64" s="69"/>
      <c r="C64" s="69"/>
      <c r="D64" s="69"/>
      <c r="E64" s="69"/>
      <c r="F64" s="69"/>
      <c r="G64" s="69"/>
      <c r="H64" s="69"/>
      <c r="I64" s="69"/>
      <c r="J64" s="69"/>
      <c r="K64" s="69"/>
      <c r="L64" s="69"/>
      <c r="M64" s="69"/>
      <c r="N64" s="69"/>
      <c r="O64" s="69"/>
      <c r="P64" s="69"/>
      <c r="Q64" s="69"/>
      <c r="R64" s="69"/>
      <c r="S64" s="69"/>
      <c r="T64" s="69"/>
      <c r="U64" s="69"/>
      <c r="V64" s="69"/>
      <c r="W64" s="69"/>
    </row>
    <row r="65" spans="1:23" x14ac:dyDescent="0.2">
      <c r="A65" s="69"/>
      <c r="B65" s="69"/>
      <c r="C65" s="69"/>
      <c r="D65" s="69"/>
      <c r="E65" s="69"/>
      <c r="F65" s="69"/>
      <c r="G65" s="69"/>
      <c r="H65" s="69"/>
      <c r="I65" s="69"/>
      <c r="J65" s="69"/>
      <c r="K65" s="69"/>
      <c r="L65" s="69"/>
      <c r="M65" s="69"/>
      <c r="N65" s="69"/>
      <c r="O65" s="69"/>
      <c r="P65" s="69"/>
      <c r="Q65" s="69"/>
      <c r="R65" s="69"/>
      <c r="S65" s="69"/>
      <c r="T65" s="69"/>
      <c r="U65" s="69"/>
      <c r="V65" s="69"/>
      <c r="W65" s="69"/>
    </row>
    <row r="66" spans="1:23" x14ac:dyDescent="0.2">
      <c r="A66" s="69"/>
      <c r="B66" s="69"/>
      <c r="C66" s="69"/>
      <c r="D66" s="69"/>
      <c r="E66" s="69"/>
      <c r="F66" s="69"/>
      <c r="G66" s="69"/>
      <c r="H66" s="69"/>
      <c r="I66" s="69"/>
      <c r="J66" s="69"/>
      <c r="K66" s="69"/>
      <c r="L66" s="69"/>
      <c r="M66" s="69"/>
      <c r="N66" s="69"/>
      <c r="O66" s="69"/>
      <c r="P66" s="69"/>
      <c r="Q66" s="69"/>
      <c r="R66" s="69"/>
      <c r="S66" s="69"/>
      <c r="T66" s="69"/>
      <c r="U66" s="69"/>
      <c r="V66" s="69"/>
      <c r="W66" s="69"/>
    </row>
    <row r="67" spans="1:23" x14ac:dyDescent="0.2">
      <c r="A67" s="69"/>
      <c r="B67" s="69"/>
      <c r="C67" s="69"/>
      <c r="D67" s="69"/>
      <c r="E67" s="69"/>
      <c r="F67" s="69"/>
      <c r="G67" s="69"/>
      <c r="H67" s="69"/>
      <c r="I67" s="69"/>
      <c r="J67" s="69"/>
      <c r="K67" s="69"/>
      <c r="L67" s="69"/>
      <c r="M67" s="69"/>
      <c r="N67" s="69"/>
      <c r="O67" s="69"/>
      <c r="P67" s="69"/>
      <c r="Q67" s="69"/>
      <c r="R67" s="69"/>
      <c r="S67" s="69"/>
      <c r="T67" s="69"/>
      <c r="U67" s="69"/>
      <c r="V67" s="69"/>
      <c r="W67" s="69"/>
    </row>
    <row r="68" spans="1:23" x14ac:dyDescent="0.2">
      <c r="A68" s="69"/>
      <c r="B68" s="69"/>
      <c r="C68" s="69"/>
      <c r="D68" s="69"/>
      <c r="E68" s="69"/>
      <c r="F68" s="69"/>
      <c r="G68" s="69"/>
      <c r="H68" s="69"/>
      <c r="I68" s="69"/>
      <c r="J68" s="69"/>
      <c r="K68" s="69"/>
      <c r="L68" s="69"/>
      <c r="M68" s="69"/>
      <c r="N68" s="69"/>
      <c r="O68" s="69"/>
      <c r="P68" s="69"/>
      <c r="Q68" s="69"/>
      <c r="R68" s="69"/>
      <c r="S68" s="69"/>
      <c r="T68" s="69"/>
      <c r="U68" s="69"/>
      <c r="V68" s="69"/>
      <c r="W68" s="69"/>
    </row>
    <row r="69" spans="1:23" x14ac:dyDescent="0.2">
      <c r="A69" s="69"/>
      <c r="B69" s="69"/>
      <c r="C69" s="69"/>
      <c r="D69" s="69"/>
      <c r="E69" s="69"/>
      <c r="F69" s="69"/>
      <c r="G69" s="69"/>
      <c r="H69" s="69"/>
      <c r="I69" s="69"/>
      <c r="J69" s="69"/>
      <c r="K69" s="69"/>
      <c r="L69" s="69"/>
      <c r="M69" s="69"/>
      <c r="N69" s="69"/>
      <c r="O69" s="69"/>
      <c r="P69" s="69"/>
      <c r="Q69" s="69"/>
      <c r="R69" s="69"/>
      <c r="S69" s="69"/>
      <c r="T69" s="69"/>
      <c r="U69" s="69"/>
      <c r="V69" s="69"/>
      <c r="W69" s="69"/>
    </row>
    <row r="70" spans="1:23" x14ac:dyDescent="0.2">
      <c r="A70" s="69"/>
      <c r="B70" s="69"/>
      <c r="C70" s="69"/>
      <c r="D70" s="69"/>
      <c r="E70" s="69"/>
      <c r="F70" s="69"/>
      <c r="G70" s="69"/>
      <c r="H70" s="69"/>
      <c r="I70" s="69"/>
      <c r="J70" s="69"/>
      <c r="K70" s="69"/>
      <c r="L70" s="69"/>
      <c r="M70" s="69"/>
      <c r="N70" s="69"/>
      <c r="O70" s="69"/>
      <c r="P70" s="69"/>
      <c r="Q70" s="69"/>
      <c r="R70" s="69"/>
      <c r="S70" s="69"/>
      <c r="T70" s="69"/>
      <c r="U70" s="69"/>
      <c r="V70" s="69"/>
      <c r="W70" s="69"/>
    </row>
    <row r="71" spans="1:23" x14ac:dyDescent="0.2">
      <c r="A71" s="69"/>
      <c r="B71" s="69"/>
      <c r="C71" s="69"/>
      <c r="D71" s="69"/>
      <c r="E71" s="69"/>
      <c r="F71" s="69"/>
      <c r="G71" s="69"/>
      <c r="H71" s="69"/>
      <c r="I71" s="69"/>
      <c r="J71" s="69"/>
      <c r="K71" s="69"/>
      <c r="L71" s="69"/>
      <c r="M71" s="69"/>
      <c r="N71" s="69"/>
      <c r="O71" s="69"/>
      <c r="P71" s="69"/>
      <c r="Q71" s="69"/>
      <c r="R71" s="69"/>
      <c r="S71" s="69"/>
      <c r="T71" s="69"/>
      <c r="U71" s="69"/>
      <c r="V71" s="69"/>
      <c r="W71" s="69"/>
    </row>
    <row r="72" spans="1:23" x14ac:dyDescent="0.2">
      <c r="A72" s="69"/>
      <c r="B72" s="69"/>
      <c r="C72" s="69"/>
      <c r="D72" s="69"/>
      <c r="E72" s="69"/>
      <c r="F72" s="69"/>
      <c r="G72" s="69"/>
      <c r="H72" s="69"/>
      <c r="I72" s="69"/>
      <c r="J72" s="69"/>
      <c r="K72" s="69"/>
      <c r="L72" s="69"/>
      <c r="M72" s="69"/>
      <c r="N72" s="69"/>
      <c r="O72" s="69"/>
      <c r="P72" s="69"/>
      <c r="Q72" s="69"/>
      <c r="R72" s="69"/>
      <c r="S72" s="69"/>
      <c r="T72" s="69"/>
      <c r="U72" s="69"/>
      <c r="V72" s="69"/>
      <c r="W72" s="69"/>
    </row>
    <row r="73" spans="1:23" x14ac:dyDescent="0.2">
      <c r="A73" s="69"/>
      <c r="B73" s="69"/>
      <c r="C73" s="69"/>
      <c r="D73" s="69"/>
      <c r="E73" s="69"/>
      <c r="F73" s="69"/>
      <c r="G73" s="69"/>
      <c r="H73" s="69"/>
      <c r="I73" s="69"/>
      <c r="J73" s="69"/>
      <c r="K73" s="69"/>
      <c r="L73" s="69"/>
      <c r="M73" s="69"/>
      <c r="N73" s="69"/>
      <c r="O73" s="69"/>
      <c r="P73" s="69"/>
      <c r="Q73" s="69"/>
      <c r="R73" s="69"/>
      <c r="S73" s="69"/>
      <c r="T73" s="69"/>
      <c r="U73" s="69"/>
      <c r="V73" s="69"/>
      <c r="W73" s="69"/>
    </row>
    <row r="74" spans="1:23" x14ac:dyDescent="0.2">
      <c r="A74" s="69"/>
      <c r="B74" s="69"/>
      <c r="C74" s="69"/>
      <c r="D74" s="69"/>
      <c r="E74" s="69"/>
      <c r="F74" s="69"/>
      <c r="G74" s="69"/>
      <c r="H74" s="69"/>
      <c r="I74" s="69"/>
      <c r="J74" s="69"/>
      <c r="K74" s="69"/>
      <c r="L74" s="69"/>
      <c r="M74" s="69"/>
      <c r="N74" s="69"/>
      <c r="O74" s="69"/>
      <c r="P74" s="69"/>
      <c r="Q74" s="69"/>
      <c r="R74" s="69"/>
      <c r="S74" s="69"/>
      <c r="T74" s="69"/>
      <c r="U74" s="69"/>
      <c r="V74" s="69"/>
      <c r="W74" s="69"/>
    </row>
    <row r="75" spans="1:23" x14ac:dyDescent="0.2">
      <c r="A75" s="69"/>
      <c r="B75" s="69"/>
      <c r="C75" s="69"/>
      <c r="D75" s="69"/>
      <c r="E75" s="69"/>
      <c r="F75" s="69"/>
      <c r="G75" s="69"/>
      <c r="H75" s="69"/>
      <c r="I75" s="69"/>
      <c r="J75" s="69"/>
      <c r="K75" s="69"/>
      <c r="L75" s="69"/>
      <c r="M75" s="69"/>
      <c r="N75" s="69"/>
      <c r="O75" s="69"/>
      <c r="P75" s="69"/>
      <c r="Q75" s="69"/>
      <c r="R75" s="69"/>
      <c r="S75" s="69"/>
      <c r="T75" s="69"/>
      <c r="U75" s="69"/>
      <c r="V75" s="69"/>
      <c r="W75" s="69"/>
    </row>
    <row r="76" spans="1:23" x14ac:dyDescent="0.2">
      <c r="A76" s="69"/>
      <c r="B76" s="69"/>
      <c r="C76" s="69"/>
      <c r="D76" s="69"/>
      <c r="E76" s="69"/>
      <c r="F76" s="69"/>
      <c r="G76" s="69"/>
      <c r="H76" s="69"/>
      <c r="I76" s="69"/>
      <c r="J76" s="69"/>
      <c r="K76" s="69"/>
      <c r="L76" s="69"/>
      <c r="M76" s="69"/>
      <c r="N76" s="69"/>
      <c r="O76" s="69"/>
      <c r="P76" s="69"/>
      <c r="Q76" s="69"/>
      <c r="R76" s="69"/>
      <c r="S76" s="69"/>
      <c r="T76" s="69"/>
      <c r="U76" s="69"/>
      <c r="V76" s="69"/>
      <c r="W76" s="69"/>
    </row>
    <row r="77" spans="1:23" x14ac:dyDescent="0.2">
      <c r="A77" s="69"/>
      <c r="B77" s="69"/>
      <c r="C77" s="69"/>
      <c r="D77" s="69"/>
      <c r="E77" s="69"/>
      <c r="F77" s="69"/>
      <c r="G77" s="69"/>
      <c r="H77" s="69"/>
      <c r="I77" s="69"/>
      <c r="J77" s="69"/>
      <c r="K77" s="69"/>
      <c r="L77" s="69"/>
      <c r="M77" s="69"/>
      <c r="N77" s="69"/>
      <c r="O77" s="69"/>
      <c r="P77" s="69"/>
      <c r="Q77" s="69"/>
      <c r="R77" s="69"/>
      <c r="S77" s="69"/>
      <c r="T77" s="69"/>
      <c r="U77" s="69"/>
      <c r="V77" s="69"/>
      <c r="W77" s="69"/>
    </row>
    <row r="78" spans="1:23" x14ac:dyDescent="0.2">
      <c r="A78" s="69"/>
      <c r="B78" s="69"/>
      <c r="C78" s="69"/>
      <c r="D78" s="69"/>
      <c r="E78" s="69"/>
      <c r="F78" s="69"/>
      <c r="G78" s="69"/>
      <c r="H78" s="69"/>
      <c r="I78" s="69"/>
      <c r="J78" s="69"/>
      <c r="K78" s="69"/>
      <c r="L78" s="69"/>
      <c r="M78" s="69"/>
      <c r="N78" s="69"/>
      <c r="O78" s="69"/>
      <c r="P78" s="69"/>
      <c r="Q78" s="69"/>
      <c r="R78" s="69"/>
      <c r="S78" s="69"/>
      <c r="T78" s="69"/>
      <c r="U78" s="69"/>
      <c r="V78" s="69"/>
      <c r="W78" s="69"/>
    </row>
    <row r="79" spans="1:23" x14ac:dyDescent="0.2">
      <c r="A79" s="69"/>
      <c r="B79" s="69"/>
      <c r="C79" s="69"/>
      <c r="D79" s="69"/>
      <c r="E79" s="69"/>
      <c r="F79" s="69"/>
      <c r="G79" s="69"/>
      <c r="H79" s="69"/>
      <c r="I79" s="69"/>
      <c r="J79" s="69"/>
      <c r="K79" s="69"/>
      <c r="L79" s="69"/>
      <c r="M79" s="69"/>
      <c r="N79" s="69"/>
      <c r="O79" s="69"/>
      <c r="P79" s="69"/>
      <c r="Q79" s="69"/>
      <c r="R79" s="69"/>
      <c r="S79" s="69"/>
      <c r="T79" s="69"/>
      <c r="U79" s="69"/>
      <c r="V79" s="69"/>
      <c r="W79" s="69"/>
    </row>
    <row r="80" spans="1:23" x14ac:dyDescent="0.2">
      <c r="A80" s="69"/>
      <c r="B80" s="69"/>
      <c r="C80" s="69"/>
      <c r="D80" s="69"/>
      <c r="E80" s="69"/>
      <c r="F80" s="69"/>
      <c r="G80" s="69"/>
      <c r="H80" s="69"/>
      <c r="I80" s="69"/>
      <c r="J80" s="69"/>
      <c r="K80" s="69"/>
      <c r="L80" s="69"/>
      <c r="M80" s="69"/>
      <c r="N80" s="69"/>
      <c r="O80" s="69"/>
      <c r="P80" s="69"/>
      <c r="Q80" s="69"/>
      <c r="R80" s="69"/>
      <c r="S80" s="69"/>
      <c r="T80" s="69"/>
      <c r="U80" s="69"/>
      <c r="V80" s="69"/>
      <c r="W80" s="69"/>
    </row>
    <row r="81" spans="1:23" x14ac:dyDescent="0.2">
      <c r="A81" s="69"/>
      <c r="B81" s="69"/>
      <c r="C81" s="69"/>
      <c r="D81" s="69"/>
      <c r="E81" s="69"/>
      <c r="F81" s="69"/>
      <c r="G81" s="69"/>
      <c r="H81" s="69"/>
      <c r="I81" s="69"/>
      <c r="J81" s="69"/>
      <c r="K81" s="69"/>
      <c r="L81" s="69"/>
      <c r="M81" s="69"/>
      <c r="N81" s="69"/>
      <c r="O81" s="69"/>
      <c r="P81" s="69"/>
      <c r="Q81" s="69"/>
      <c r="R81" s="69"/>
      <c r="S81" s="69"/>
      <c r="T81" s="69"/>
      <c r="U81" s="69"/>
      <c r="V81" s="69"/>
      <c r="W81" s="69"/>
    </row>
    <row r="82" spans="1:23" x14ac:dyDescent="0.2">
      <c r="A82" s="69"/>
      <c r="B82" s="69"/>
      <c r="C82" s="69"/>
      <c r="D82" s="69"/>
      <c r="E82" s="69"/>
      <c r="F82" s="69"/>
      <c r="G82" s="69"/>
      <c r="H82" s="69"/>
      <c r="I82" s="69"/>
      <c r="J82" s="69"/>
      <c r="K82" s="69"/>
      <c r="L82" s="69"/>
      <c r="M82" s="69"/>
      <c r="N82" s="69"/>
      <c r="O82" s="69"/>
      <c r="P82" s="69"/>
      <c r="Q82" s="69"/>
      <c r="R82" s="69"/>
      <c r="S82" s="69"/>
      <c r="T82" s="69"/>
      <c r="U82" s="69"/>
      <c r="V82" s="69"/>
      <c r="W82" s="69"/>
    </row>
    <row r="83" spans="1:23" x14ac:dyDescent="0.2">
      <c r="A83" s="69"/>
      <c r="B83" s="69"/>
      <c r="C83" s="69"/>
      <c r="D83" s="69"/>
      <c r="E83" s="69"/>
      <c r="F83" s="69"/>
      <c r="G83" s="69"/>
      <c r="H83" s="69"/>
      <c r="I83" s="69"/>
      <c r="J83" s="69"/>
      <c r="K83" s="69"/>
      <c r="L83" s="69"/>
      <c r="M83" s="69"/>
      <c r="N83" s="69"/>
      <c r="O83" s="69"/>
      <c r="P83" s="69"/>
      <c r="Q83" s="69"/>
      <c r="R83" s="69"/>
      <c r="S83" s="69"/>
      <c r="T83" s="69"/>
      <c r="U83" s="69"/>
      <c r="V83" s="69"/>
      <c r="W83" s="69"/>
    </row>
    <row r="84" spans="1:23" x14ac:dyDescent="0.2">
      <c r="A84" s="69"/>
      <c r="B84" s="69"/>
      <c r="C84" s="69"/>
      <c r="D84" s="69"/>
      <c r="E84" s="69"/>
      <c r="F84" s="69"/>
      <c r="G84" s="69"/>
      <c r="H84" s="69"/>
      <c r="I84" s="69"/>
      <c r="J84" s="69"/>
      <c r="K84" s="69"/>
      <c r="L84" s="69"/>
      <c r="M84" s="69"/>
      <c r="N84" s="69"/>
      <c r="O84" s="69"/>
      <c r="P84" s="69"/>
      <c r="Q84" s="69"/>
      <c r="R84" s="69"/>
      <c r="S84" s="69"/>
      <c r="T84" s="69"/>
      <c r="U84" s="69"/>
      <c r="V84" s="69"/>
      <c r="W84" s="69"/>
    </row>
    <row r="85" spans="1:23" x14ac:dyDescent="0.2">
      <c r="A85" s="69"/>
      <c r="B85" s="69"/>
      <c r="C85" s="69"/>
      <c r="D85" s="69"/>
      <c r="E85" s="69"/>
      <c r="F85" s="69"/>
      <c r="G85" s="69"/>
      <c r="H85" s="69"/>
      <c r="I85" s="69"/>
      <c r="J85" s="69"/>
      <c r="K85" s="69"/>
      <c r="L85" s="69"/>
      <c r="M85" s="69"/>
      <c r="N85" s="69"/>
      <c r="O85" s="69"/>
      <c r="P85" s="69"/>
      <c r="Q85" s="69"/>
      <c r="R85" s="69"/>
      <c r="S85" s="69"/>
      <c r="T85" s="69"/>
      <c r="U85" s="69"/>
      <c r="V85" s="69"/>
      <c r="W85" s="69"/>
    </row>
    <row r="86" spans="1:23" x14ac:dyDescent="0.2">
      <c r="A86" s="69"/>
      <c r="B86" s="69"/>
      <c r="C86" s="69"/>
      <c r="D86" s="69"/>
      <c r="E86" s="69"/>
      <c r="F86" s="69"/>
      <c r="G86" s="69"/>
      <c r="H86" s="69"/>
      <c r="I86" s="69"/>
      <c r="J86" s="69"/>
      <c r="K86" s="69"/>
      <c r="L86" s="69"/>
      <c r="M86" s="69"/>
      <c r="N86" s="69"/>
      <c r="O86" s="69"/>
      <c r="P86" s="69"/>
      <c r="Q86" s="69"/>
      <c r="R86" s="69"/>
      <c r="S86" s="69"/>
      <c r="T86" s="69"/>
      <c r="U86" s="69"/>
      <c r="V86" s="69"/>
      <c r="W86" s="69"/>
    </row>
    <row r="87" spans="1:23" x14ac:dyDescent="0.2">
      <c r="A87" s="69"/>
      <c r="B87" s="69"/>
      <c r="C87" s="69"/>
      <c r="D87" s="69"/>
      <c r="E87" s="69"/>
      <c r="F87" s="69"/>
      <c r="G87" s="69"/>
      <c r="H87" s="69"/>
      <c r="I87" s="69"/>
      <c r="J87" s="69"/>
      <c r="K87" s="69"/>
      <c r="L87" s="69"/>
      <c r="M87" s="69"/>
      <c r="N87" s="69"/>
      <c r="O87" s="69"/>
      <c r="P87" s="69"/>
      <c r="Q87" s="69"/>
      <c r="R87" s="69"/>
      <c r="S87" s="69"/>
      <c r="T87" s="69"/>
      <c r="U87" s="69"/>
      <c r="V87" s="69"/>
      <c r="W87" s="69"/>
    </row>
    <row r="88" spans="1:23" x14ac:dyDescent="0.2">
      <c r="A88" s="69"/>
      <c r="B88" s="69"/>
      <c r="C88" s="69"/>
      <c r="D88" s="69"/>
      <c r="E88" s="69"/>
      <c r="F88" s="69"/>
      <c r="G88" s="69"/>
      <c r="H88" s="69"/>
      <c r="I88" s="69"/>
      <c r="J88" s="69"/>
      <c r="K88" s="69"/>
      <c r="L88" s="69"/>
      <c r="M88" s="69"/>
      <c r="N88" s="69"/>
      <c r="O88" s="69"/>
      <c r="P88" s="69"/>
      <c r="Q88" s="69"/>
      <c r="R88" s="69"/>
      <c r="S88" s="69"/>
      <c r="T88" s="69"/>
      <c r="U88" s="69"/>
      <c r="V88" s="69"/>
      <c r="W88" s="69"/>
    </row>
    <row r="89" spans="1:23" x14ac:dyDescent="0.2">
      <c r="A89" s="69"/>
      <c r="B89" s="69"/>
      <c r="C89" s="69"/>
      <c r="D89" s="69"/>
      <c r="E89" s="69"/>
      <c r="F89" s="69"/>
      <c r="G89" s="69"/>
      <c r="H89" s="69"/>
      <c r="I89" s="69"/>
      <c r="J89" s="69"/>
      <c r="K89" s="69"/>
      <c r="L89" s="69"/>
      <c r="M89" s="69"/>
      <c r="N89" s="69"/>
      <c r="O89" s="69"/>
      <c r="P89" s="69"/>
      <c r="Q89" s="69"/>
      <c r="R89" s="69"/>
      <c r="S89" s="69"/>
      <c r="T89" s="69"/>
      <c r="U89" s="69"/>
      <c r="V89" s="69"/>
      <c r="W89" s="69"/>
    </row>
    <row r="90" spans="1:23" x14ac:dyDescent="0.2">
      <c r="A90" s="69"/>
      <c r="B90" s="69"/>
      <c r="C90" s="69"/>
      <c r="D90" s="69"/>
      <c r="E90" s="69"/>
      <c r="F90" s="69"/>
      <c r="G90" s="69"/>
      <c r="H90" s="69"/>
      <c r="I90" s="69"/>
      <c r="J90" s="69"/>
      <c r="K90" s="69"/>
      <c r="L90" s="69"/>
      <c r="M90" s="69"/>
      <c r="N90" s="69"/>
      <c r="O90" s="69"/>
      <c r="P90" s="69"/>
      <c r="Q90" s="69"/>
      <c r="R90" s="69"/>
      <c r="S90" s="69"/>
      <c r="T90" s="69"/>
      <c r="U90" s="69"/>
      <c r="V90" s="69"/>
      <c r="W90" s="69"/>
    </row>
    <row r="91" spans="1:23" x14ac:dyDescent="0.2">
      <c r="A91" s="69"/>
      <c r="B91" s="69"/>
      <c r="C91" s="69"/>
      <c r="D91" s="69"/>
      <c r="E91" s="69"/>
      <c r="F91" s="69"/>
      <c r="G91" s="69"/>
      <c r="H91" s="69"/>
      <c r="I91" s="69"/>
      <c r="J91" s="69"/>
      <c r="K91" s="69"/>
      <c r="L91" s="69"/>
      <c r="M91" s="69"/>
      <c r="N91" s="69"/>
      <c r="O91" s="69"/>
      <c r="P91" s="69"/>
      <c r="Q91" s="69"/>
      <c r="R91" s="69"/>
      <c r="S91" s="69"/>
      <c r="T91" s="69"/>
      <c r="U91" s="69"/>
      <c r="V91" s="69"/>
      <c r="W91" s="69"/>
    </row>
    <row r="92" spans="1:23" x14ac:dyDescent="0.2">
      <c r="A92" s="69"/>
      <c r="B92" s="69"/>
      <c r="C92" s="69"/>
      <c r="D92" s="69"/>
      <c r="E92" s="69"/>
      <c r="F92" s="69"/>
      <c r="G92" s="69"/>
      <c r="H92" s="69"/>
      <c r="I92" s="69"/>
      <c r="J92" s="69"/>
      <c r="K92" s="69"/>
      <c r="L92" s="69"/>
      <c r="M92" s="69"/>
      <c r="N92" s="69"/>
      <c r="O92" s="69"/>
      <c r="P92" s="69"/>
      <c r="Q92" s="69"/>
      <c r="R92" s="69"/>
      <c r="S92" s="69"/>
      <c r="T92" s="69"/>
      <c r="U92" s="69"/>
      <c r="V92" s="69"/>
      <c r="W92" s="69"/>
    </row>
    <row r="93" spans="1:23" x14ac:dyDescent="0.2">
      <c r="A93" s="69"/>
      <c r="B93" s="69"/>
      <c r="C93" s="69"/>
      <c r="D93" s="69"/>
      <c r="E93" s="69"/>
      <c r="F93" s="69"/>
      <c r="G93" s="69"/>
      <c r="H93" s="69"/>
      <c r="I93" s="69"/>
      <c r="J93" s="69"/>
      <c r="K93" s="69"/>
      <c r="L93" s="69"/>
      <c r="M93" s="69"/>
      <c r="N93" s="69"/>
      <c r="O93" s="69"/>
      <c r="P93" s="69"/>
      <c r="Q93" s="69"/>
      <c r="R93" s="69"/>
      <c r="S93" s="69"/>
      <c r="T93" s="69"/>
      <c r="U93" s="69"/>
      <c r="V93" s="69"/>
      <c r="W93" s="69"/>
    </row>
    <row r="94" spans="1:23" x14ac:dyDescent="0.2">
      <c r="A94" s="69"/>
      <c r="B94" s="69"/>
      <c r="C94" s="69"/>
      <c r="D94" s="69"/>
      <c r="E94" s="69"/>
      <c r="F94" s="69"/>
      <c r="G94" s="69"/>
      <c r="H94" s="69"/>
      <c r="I94" s="69"/>
      <c r="J94" s="69"/>
      <c r="K94" s="69"/>
      <c r="L94" s="69"/>
      <c r="M94" s="69"/>
      <c r="N94" s="69"/>
      <c r="O94" s="69"/>
      <c r="P94" s="69"/>
      <c r="Q94" s="69"/>
      <c r="R94" s="69"/>
      <c r="S94" s="69"/>
      <c r="T94" s="69"/>
      <c r="U94" s="69"/>
      <c r="V94" s="69"/>
      <c r="W94" s="69"/>
    </row>
    <row r="95" spans="1:23" x14ac:dyDescent="0.2">
      <c r="A95" s="69"/>
      <c r="B95" s="69"/>
      <c r="C95" s="69"/>
      <c r="D95" s="69"/>
      <c r="E95" s="69"/>
      <c r="F95" s="69"/>
      <c r="G95" s="69"/>
      <c r="H95" s="69"/>
      <c r="I95" s="69"/>
      <c r="J95" s="69"/>
      <c r="K95" s="69"/>
      <c r="L95" s="69"/>
      <c r="M95" s="69"/>
      <c r="N95" s="69"/>
      <c r="O95" s="69"/>
      <c r="P95" s="69"/>
      <c r="Q95" s="69"/>
      <c r="R95" s="69"/>
      <c r="S95" s="69"/>
      <c r="T95" s="69"/>
      <c r="U95" s="69"/>
      <c r="V95" s="69"/>
      <c r="W95" s="69"/>
    </row>
    <row r="96" spans="1:23" x14ac:dyDescent="0.2">
      <c r="A96" s="69"/>
      <c r="B96" s="69"/>
      <c r="C96" s="69"/>
      <c r="D96" s="69"/>
      <c r="E96" s="69"/>
      <c r="F96" s="69"/>
      <c r="G96" s="69"/>
      <c r="H96" s="69"/>
      <c r="I96" s="69"/>
      <c r="J96" s="69"/>
      <c r="K96" s="69"/>
      <c r="L96" s="69"/>
      <c r="M96" s="69"/>
      <c r="N96" s="69"/>
      <c r="O96" s="69"/>
      <c r="P96" s="69"/>
      <c r="Q96" s="69"/>
      <c r="R96" s="69"/>
      <c r="S96" s="69"/>
      <c r="T96" s="69"/>
      <c r="U96" s="69"/>
      <c r="V96" s="69"/>
      <c r="W96" s="69"/>
    </row>
    <row r="97" spans="1:23" x14ac:dyDescent="0.2">
      <c r="A97" s="69"/>
      <c r="B97" s="69"/>
      <c r="C97" s="69"/>
      <c r="D97" s="69"/>
      <c r="E97" s="69"/>
      <c r="F97" s="69"/>
      <c r="G97" s="69"/>
      <c r="H97" s="69"/>
      <c r="I97" s="69"/>
      <c r="J97" s="69"/>
      <c r="K97" s="69"/>
      <c r="L97" s="69"/>
      <c r="M97" s="69"/>
      <c r="N97" s="69"/>
      <c r="O97" s="69"/>
      <c r="P97" s="69"/>
      <c r="Q97" s="69"/>
      <c r="R97" s="69"/>
      <c r="S97" s="69"/>
      <c r="T97" s="69"/>
      <c r="U97" s="69"/>
      <c r="V97" s="69"/>
      <c r="W97" s="69"/>
    </row>
    <row r="98" spans="1:23" x14ac:dyDescent="0.2">
      <c r="A98" s="69"/>
      <c r="B98" s="69"/>
      <c r="C98" s="69"/>
      <c r="D98" s="69"/>
      <c r="E98" s="69"/>
      <c r="F98" s="69"/>
      <c r="G98" s="69"/>
      <c r="H98" s="69"/>
      <c r="I98" s="69"/>
      <c r="J98" s="69"/>
      <c r="K98" s="69"/>
      <c r="L98" s="69"/>
      <c r="M98" s="69"/>
      <c r="N98" s="69"/>
      <c r="O98" s="69"/>
      <c r="P98" s="69"/>
      <c r="Q98" s="69"/>
      <c r="R98" s="69"/>
      <c r="S98" s="69"/>
      <c r="T98" s="69"/>
      <c r="U98" s="69"/>
      <c r="V98" s="69"/>
      <c r="W98" s="69"/>
    </row>
    <row r="99" spans="1:23" x14ac:dyDescent="0.2">
      <c r="A99" s="69"/>
      <c r="B99" s="69"/>
      <c r="C99" s="69"/>
      <c r="D99" s="69"/>
      <c r="E99" s="69"/>
      <c r="F99" s="69"/>
      <c r="G99" s="69"/>
      <c r="H99" s="69"/>
      <c r="I99" s="69"/>
      <c r="J99" s="69"/>
      <c r="K99" s="69"/>
      <c r="L99" s="69"/>
      <c r="M99" s="69"/>
      <c r="N99" s="69"/>
      <c r="O99" s="69"/>
      <c r="P99" s="69"/>
      <c r="Q99" s="69"/>
      <c r="R99" s="69"/>
      <c r="S99" s="69"/>
      <c r="T99" s="69"/>
      <c r="U99" s="69"/>
      <c r="V99" s="69"/>
      <c r="W99" s="69"/>
    </row>
    <row r="100" spans="1:23" x14ac:dyDescent="0.2">
      <c r="A100" s="69"/>
      <c r="B100" s="69"/>
      <c r="C100" s="69"/>
      <c r="D100" s="69"/>
      <c r="E100" s="69"/>
      <c r="F100" s="69"/>
      <c r="G100" s="69"/>
      <c r="H100" s="69"/>
      <c r="I100" s="69"/>
      <c r="J100" s="69"/>
      <c r="K100" s="69"/>
      <c r="L100" s="69"/>
      <c r="M100" s="69"/>
      <c r="N100" s="69"/>
      <c r="O100" s="69"/>
      <c r="P100" s="69"/>
      <c r="Q100" s="69"/>
      <c r="R100" s="69"/>
      <c r="S100" s="69"/>
      <c r="T100" s="69"/>
      <c r="U100" s="69"/>
      <c r="V100" s="69"/>
      <c r="W100" s="69"/>
    </row>
    <row r="101" spans="1:23" x14ac:dyDescent="0.2">
      <c r="A101" s="69"/>
      <c r="B101" s="69"/>
      <c r="C101" s="69"/>
      <c r="D101" s="69"/>
      <c r="E101" s="69"/>
      <c r="F101" s="69"/>
      <c r="G101" s="69"/>
      <c r="H101" s="69"/>
      <c r="I101" s="69"/>
      <c r="J101" s="69"/>
      <c r="K101" s="69"/>
      <c r="L101" s="69"/>
      <c r="M101" s="69"/>
      <c r="N101" s="69"/>
      <c r="O101" s="69"/>
      <c r="P101" s="69"/>
      <c r="Q101" s="69"/>
      <c r="R101" s="69"/>
      <c r="S101" s="69"/>
      <c r="T101" s="69"/>
      <c r="U101" s="69"/>
      <c r="V101" s="69"/>
      <c r="W101" s="69"/>
    </row>
    <row r="102" spans="1:23" x14ac:dyDescent="0.2">
      <c r="A102" s="69"/>
      <c r="B102" s="69"/>
      <c r="C102" s="69"/>
      <c r="D102" s="69"/>
      <c r="E102" s="69"/>
      <c r="F102" s="69"/>
      <c r="G102" s="69"/>
      <c r="H102" s="69"/>
      <c r="I102" s="69"/>
      <c r="J102" s="69"/>
      <c r="K102" s="69"/>
      <c r="L102" s="69"/>
      <c r="M102" s="69"/>
      <c r="N102" s="69"/>
      <c r="O102" s="69"/>
      <c r="P102" s="69"/>
      <c r="Q102" s="69"/>
      <c r="R102" s="69"/>
      <c r="S102" s="69"/>
      <c r="T102" s="69"/>
      <c r="U102" s="69"/>
      <c r="V102" s="69"/>
      <c r="W102" s="69"/>
    </row>
    <row r="103" spans="1:23" x14ac:dyDescent="0.2">
      <c r="A103" s="69"/>
      <c r="B103" s="69"/>
      <c r="C103" s="69"/>
      <c r="D103" s="69"/>
      <c r="E103" s="69"/>
      <c r="F103" s="69"/>
      <c r="G103" s="69"/>
      <c r="H103" s="69"/>
      <c r="I103" s="69"/>
      <c r="J103" s="69"/>
      <c r="K103" s="69"/>
      <c r="L103" s="69"/>
      <c r="M103" s="69"/>
      <c r="N103" s="69"/>
      <c r="O103" s="69"/>
      <c r="P103" s="69"/>
      <c r="Q103" s="69"/>
      <c r="R103" s="69"/>
      <c r="S103" s="69"/>
      <c r="T103" s="69"/>
      <c r="U103" s="69"/>
      <c r="V103" s="69"/>
      <c r="W103" s="69"/>
    </row>
    <row r="104" spans="1:23" x14ac:dyDescent="0.2">
      <c r="A104" s="69"/>
      <c r="B104" s="69"/>
      <c r="C104" s="69"/>
      <c r="D104" s="69"/>
      <c r="E104" s="69"/>
      <c r="F104" s="69"/>
      <c r="G104" s="69"/>
      <c r="H104" s="69"/>
      <c r="I104" s="69"/>
      <c r="J104" s="69"/>
      <c r="K104" s="69"/>
      <c r="L104" s="69"/>
      <c r="M104" s="69"/>
      <c r="N104" s="69"/>
      <c r="O104" s="69"/>
      <c r="P104" s="69"/>
      <c r="Q104" s="69"/>
      <c r="R104" s="69"/>
      <c r="S104" s="69"/>
      <c r="T104" s="69"/>
      <c r="U104" s="69"/>
      <c r="V104" s="69"/>
      <c r="W104" s="69"/>
    </row>
    <row r="105" spans="1:23" x14ac:dyDescent="0.2">
      <c r="A105" s="69"/>
      <c r="B105" s="69"/>
      <c r="C105" s="69"/>
      <c r="D105" s="69"/>
      <c r="E105" s="69"/>
      <c r="F105" s="69"/>
      <c r="G105" s="69"/>
      <c r="H105" s="69"/>
      <c r="I105" s="69"/>
      <c r="J105" s="69"/>
      <c r="K105" s="69"/>
      <c r="L105" s="69"/>
      <c r="M105" s="69"/>
      <c r="N105" s="69"/>
      <c r="O105" s="69"/>
      <c r="P105" s="69"/>
      <c r="Q105" s="69"/>
      <c r="R105" s="69"/>
      <c r="S105" s="69"/>
      <c r="T105" s="69"/>
      <c r="U105" s="69"/>
      <c r="V105" s="69"/>
      <c r="W105" s="69"/>
    </row>
    <row r="106" spans="1:23" x14ac:dyDescent="0.2">
      <c r="A106" s="69"/>
      <c r="B106" s="69"/>
      <c r="C106" s="69"/>
      <c r="D106" s="69"/>
      <c r="E106" s="69"/>
      <c r="F106" s="69"/>
      <c r="G106" s="69"/>
      <c r="H106" s="69"/>
      <c r="I106" s="69"/>
      <c r="J106" s="69"/>
      <c r="K106" s="69"/>
      <c r="L106" s="69"/>
      <c r="M106" s="69"/>
      <c r="N106" s="69"/>
      <c r="O106" s="69"/>
      <c r="P106" s="69"/>
      <c r="Q106" s="69"/>
      <c r="R106" s="69"/>
      <c r="S106" s="69"/>
      <c r="T106" s="69"/>
      <c r="U106" s="69"/>
      <c r="V106" s="69"/>
      <c r="W106" s="69"/>
    </row>
    <row r="107" spans="1:23" x14ac:dyDescent="0.2">
      <c r="A107" s="69"/>
      <c r="B107" s="69"/>
      <c r="C107" s="69"/>
      <c r="D107" s="69"/>
      <c r="E107" s="69"/>
      <c r="F107" s="69"/>
      <c r="G107" s="69"/>
      <c r="H107" s="69"/>
      <c r="I107" s="69"/>
      <c r="J107" s="69"/>
      <c r="K107" s="69"/>
      <c r="L107" s="69"/>
      <c r="M107" s="69"/>
      <c r="N107" s="69"/>
      <c r="O107" s="69"/>
      <c r="P107" s="69"/>
      <c r="Q107" s="69"/>
      <c r="R107" s="69"/>
      <c r="S107" s="69"/>
      <c r="T107" s="69"/>
      <c r="U107" s="69"/>
      <c r="V107" s="69"/>
      <c r="W107" s="69"/>
    </row>
    <row r="108" spans="1:23" x14ac:dyDescent="0.2">
      <c r="A108" s="69"/>
      <c r="B108" s="69"/>
      <c r="C108" s="69"/>
      <c r="D108" s="69"/>
      <c r="E108" s="69"/>
      <c r="F108" s="69"/>
      <c r="G108" s="69"/>
      <c r="H108" s="69"/>
      <c r="I108" s="69"/>
      <c r="J108" s="69"/>
      <c r="K108" s="69"/>
      <c r="L108" s="69"/>
      <c r="M108" s="69"/>
      <c r="N108" s="69"/>
      <c r="O108" s="69"/>
      <c r="P108" s="69"/>
      <c r="Q108" s="69"/>
      <c r="R108" s="69"/>
      <c r="S108" s="69"/>
      <c r="T108" s="69"/>
      <c r="U108" s="69"/>
      <c r="V108" s="69"/>
      <c r="W108" s="69"/>
    </row>
    <row r="109" spans="1:23" x14ac:dyDescent="0.2">
      <c r="A109" s="69"/>
      <c r="B109" s="69"/>
      <c r="C109" s="69"/>
      <c r="D109" s="69"/>
      <c r="E109" s="69"/>
      <c r="F109" s="69"/>
      <c r="G109" s="69"/>
      <c r="H109" s="69"/>
      <c r="I109" s="69"/>
      <c r="J109" s="69"/>
      <c r="K109" s="69"/>
      <c r="L109" s="69"/>
      <c r="M109" s="69"/>
      <c r="N109" s="69"/>
      <c r="O109" s="69"/>
      <c r="P109" s="69"/>
      <c r="Q109" s="69"/>
      <c r="R109" s="69"/>
      <c r="S109" s="69"/>
      <c r="T109" s="69"/>
      <c r="U109" s="69"/>
      <c r="V109" s="69"/>
      <c r="W109" s="69"/>
    </row>
    <row r="110" spans="1:23" x14ac:dyDescent="0.2">
      <c r="A110" s="69"/>
      <c r="B110" s="69"/>
      <c r="C110" s="69"/>
      <c r="D110" s="69"/>
      <c r="E110" s="69"/>
      <c r="F110" s="69"/>
      <c r="G110" s="69"/>
      <c r="H110" s="69"/>
      <c r="I110" s="69"/>
      <c r="J110" s="69"/>
      <c r="K110" s="69"/>
      <c r="L110" s="69"/>
      <c r="M110" s="69"/>
      <c r="N110" s="69"/>
      <c r="O110" s="69"/>
      <c r="P110" s="69"/>
      <c r="Q110" s="69"/>
      <c r="R110" s="69"/>
      <c r="S110" s="69"/>
      <c r="T110" s="69"/>
      <c r="U110" s="69"/>
      <c r="V110" s="69"/>
      <c r="W110" s="69"/>
    </row>
    <row r="111" spans="1:23" x14ac:dyDescent="0.2">
      <c r="A111" s="69"/>
      <c r="B111" s="69"/>
      <c r="C111" s="69"/>
      <c r="D111" s="69"/>
      <c r="E111" s="69"/>
      <c r="F111" s="69"/>
      <c r="G111" s="69"/>
      <c r="H111" s="69"/>
      <c r="I111" s="69"/>
      <c r="J111" s="69"/>
      <c r="K111" s="69"/>
      <c r="L111" s="69"/>
      <c r="M111" s="69"/>
      <c r="N111" s="69"/>
      <c r="O111" s="69"/>
      <c r="P111" s="69"/>
      <c r="Q111" s="69"/>
      <c r="R111" s="69"/>
      <c r="S111" s="69"/>
      <c r="T111" s="69"/>
      <c r="U111" s="69"/>
      <c r="V111" s="69"/>
      <c r="W111" s="69"/>
    </row>
    <row r="112" spans="1:23" x14ac:dyDescent="0.2">
      <c r="A112" s="69"/>
      <c r="B112" s="69"/>
      <c r="C112" s="69"/>
      <c r="D112" s="69"/>
      <c r="E112" s="69"/>
      <c r="F112" s="69"/>
      <c r="G112" s="69"/>
      <c r="H112" s="69"/>
      <c r="I112" s="69"/>
      <c r="J112" s="69"/>
      <c r="K112" s="69"/>
      <c r="L112" s="69"/>
      <c r="M112" s="69"/>
      <c r="N112" s="69"/>
      <c r="O112" s="69"/>
      <c r="P112" s="69"/>
      <c r="Q112" s="69"/>
      <c r="R112" s="69"/>
      <c r="S112" s="69"/>
      <c r="T112" s="69"/>
      <c r="U112" s="69"/>
      <c r="V112" s="69"/>
      <c r="W112" s="69"/>
    </row>
    <row r="113" spans="1:23" x14ac:dyDescent="0.2">
      <c r="A113" s="69"/>
      <c r="B113" s="69"/>
      <c r="C113" s="69"/>
      <c r="D113" s="69"/>
      <c r="E113" s="69"/>
      <c r="F113" s="69"/>
      <c r="G113" s="69"/>
      <c r="H113" s="69"/>
      <c r="I113" s="69"/>
      <c r="J113" s="69"/>
      <c r="K113" s="69"/>
      <c r="L113" s="69"/>
      <c r="M113" s="69"/>
      <c r="N113" s="69"/>
      <c r="O113" s="69"/>
      <c r="P113" s="69"/>
      <c r="Q113" s="69"/>
      <c r="R113" s="69"/>
      <c r="S113" s="69"/>
      <c r="T113" s="69"/>
      <c r="U113" s="69"/>
      <c r="V113" s="69"/>
      <c r="W113" s="69"/>
    </row>
    <row r="114" spans="1:23" x14ac:dyDescent="0.2">
      <c r="A114" s="69"/>
      <c r="B114" s="69"/>
      <c r="C114" s="69"/>
      <c r="D114" s="69"/>
      <c r="E114" s="69"/>
      <c r="F114" s="69"/>
      <c r="G114" s="69"/>
      <c r="H114" s="69"/>
      <c r="I114" s="69"/>
      <c r="J114" s="69"/>
      <c r="K114" s="69"/>
      <c r="L114" s="69"/>
      <c r="M114" s="69"/>
      <c r="N114" s="69"/>
      <c r="O114" s="69"/>
      <c r="P114" s="69"/>
      <c r="Q114" s="69"/>
      <c r="R114" s="69"/>
      <c r="S114" s="69"/>
      <c r="T114" s="69"/>
      <c r="U114" s="69"/>
      <c r="V114" s="69"/>
      <c r="W114" s="69"/>
    </row>
    <row r="115" spans="1:23" x14ac:dyDescent="0.2">
      <c r="A115" s="69"/>
      <c r="B115" s="69"/>
      <c r="C115" s="69"/>
      <c r="D115" s="69"/>
      <c r="E115" s="69"/>
      <c r="F115" s="69"/>
      <c r="G115" s="69"/>
      <c r="H115" s="69"/>
      <c r="I115" s="69"/>
      <c r="J115" s="69"/>
      <c r="K115" s="69"/>
      <c r="L115" s="69"/>
      <c r="M115" s="69"/>
      <c r="N115" s="69"/>
      <c r="O115" s="69"/>
      <c r="P115" s="69"/>
      <c r="Q115" s="69"/>
      <c r="R115" s="69"/>
      <c r="S115" s="69"/>
      <c r="T115" s="69"/>
      <c r="U115" s="69"/>
      <c r="V115" s="69"/>
      <c r="W115" s="69"/>
    </row>
    <row r="116" spans="1:23" x14ac:dyDescent="0.2">
      <c r="A116" s="69"/>
      <c r="B116" s="69"/>
      <c r="C116" s="69"/>
      <c r="D116" s="69"/>
      <c r="E116" s="69"/>
      <c r="F116" s="69"/>
      <c r="G116" s="69"/>
      <c r="H116" s="69"/>
      <c r="I116" s="69"/>
      <c r="J116" s="69"/>
      <c r="K116" s="69"/>
      <c r="L116" s="69"/>
      <c r="M116" s="69"/>
      <c r="N116" s="69"/>
      <c r="O116" s="69"/>
      <c r="P116" s="69"/>
      <c r="Q116" s="69"/>
      <c r="R116" s="69"/>
      <c r="S116" s="69"/>
      <c r="T116" s="69"/>
      <c r="U116" s="69"/>
      <c r="V116" s="69"/>
      <c r="W116" s="69"/>
    </row>
    <row r="117" spans="1:23" x14ac:dyDescent="0.2">
      <c r="A117" s="69"/>
      <c r="B117" s="69"/>
      <c r="C117" s="69"/>
      <c r="D117" s="69"/>
      <c r="E117" s="69"/>
      <c r="F117" s="69"/>
      <c r="G117" s="69"/>
      <c r="H117" s="69"/>
      <c r="I117" s="69"/>
      <c r="J117" s="69"/>
      <c r="K117" s="69"/>
      <c r="L117" s="69"/>
      <c r="M117" s="69"/>
      <c r="N117" s="69"/>
      <c r="O117" s="69"/>
      <c r="P117" s="69"/>
      <c r="Q117" s="69"/>
      <c r="R117" s="69"/>
      <c r="S117" s="69"/>
      <c r="T117" s="69"/>
      <c r="U117" s="69"/>
      <c r="V117" s="69"/>
      <c r="W117" s="69"/>
    </row>
    <row r="118" spans="1:23" x14ac:dyDescent="0.2">
      <c r="A118" s="69"/>
      <c r="B118" s="69"/>
      <c r="C118" s="69"/>
      <c r="D118" s="69"/>
      <c r="E118" s="69"/>
      <c r="F118" s="69"/>
      <c r="G118" s="69"/>
      <c r="H118" s="69"/>
      <c r="I118" s="69"/>
      <c r="J118" s="69"/>
      <c r="K118" s="69"/>
      <c r="L118" s="69"/>
      <c r="M118" s="69"/>
      <c r="N118" s="69"/>
      <c r="O118" s="69"/>
      <c r="P118" s="69"/>
      <c r="Q118" s="69"/>
      <c r="R118" s="69"/>
      <c r="S118" s="69"/>
      <c r="T118" s="69"/>
      <c r="U118" s="69"/>
      <c r="V118" s="69"/>
      <c r="W118" s="69"/>
    </row>
    <row r="119" spans="1:23" x14ac:dyDescent="0.2">
      <c r="A119" s="69"/>
      <c r="B119" s="69"/>
      <c r="C119" s="69"/>
      <c r="D119" s="69"/>
      <c r="E119" s="69"/>
      <c r="F119" s="69"/>
      <c r="G119" s="69"/>
      <c r="H119" s="69"/>
      <c r="I119" s="69"/>
      <c r="J119" s="69"/>
      <c r="K119" s="69"/>
      <c r="L119" s="69"/>
      <c r="M119" s="69"/>
      <c r="N119" s="69"/>
      <c r="O119" s="69"/>
      <c r="P119" s="69"/>
      <c r="Q119" s="69"/>
      <c r="R119" s="69"/>
      <c r="S119" s="69"/>
      <c r="T119" s="69"/>
      <c r="U119" s="69"/>
      <c r="V119" s="69"/>
      <c r="W119" s="69"/>
    </row>
    <row r="120" spans="1:23" x14ac:dyDescent="0.2">
      <c r="A120" s="69"/>
      <c r="B120" s="69"/>
      <c r="C120" s="69"/>
      <c r="D120" s="69"/>
      <c r="E120" s="69"/>
      <c r="F120" s="69"/>
      <c r="G120" s="69"/>
      <c r="H120" s="69"/>
      <c r="I120" s="69"/>
      <c r="J120" s="69"/>
      <c r="K120" s="69"/>
      <c r="L120" s="69"/>
      <c r="M120" s="69"/>
      <c r="N120" s="69"/>
      <c r="O120" s="69"/>
      <c r="P120" s="69"/>
      <c r="Q120" s="69"/>
      <c r="R120" s="69"/>
      <c r="S120" s="69"/>
      <c r="T120" s="69"/>
      <c r="U120" s="69"/>
      <c r="V120" s="69"/>
      <c r="W120" s="69"/>
    </row>
    <row r="121" spans="1:23" x14ac:dyDescent="0.2">
      <c r="A121" s="69"/>
      <c r="B121" s="69"/>
      <c r="C121" s="69"/>
      <c r="D121" s="69"/>
      <c r="E121" s="69"/>
      <c r="F121" s="69"/>
      <c r="G121" s="69"/>
      <c r="H121" s="69"/>
      <c r="I121" s="69"/>
      <c r="J121" s="69"/>
      <c r="K121" s="69"/>
      <c r="L121" s="69"/>
      <c r="M121" s="69"/>
      <c r="N121" s="69"/>
      <c r="O121" s="69"/>
      <c r="P121" s="69"/>
      <c r="Q121" s="69"/>
      <c r="R121" s="69"/>
      <c r="S121" s="69"/>
      <c r="T121" s="69"/>
      <c r="U121" s="69"/>
      <c r="V121" s="69"/>
      <c r="W121" s="69"/>
    </row>
    <row r="122" spans="1:23" x14ac:dyDescent="0.2">
      <c r="A122" s="69"/>
      <c r="B122" s="69"/>
      <c r="C122" s="69"/>
      <c r="D122" s="69"/>
      <c r="E122" s="69"/>
      <c r="F122" s="69"/>
      <c r="G122" s="69"/>
      <c r="H122" s="69"/>
      <c r="I122" s="69"/>
      <c r="J122" s="69"/>
      <c r="K122" s="69"/>
      <c r="L122" s="69"/>
      <c r="M122" s="69"/>
      <c r="N122" s="69"/>
      <c r="O122" s="69"/>
      <c r="P122" s="69"/>
      <c r="Q122" s="69"/>
      <c r="R122" s="69"/>
      <c r="S122" s="69"/>
      <c r="T122" s="69"/>
      <c r="U122" s="69"/>
      <c r="V122" s="69"/>
      <c r="W122" s="69"/>
    </row>
    <row r="123" spans="1:23" x14ac:dyDescent="0.2">
      <c r="A123" s="69"/>
      <c r="B123" s="69"/>
      <c r="C123" s="69"/>
      <c r="D123" s="69"/>
      <c r="E123" s="69"/>
      <c r="F123" s="69"/>
      <c r="G123" s="69"/>
      <c r="H123" s="69"/>
      <c r="I123" s="69"/>
      <c r="J123" s="69"/>
      <c r="K123" s="69"/>
      <c r="L123" s="69"/>
      <c r="M123" s="69"/>
      <c r="N123" s="69"/>
      <c r="O123" s="69"/>
      <c r="P123" s="69"/>
      <c r="Q123" s="69"/>
      <c r="R123" s="69"/>
      <c r="S123" s="69"/>
      <c r="T123" s="69"/>
      <c r="U123" s="69"/>
      <c r="V123" s="69"/>
      <c r="W123" s="69"/>
    </row>
    <row r="124" spans="1:23" x14ac:dyDescent="0.2">
      <c r="A124" s="69"/>
      <c r="B124" s="69"/>
      <c r="C124" s="69"/>
      <c r="D124" s="69"/>
      <c r="E124" s="69"/>
      <c r="F124" s="69"/>
      <c r="G124" s="69"/>
      <c r="H124" s="69"/>
      <c r="I124" s="69"/>
      <c r="J124" s="69"/>
      <c r="K124" s="69"/>
      <c r="L124" s="69"/>
      <c r="M124" s="69"/>
      <c r="N124" s="69"/>
      <c r="O124" s="69"/>
      <c r="P124" s="69"/>
      <c r="Q124" s="69"/>
      <c r="R124" s="69"/>
      <c r="S124" s="69"/>
      <c r="T124" s="69"/>
      <c r="U124" s="69"/>
      <c r="V124" s="69"/>
      <c r="W124" s="69"/>
    </row>
    <row r="125" spans="1:23" x14ac:dyDescent="0.2">
      <c r="A125" s="69"/>
      <c r="B125" s="69"/>
      <c r="C125" s="69"/>
      <c r="D125" s="69"/>
      <c r="E125" s="69"/>
      <c r="F125" s="69"/>
      <c r="G125" s="69"/>
      <c r="H125" s="69"/>
      <c r="I125" s="69"/>
      <c r="J125" s="69"/>
      <c r="K125" s="69"/>
      <c r="L125" s="69"/>
      <c r="M125" s="69"/>
      <c r="N125" s="69"/>
      <c r="O125" s="69"/>
      <c r="P125" s="69"/>
      <c r="Q125" s="69"/>
      <c r="R125" s="69"/>
      <c r="S125" s="69"/>
      <c r="T125" s="69"/>
      <c r="U125" s="69"/>
      <c r="V125" s="69"/>
      <c r="W125" s="69"/>
    </row>
    <row r="126" spans="1:23" x14ac:dyDescent="0.2">
      <c r="A126" s="69"/>
      <c r="B126" s="69"/>
      <c r="C126" s="69"/>
      <c r="D126" s="69"/>
      <c r="E126" s="69"/>
      <c r="F126" s="69"/>
      <c r="G126" s="69"/>
      <c r="H126" s="69"/>
      <c r="I126" s="69"/>
      <c r="J126" s="69"/>
      <c r="K126" s="69"/>
      <c r="L126" s="69"/>
      <c r="M126" s="69"/>
      <c r="N126" s="69"/>
      <c r="O126" s="69"/>
      <c r="P126" s="69"/>
      <c r="Q126" s="69"/>
      <c r="R126" s="69"/>
      <c r="S126" s="69"/>
      <c r="T126" s="69"/>
      <c r="U126" s="69"/>
      <c r="V126" s="69"/>
      <c r="W126" s="69"/>
    </row>
    <row r="127" spans="1:23" x14ac:dyDescent="0.2">
      <c r="A127" s="69"/>
      <c r="B127" s="69"/>
      <c r="C127" s="69"/>
      <c r="D127" s="69"/>
      <c r="E127" s="69"/>
      <c r="F127" s="69"/>
      <c r="G127" s="69"/>
      <c r="H127" s="69"/>
      <c r="I127" s="69"/>
      <c r="J127" s="69"/>
      <c r="K127" s="69"/>
      <c r="L127" s="69"/>
      <c r="M127" s="69"/>
      <c r="N127" s="69"/>
      <c r="O127" s="69"/>
      <c r="P127" s="69"/>
      <c r="Q127" s="69"/>
      <c r="R127" s="69"/>
      <c r="S127" s="69"/>
      <c r="T127" s="69"/>
      <c r="U127" s="69"/>
      <c r="V127" s="69"/>
      <c r="W127" s="69"/>
    </row>
    <row r="128" spans="1:23" x14ac:dyDescent="0.2">
      <c r="A128" s="69"/>
      <c r="B128" s="69"/>
      <c r="C128" s="69"/>
      <c r="D128" s="69"/>
      <c r="E128" s="69"/>
      <c r="F128" s="69"/>
      <c r="G128" s="69"/>
      <c r="H128" s="69"/>
      <c r="I128" s="69"/>
      <c r="J128" s="69"/>
      <c r="K128" s="69"/>
      <c r="L128" s="69"/>
      <c r="M128" s="69"/>
      <c r="N128" s="69"/>
      <c r="O128" s="69"/>
      <c r="P128" s="69"/>
      <c r="Q128" s="69"/>
      <c r="R128" s="69"/>
      <c r="S128" s="69"/>
      <c r="T128" s="69"/>
      <c r="U128" s="69"/>
      <c r="V128" s="69"/>
      <c r="W128" s="69"/>
    </row>
    <row r="129" spans="1:23" x14ac:dyDescent="0.2">
      <c r="A129" s="69"/>
      <c r="B129" s="69"/>
      <c r="C129" s="69"/>
      <c r="D129" s="69"/>
      <c r="E129" s="69"/>
      <c r="F129" s="69"/>
      <c r="G129" s="69"/>
      <c r="H129" s="69"/>
      <c r="I129" s="69"/>
      <c r="J129" s="69"/>
      <c r="K129" s="69"/>
      <c r="L129" s="69"/>
      <c r="M129" s="69"/>
      <c r="N129" s="69"/>
      <c r="O129" s="69"/>
      <c r="P129" s="69"/>
      <c r="Q129" s="69"/>
      <c r="R129" s="69"/>
      <c r="S129" s="69"/>
      <c r="T129" s="69"/>
      <c r="U129" s="69"/>
      <c r="V129" s="69"/>
      <c r="W129" s="69"/>
    </row>
    <row r="130" spans="1:23" x14ac:dyDescent="0.2">
      <c r="A130" s="69"/>
      <c r="B130" s="69"/>
      <c r="C130" s="69"/>
      <c r="D130" s="69"/>
      <c r="E130" s="69"/>
      <c r="F130" s="69"/>
      <c r="G130" s="69"/>
      <c r="H130" s="69"/>
      <c r="I130" s="69"/>
      <c r="J130" s="69"/>
      <c r="K130" s="69"/>
      <c r="L130" s="69"/>
      <c r="M130" s="69"/>
      <c r="N130" s="69"/>
      <c r="O130" s="69"/>
      <c r="P130" s="69"/>
      <c r="Q130" s="69"/>
      <c r="R130" s="69"/>
      <c r="S130" s="69"/>
      <c r="T130" s="69"/>
      <c r="U130" s="69"/>
      <c r="V130" s="69"/>
      <c r="W130" s="69"/>
    </row>
    <row r="131" spans="1:23" x14ac:dyDescent="0.2">
      <c r="A131" s="69"/>
      <c r="B131" s="69"/>
      <c r="C131" s="69"/>
      <c r="D131" s="69"/>
      <c r="E131" s="69"/>
      <c r="F131" s="69"/>
      <c r="G131" s="69"/>
      <c r="H131" s="69"/>
      <c r="I131" s="69"/>
      <c r="J131" s="69"/>
      <c r="K131" s="69"/>
      <c r="L131" s="69"/>
      <c r="M131" s="69"/>
      <c r="N131" s="69"/>
      <c r="O131" s="69"/>
      <c r="P131" s="69"/>
      <c r="Q131" s="69"/>
      <c r="R131" s="69"/>
      <c r="S131" s="69"/>
      <c r="T131" s="69"/>
      <c r="U131" s="69"/>
      <c r="V131" s="69"/>
      <c r="W131" s="69"/>
    </row>
    <row r="132" spans="1:23" x14ac:dyDescent="0.2">
      <c r="A132" s="69"/>
      <c r="B132" s="69"/>
      <c r="C132" s="69"/>
      <c r="D132" s="69"/>
      <c r="E132" s="69"/>
      <c r="F132" s="69"/>
      <c r="G132" s="69"/>
      <c r="H132" s="69"/>
      <c r="I132" s="69"/>
      <c r="J132" s="69"/>
      <c r="K132" s="69"/>
      <c r="L132" s="69"/>
      <c r="M132" s="69"/>
      <c r="N132" s="69"/>
      <c r="O132" s="69"/>
      <c r="P132" s="69"/>
      <c r="Q132" s="69"/>
      <c r="R132" s="69"/>
      <c r="S132" s="69"/>
      <c r="T132" s="69"/>
      <c r="U132" s="69"/>
      <c r="V132" s="69"/>
      <c r="W132" s="69"/>
    </row>
    <row r="133" spans="1:23" x14ac:dyDescent="0.2">
      <c r="A133" s="69"/>
      <c r="B133" s="69"/>
      <c r="C133" s="69"/>
      <c r="D133" s="69"/>
      <c r="E133" s="69"/>
      <c r="F133" s="69"/>
      <c r="G133" s="69"/>
      <c r="H133" s="69"/>
      <c r="I133" s="69"/>
      <c r="J133" s="69"/>
      <c r="K133" s="69"/>
      <c r="L133" s="69"/>
      <c r="M133" s="69"/>
      <c r="N133" s="69"/>
      <c r="O133" s="69"/>
      <c r="P133" s="69"/>
      <c r="Q133" s="69"/>
      <c r="R133" s="69"/>
      <c r="S133" s="69"/>
      <c r="T133" s="69"/>
      <c r="U133" s="69"/>
      <c r="V133" s="69"/>
      <c r="W133" s="69"/>
    </row>
    <row r="134" spans="1:23" x14ac:dyDescent="0.2">
      <c r="A134" s="69"/>
      <c r="B134" s="69"/>
      <c r="C134" s="69"/>
      <c r="D134" s="69"/>
      <c r="E134" s="69"/>
      <c r="F134" s="69"/>
      <c r="G134" s="69"/>
      <c r="H134" s="69"/>
      <c r="I134" s="69"/>
      <c r="J134" s="69"/>
      <c r="K134" s="69"/>
      <c r="L134" s="69"/>
      <c r="M134" s="69"/>
      <c r="N134" s="69"/>
      <c r="O134" s="69"/>
      <c r="P134" s="69"/>
      <c r="Q134" s="69"/>
      <c r="R134" s="69"/>
      <c r="S134" s="69"/>
      <c r="T134" s="69"/>
      <c r="U134" s="69"/>
      <c r="V134" s="69"/>
      <c r="W134" s="69"/>
    </row>
    <row r="135" spans="1:23" x14ac:dyDescent="0.2">
      <c r="A135" s="69"/>
      <c r="B135" s="69"/>
      <c r="C135" s="69"/>
      <c r="D135" s="69"/>
      <c r="E135" s="69"/>
      <c r="F135" s="69"/>
      <c r="G135" s="69"/>
      <c r="H135" s="69"/>
      <c r="I135" s="69"/>
      <c r="J135" s="69"/>
      <c r="K135" s="69"/>
      <c r="L135" s="69"/>
      <c r="M135" s="69"/>
      <c r="N135" s="69"/>
      <c r="O135" s="69"/>
      <c r="P135" s="69"/>
      <c r="Q135" s="69"/>
      <c r="R135" s="69"/>
      <c r="S135" s="69"/>
      <c r="T135" s="69"/>
      <c r="U135" s="69"/>
      <c r="V135" s="69"/>
      <c r="W135" s="69"/>
    </row>
    <row r="136" spans="1:23" x14ac:dyDescent="0.2">
      <c r="A136" s="69"/>
      <c r="B136" s="69"/>
      <c r="C136" s="69"/>
      <c r="D136" s="69"/>
      <c r="E136" s="69"/>
      <c r="F136" s="69"/>
      <c r="G136" s="69"/>
      <c r="H136" s="69"/>
      <c r="I136" s="69"/>
      <c r="J136" s="69"/>
      <c r="K136" s="69"/>
      <c r="L136" s="69"/>
      <c r="M136" s="69"/>
      <c r="N136" s="69"/>
      <c r="O136" s="69"/>
      <c r="P136" s="69"/>
      <c r="Q136" s="69"/>
      <c r="R136" s="69"/>
      <c r="S136" s="69"/>
      <c r="T136" s="69"/>
      <c r="U136" s="69"/>
      <c r="V136" s="69"/>
      <c r="W136" s="69"/>
    </row>
    <row r="137" spans="1:23" x14ac:dyDescent="0.2">
      <c r="A137" s="69"/>
      <c r="B137" s="69"/>
      <c r="C137" s="69"/>
      <c r="D137" s="69"/>
      <c r="E137" s="69"/>
      <c r="F137" s="69"/>
      <c r="G137" s="69"/>
      <c r="H137" s="69"/>
      <c r="I137" s="69"/>
      <c r="J137" s="69"/>
      <c r="K137" s="69"/>
      <c r="L137" s="69"/>
      <c r="M137" s="69"/>
      <c r="N137" s="69"/>
      <c r="O137" s="69"/>
      <c r="P137" s="69"/>
      <c r="Q137" s="69"/>
      <c r="R137" s="69"/>
      <c r="S137" s="69"/>
      <c r="T137" s="69"/>
      <c r="U137" s="69"/>
      <c r="V137" s="69"/>
      <c r="W137" s="69"/>
    </row>
    <row r="138" spans="1:23" x14ac:dyDescent="0.2">
      <c r="A138" s="69"/>
      <c r="B138" s="69"/>
      <c r="C138" s="69"/>
      <c r="D138" s="69"/>
      <c r="E138" s="69"/>
      <c r="F138" s="69"/>
      <c r="G138" s="69"/>
      <c r="H138" s="69"/>
      <c r="I138" s="69"/>
      <c r="J138" s="69"/>
      <c r="K138" s="69"/>
      <c r="L138" s="69"/>
      <c r="M138" s="69"/>
      <c r="N138" s="69"/>
      <c r="O138" s="69"/>
      <c r="P138" s="69"/>
      <c r="Q138" s="69"/>
      <c r="R138" s="69"/>
      <c r="S138" s="69"/>
      <c r="T138" s="69"/>
      <c r="U138" s="69"/>
      <c r="V138" s="69"/>
      <c r="W138" s="69"/>
    </row>
    <row r="139" spans="1:23" x14ac:dyDescent="0.2">
      <c r="A139" s="69"/>
      <c r="B139" s="69"/>
      <c r="C139" s="69"/>
      <c r="D139" s="69"/>
      <c r="E139" s="69"/>
      <c r="F139" s="69"/>
      <c r="G139" s="69"/>
      <c r="H139" s="69"/>
      <c r="I139" s="69"/>
      <c r="J139" s="69"/>
      <c r="K139" s="69"/>
      <c r="L139" s="69"/>
      <c r="M139" s="69"/>
      <c r="N139" s="69"/>
      <c r="O139" s="69"/>
      <c r="P139" s="69"/>
      <c r="Q139" s="69"/>
      <c r="R139" s="69"/>
      <c r="S139" s="69"/>
      <c r="T139" s="69"/>
      <c r="U139" s="69"/>
      <c r="V139" s="69"/>
      <c r="W139" s="69"/>
    </row>
    <row r="140" spans="1:23" x14ac:dyDescent="0.2">
      <c r="A140" s="69"/>
      <c r="B140" s="69"/>
      <c r="C140" s="69"/>
      <c r="D140" s="69"/>
      <c r="E140" s="69"/>
      <c r="F140" s="69"/>
      <c r="G140" s="69"/>
      <c r="H140" s="69"/>
      <c r="I140" s="69"/>
      <c r="J140" s="69"/>
      <c r="K140" s="69"/>
      <c r="L140" s="69"/>
      <c r="M140" s="69"/>
      <c r="N140" s="69"/>
      <c r="O140" s="69"/>
      <c r="P140" s="69"/>
      <c r="Q140" s="69"/>
      <c r="R140" s="69"/>
      <c r="S140" s="69"/>
      <c r="T140" s="69"/>
      <c r="U140" s="69"/>
      <c r="V140" s="69"/>
      <c r="W140" s="69"/>
    </row>
    <row r="141" spans="1:23" x14ac:dyDescent="0.2">
      <c r="A141" s="69"/>
      <c r="B141" s="69"/>
      <c r="C141" s="69"/>
      <c r="D141" s="69"/>
      <c r="E141" s="69"/>
      <c r="F141" s="69"/>
      <c r="G141" s="69"/>
      <c r="H141" s="69"/>
      <c r="I141" s="69"/>
      <c r="J141" s="69"/>
      <c r="K141" s="69"/>
      <c r="L141" s="69"/>
      <c r="M141" s="69"/>
      <c r="N141" s="69"/>
      <c r="O141" s="69"/>
      <c r="P141" s="69"/>
      <c r="Q141" s="69"/>
      <c r="R141" s="69"/>
      <c r="S141" s="69"/>
      <c r="T141" s="69"/>
      <c r="U141" s="69"/>
      <c r="V141" s="69"/>
      <c r="W141" s="69"/>
    </row>
    <row r="142" spans="1:23" x14ac:dyDescent="0.2">
      <c r="A142" s="69"/>
      <c r="B142" s="69"/>
      <c r="C142" s="69"/>
      <c r="D142" s="69"/>
      <c r="E142" s="69"/>
      <c r="F142" s="69"/>
      <c r="G142" s="69"/>
      <c r="H142" s="69"/>
      <c r="I142" s="69"/>
      <c r="J142" s="69"/>
      <c r="K142" s="69"/>
      <c r="L142" s="69"/>
      <c r="M142" s="69"/>
      <c r="N142" s="69"/>
      <c r="O142" s="69"/>
      <c r="P142" s="69"/>
      <c r="Q142" s="69"/>
      <c r="R142" s="69"/>
      <c r="S142" s="69"/>
      <c r="T142" s="69"/>
      <c r="U142" s="69"/>
      <c r="V142" s="69"/>
      <c r="W142" s="69"/>
    </row>
    <row r="143" spans="1:23" x14ac:dyDescent="0.2">
      <c r="A143" s="69"/>
      <c r="B143" s="69"/>
      <c r="C143" s="69"/>
      <c r="D143" s="69"/>
      <c r="E143" s="69"/>
      <c r="F143" s="69"/>
      <c r="G143" s="69"/>
      <c r="H143" s="69"/>
      <c r="I143" s="69"/>
      <c r="J143" s="69"/>
      <c r="K143" s="69"/>
      <c r="L143" s="69"/>
      <c r="M143" s="69"/>
      <c r="N143" s="69"/>
      <c r="O143" s="69"/>
      <c r="P143" s="69"/>
      <c r="Q143" s="69"/>
      <c r="R143" s="69"/>
      <c r="S143" s="69"/>
      <c r="T143" s="69"/>
      <c r="U143" s="69"/>
      <c r="V143" s="69"/>
      <c r="W143" s="69"/>
    </row>
    <row r="144" spans="1:23" x14ac:dyDescent="0.2">
      <c r="A144" s="69"/>
      <c r="B144" s="69"/>
      <c r="C144" s="69"/>
      <c r="D144" s="69"/>
      <c r="E144" s="69"/>
      <c r="F144" s="69"/>
      <c r="G144" s="69"/>
      <c r="H144" s="69"/>
      <c r="I144" s="69"/>
      <c r="J144" s="69"/>
      <c r="K144" s="69"/>
      <c r="L144" s="69"/>
      <c r="M144" s="69"/>
      <c r="N144" s="69"/>
      <c r="O144" s="69"/>
      <c r="P144" s="69"/>
      <c r="Q144" s="69"/>
      <c r="R144" s="69"/>
      <c r="S144" s="69"/>
      <c r="T144" s="69"/>
      <c r="U144" s="69"/>
      <c r="V144" s="69"/>
      <c r="W144" s="69"/>
    </row>
    <row r="145" spans="1:23" x14ac:dyDescent="0.2">
      <c r="A145" s="69"/>
      <c r="B145" s="69"/>
      <c r="C145" s="69"/>
      <c r="D145" s="69"/>
      <c r="E145" s="69"/>
      <c r="F145" s="69"/>
      <c r="G145" s="69"/>
      <c r="H145" s="69"/>
      <c r="I145" s="69"/>
      <c r="J145" s="69"/>
      <c r="K145" s="69"/>
      <c r="L145" s="69"/>
      <c r="M145" s="69"/>
      <c r="N145" s="69"/>
      <c r="O145" s="69"/>
      <c r="P145" s="69"/>
      <c r="Q145" s="69"/>
      <c r="R145" s="69"/>
      <c r="S145" s="69"/>
      <c r="T145" s="69"/>
      <c r="U145" s="69"/>
      <c r="V145" s="69"/>
      <c r="W145" s="69"/>
    </row>
    <row r="146" spans="1:23" x14ac:dyDescent="0.2">
      <c r="A146" s="69"/>
      <c r="B146" s="69"/>
      <c r="C146" s="69"/>
      <c r="D146" s="69"/>
      <c r="E146" s="69"/>
      <c r="F146" s="69"/>
      <c r="G146" s="69"/>
      <c r="H146" s="69"/>
      <c r="I146" s="69"/>
      <c r="J146" s="69"/>
      <c r="K146" s="69"/>
      <c r="L146" s="69"/>
      <c r="M146" s="69"/>
      <c r="N146" s="69"/>
      <c r="O146" s="69"/>
      <c r="P146" s="69"/>
      <c r="Q146" s="69"/>
      <c r="R146" s="69"/>
      <c r="S146" s="69"/>
      <c r="T146" s="69"/>
      <c r="U146" s="69"/>
      <c r="V146" s="69"/>
      <c r="W146" s="69"/>
    </row>
    <row r="147" spans="1:23" x14ac:dyDescent="0.2">
      <c r="A147" s="69"/>
      <c r="B147" s="69"/>
      <c r="C147" s="69"/>
      <c r="D147" s="69"/>
      <c r="E147" s="69"/>
      <c r="F147" s="69"/>
      <c r="G147" s="69"/>
      <c r="H147" s="69"/>
      <c r="I147" s="69"/>
      <c r="J147" s="69"/>
      <c r="K147" s="69"/>
      <c r="L147" s="69"/>
      <c r="M147" s="69"/>
      <c r="N147" s="69"/>
      <c r="O147" s="69"/>
      <c r="P147" s="69"/>
      <c r="Q147" s="69"/>
      <c r="R147" s="69"/>
      <c r="S147" s="69"/>
      <c r="T147" s="69"/>
      <c r="U147" s="69"/>
      <c r="V147" s="69"/>
      <c r="W147" s="69"/>
    </row>
    <row r="148" spans="1:23" x14ac:dyDescent="0.2">
      <c r="A148" s="69"/>
      <c r="B148" s="69"/>
      <c r="C148" s="69"/>
      <c r="D148" s="69"/>
      <c r="E148" s="69"/>
      <c r="F148" s="69"/>
      <c r="G148" s="69"/>
      <c r="H148" s="69"/>
      <c r="I148" s="69"/>
      <c r="J148" s="69"/>
      <c r="K148" s="69"/>
      <c r="L148" s="69"/>
      <c r="M148" s="69"/>
      <c r="N148" s="69"/>
      <c r="O148" s="69"/>
      <c r="P148" s="69"/>
      <c r="Q148" s="69"/>
      <c r="R148" s="69"/>
      <c r="S148" s="69"/>
      <c r="T148" s="69"/>
      <c r="U148" s="69"/>
      <c r="V148" s="69"/>
      <c r="W148" s="69"/>
    </row>
    <row r="149" spans="1:23" x14ac:dyDescent="0.2">
      <c r="A149" s="69"/>
      <c r="B149" s="69"/>
      <c r="C149" s="69"/>
      <c r="D149" s="69"/>
      <c r="E149" s="69"/>
      <c r="F149" s="69"/>
      <c r="G149" s="69"/>
      <c r="H149" s="69"/>
      <c r="I149" s="69"/>
      <c r="J149" s="69"/>
      <c r="K149" s="69"/>
      <c r="L149" s="69"/>
      <c r="M149" s="69"/>
      <c r="N149" s="69"/>
      <c r="O149" s="69"/>
      <c r="P149" s="69"/>
      <c r="Q149" s="69"/>
      <c r="R149" s="69"/>
      <c r="S149" s="69"/>
      <c r="T149" s="69"/>
      <c r="U149" s="69"/>
      <c r="V149" s="69"/>
      <c r="W149" s="69"/>
    </row>
    <row r="150" spans="1:23" x14ac:dyDescent="0.2">
      <c r="A150" s="69"/>
      <c r="B150" s="69"/>
      <c r="C150" s="69"/>
      <c r="D150" s="69"/>
      <c r="E150" s="69"/>
      <c r="F150" s="69"/>
      <c r="G150" s="69"/>
      <c r="H150" s="69"/>
      <c r="I150" s="69"/>
      <c r="J150" s="69"/>
      <c r="K150" s="69"/>
      <c r="L150" s="69"/>
      <c r="M150" s="69"/>
      <c r="N150" s="69"/>
      <c r="O150" s="69"/>
      <c r="P150" s="69"/>
      <c r="Q150" s="69"/>
      <c r="R150" s="69"/>
      <c r="S150" s="69"/>
      <c r="T150" s="69"/>
      <c r="U150" s="69"/>
      <c r="V150" s="69"/>
      <c r="W150" s="69"/>
    </row>
    <row r="151" spans="1:23" x14ac:dyDescent="0.2">
      <c r="A151" s="69"/>
      <c r="B151" s="69"/>
      <c r="C151" s="69"/>
      <c r="D151" s="69"/>
      <c r="E151" s="69"/>
      <c r="F151" s="69"/>
      <c r="G151" s="69"/>
      <c r="H151" s="69"/>
      <c r="I151" s="69"/>
      <c r="J151" s="69"/>
      <c r="K151" s="69"/>
      <c r="L151" s="69"/>
      <c r="M151" s="69"/>
      <c r="N151" s="69"/>
      <c r="O151" s="69"/>
      <c r="P151" s="69"/>
      <c r="Q151" s="69"/>
      <c r="R151" s="69"/>
      <c r="S151" s="69"/>
      <c r="T151" s="69"/>
      <c r="U151" s="69"/>
      <c r="V151" s="69"/>
      <c r="W151" s="69"/>
    </row>
    <row r="152" spans="1:23" x14ac:dyDescent="0.2">
      <c r="A152" s="69"/>
      <c r="B152" s="69"/>
      <c r="C152" s="69"/>
      <c r="D152" s="69"/>
      <c r="E152" s="69"/>
      <c r="F152" s="69"/>
      <c r="G152" s="69"/>
      <c r="H152" s="69"/>
      <c r="I152" s="69"/>
      <c r="J152" s="69"/>
      <c r="K152" s="69"/>
      <c r="L152" s="69"/>
      <c r="M152" s="69"/>
      <c r="N152" s="69"/>
      <c r="O152" s="69"/>
      <c r="P152" s="69"/>
      <c r="Q152" s="69"/>
      <c r="R152" s="69"/>
      <c r="S152" s="69"/>
      <c r="T152" s="69"/>
      <c r="U152" s="69"/>
      <c r="V152" s="69"/>
      <c r="W152" s="69"/>
    </row>
    <row r="153" spans="1:23" x14ac:dyDescent="0.2">
      <c r="A153" s="69"/>
      <c r="B153" s="69"/>
      <c r="C153" s="69"/>
      <c r="D153" s="69"/>
      <c r="E153" s="69"/>
      <c r="F153" s="69"/>
      <c r="G153" s="69"/>
      <c r="H153" s="69"/>
      <c r="I153" s="69"/>
      <c r="J153" s="69"/>
      <c r="K153" s="69"/>
      <c r="L153" s="69"/>
      <c r="M153" s="69"/>
      <c r="N153" s="69"/>
      <c r="O153" s="69"/>
      <c r="P153" s="69"/>
      <c r="Q153" s="69"/>
      <c r="R153" s="69"/>
      <c r="S153" s="69"/>
      <c r="T153" s="69"/>
      <c r="U153" s="69"/>
      <c r="V153" s="69"/>
      <c r="W153" s="69"/>
    </row>
    <row r="154" spans="1:23" x14ac:dyDescent="0.2">
      <c r="A154" s="69"/>
      <c r="B154" s="69"/>
      <c r="C154" s="69"/>
      <c r="D154" s="69"/>
      <c r="E154" s="69"/>
      <c r="F154" s="69"/>
      <c r="G154" s="69"/>
      <c r="H154" s="69"/>
      <c r="I154" s="69"/>
      <c r="J154" s="69"/>
      <c r="K154" s="69"/>
      <c r="L154" s="69"/>
      <c r="M154" s="69"/>
      <c r="N154" s="69"/>
      <c r="O154" s="69"/>
      <c r="P154" s="69"/>
      <c r="Q154" s="69"/>
      <c r="R154" s="69"/>
      <c r="S154" s="69"/>
      <c r="T154" s="69"/>
      <c r="U154" s="69"/>
      <c r="V154" s="69"/>
      <c r="W154" s="69"/>
    </row>
    <row r="155" spans="1:23" x14ac:dyDescent="0.2">
      <c r="A155" s="69"/>
      <c r="B155" s="69"/>
      <c r="C155" s="69"/>
      <c r="D155" s="69"/>
      <c r="E155" s="69"/>
      <c r="F155" s="69"/>
      <c r="G155" s="69"/>
      <c r="H155" s="69"/>
      <c r="I155" s="69"/>
      <c r="J155" s="69"/>
      <c r="K155" s="69"/>
      <c r="L155" s="69"/>
      <c r="M155" s="69"/>
      <c r="N155" s="69"/>
      <c r="O155" s="69"/>
      <c r="P155" s="69"/>
      <c r="Q155" s="69"/>
      <c r="R155" s="69"/>
      <c r="S155" s="69"/>
      <c r="T155" s="69"/>
      <c r="U155" s="69"/>
      <c r="V155" s="69"/>
      <c r="W155" s="69"/>
    </row>
    <row r="156" spans="1:23" x14ac:dyDescent="0.2">
      <c r="A156" s="69"/>
      <c r="B156" s="69"/>
      <c r="C156" s="69"/>
      <c r="D156" s="69"/>
      <c r="E156" s="69"/>
      <c r="F156" s="69"/>
      <c r="G156" s="69"/>
      <c r="H156" s="69"/>
      <c r="I156" s="69"/>
      <c r="J156" s="69"/>
      <c r="K156" s="69"/>
      <c r="L156" s="69"/>
      <c r="M156" s="69"/>
      <c r="N156" s="69"/>
      <c r="O156" s="69"/>
      <c r="P156" s="69"/>
      <c r="Q156" s="69"/>
      <c r="R156" s="69"/>
      <c r="S156" s="69"/>
      <c r="T156" s="69"/>
      <c r="U156" s="69"/>
      <c r="V156" s="69"/>
      <c r="W156" s="69"/>
    </row>
    <row r="157" spans="1:23" x14ac:dyDescent="0.2">
      <c r="A157" s="69"/>
      <c r="B157" s="69"/>
      <c r="C157" s="69"/>
      <c r="D157" s="69"/>
      <c r="E157" s="69"/>
      <c r="F157" s="69"/>
      <c r="G157" s="69"/>
      <c r="H157" s="69"/>
      <c r="I157" s="69"/>
      <c r="J157" s="69"/>
      <c r="K157" s="69"/>
      <c r="L157" s="69"/>
      <c r="M157" s="69"/>
      <c r="N157" s="69"/>
      <c r="O157" s="69"/>
      <c r="P157" s="69"/>
      <c r="Q157" s="69"/>
      <c r="R157" s="69"/>
      <c r="S157" s="69"/>
      <c r="T157" s="69"/>
      <c r="U157" s="69"/>
      <c r="V157" s="69"/>
      <c r="W157" s="69"/>
    </row>
    <row r="158" spans="1:23" x14ac:dyDescent="0.2">
      <c r="A158" s="69"/>
      <c r="B158" s="69"/>
      <c r="C158" s="69"/>
      <c r="D158" s="69"/>
      <c r="E158" s="69"/>
      <c r="F158" s="69"/>
      <c r="G158" s="69"/>
      <c r="H158" s="69"/>
      <c r="I158" s="69"/>
      <c r="J158" s="69"/>
      <c r="K158" s="69"/>
      <c r="L158" s="69"/>
      <c r="M158" s="69"/>
      <c r="N158" s="69"/>
      <c r="O158" s="69"/>
      <c r="P158" s="69"/>
      <c r="Q158" s="69"/>
      <c r="R158" s="69"/>
      <c r="S158" s="69"/>
      <c r="T158" s="69"/>
      <c r="U158" s="69"/>
      <c r="V158" s="69"/>
      <c r="W158" s="69"/>
    </row>
  </sheetData>
  <sheetProtection algorithmName="SHA-512" hashValue="C18trvOs6+ha0G+onT1X2RI7VTDZ2YRr5xq9kApTrMDbDSOkWM3leQRry7LxB2TdY4T0xdlYzN2O4qfpUL8QhA==" saltValue="BoAefiXlFQx0IWpFoezRHg==" spinCount="100000" sheet="1" selectLockedCells="1"/>
  <mergeCells count="1">
    <mergeCell ref="H2:I2"/>
  </mergeCells>
  <phoneticPr fontId="0" type="noConversion"/>
  <pageMargins left="0.78740157480314965" right="0.78740157480314965" top="0.98425196850393704" bottom="0.98425196850393704" header="0.51181102362204722" footer="0.51181102362204722"/>
  <pageSetup paperSize="9" scale="93" orientation="landscape" blackAndWhite="1" verticalDpi="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sheetPr>
  <dimension ref="I13:I38"/>
  <sheetViews>
    <sheetView showGridLines="0" zoomScaleNormal="100" workbookViewId="0">
      <selection activeCell="R32" sqref="R32"/>
    </sheetView>
  </sheetViews>
  <sheetFormatPr defaultRowHeight="12.75" x14ac:dyDescent="0.2"/>
  <sheetData>
    <row r="13" spans="9:9" x14ac:dyDescent="0.2">
      <c r="I13" s="11" t="s">
        <v>3651</v>
      </c>
    </row>
    <row r="17" spans="9:9" x14ac:dyDescent="0.2">
      <c r="I17" s="11" t="s">
        <v>3652</v>
      </c>
    </row>
    <row r="20" spans="9:9" x14ac:dyDescent="0.2">
      <c r="I20" s="11" t="s">
        <v>2080</v>
      </c>
    </row>
    <row r="23" spans="9:9" x14ac:dyDescent="0.2">
      <c r="I23" s="11" t="s">
        <v>1879</v>
      </c>
    </row>
    <row r="27" spans="9:9" x14ac:dyDescent="0.2">
      <c r="I27" s="11" t="s">
        <v>2281</v>
      </c>
    </row>
    <row r="31" spans="9:9" x14ac:dyDescent="0.2">
      <c r="I31" s="11" t="s">
        <v>2482</v>
      </c>
    </row>
    <row r="34" spans="9:9" x14ac:dyDescent="0.2">
      <c r="I34" s="11" t="s">
        <v>2683</v>
      </c>
    </row>
    <row r="38" spans="9:9" x14ac:dyDescent="0.2">
      <c r="I38" s="11" t="s">
        <v>3653</v>
      </c>
    </row>
  </sheetData>
  <sheetProtection algorithmName="SHA-512" hashValue="zbe5k5lzSH9mWdaRk90RI2WGLEjE+XXpXgnwwYJKK3FUITCKww9z9sflxrB8bEmOq6gDQTPALmzREYCLWAWUCg==" saltValue="m3iAR4GROSkxvA18MrGI4w==" spinCount="100000" sheet="1" objects="1" scenarios="1" selectLockedCells="1"/>
  <pageMargins left="0.7" right="0.7" top="0.75" bottom="0.75" header="0.3" footer="0.3"/>
  <pageSetup paperSize="9" orientation="portrait"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1">
    <tabColor indexed="14"/>
  </sheetPr>
  <dimension ref="A1:U292"/>
  <sheetViews>
    <sheetView showGridLines="0" zoomScale="90" zoomScaleNormal="90" workbookViewId="0">
      <selection activeCell="I4" sqref="I4"/>
    </sheetView>
  </sheetViews>
  <sheetFormatPr defaultColWidth="9.140625" defaultRowHeight="12.75" x14ac:dyDescent="0.2"/>
  <cols>
    <col min="1" max="1" width="6.5703125" style="11" customWidth="1"/>
    <col min="2" max="8" width="9.140625" style="11"/>
    <col min="9" max="9" width="7.85546875" style="11" customWidth="1"/>
    <col min="10" max="10" width="6.140625" style="11" customWidth="1"/>
    <col min="11" max="11" width="41.85546875" style="11" customWidth="1"/>
    <col min="12" max="12" width="35.7109375" style="11" customWidth="1"/>
    <col min="13" max="13" width="9.140625" style="343"/>
    <col min="14" max="16384" width="9.140625" style="11"/>
  </cols>
  <sheetData>
    <row r="1" spans="1:21" ht="21.75" customHeight="1" x14ac:dyDescent="0.2">
      <c r="A1" s="345"/>
      <c r="B1" s="898" t="s">
        <v>4888</v>
      </c>
      <c r="C1" s="899"/>
      <c r="D1" s="899"/>
      <c r="E1" s="899"/>
      <c r="F1" s="899"/>
      <c r="G1" s="899"/>
      <c r="H1" s="899"/>
      <c r="I1" s="899"/>
      <c r="J1" s="346"/>
      <c r="K1" s="914" t="s">
        <v>4732</v>
      </c>
      <c r="L1" s="915"/>
      <c r="M1" s="352"/>
      <c r="N1" s="901" t="s">
        <v>3650</v>
      </c>
      <c r="O1" s="902"/>
      <c r="P1" s="902"/>
      <c r="Q1" s="902"/>
      <c r="R1" s="902"/>
      <c r="S1" s="902"/>
      <c r="T1" s="903"/>
      <c r="U1" s="336"/>
    </row>
    <row r="2" spans="1:21" ht="32.25" customHeight="1" x14ac:dyDescent="0.2">
      <c r="A2" s="333"/>
      <c r="B2" s="900"/>
      <c r="C2" s="900"/>
      <c r="D2" s="900"/>
      <c r="E2" s="900"/>
      <c r="F2" s="900"/>
      <c r="G2" s="900"/>
      <c r="H2" s="900"/>
      <c r="I2" s="900"/>
      <c r="J2" s="334"/>
      <c r="K2" s="916" t="s">
        <v>4739</v>
      </c>
      <c r="L2" s="917"/>
      <c r="M2" s="335"/>
      <c r="N2" s="746"/>
      <c r="O2" s="745"/>
      <c r="P2" s="745"/>
      <c r="Q2" s="745"/>
      <c r="R2" s="745"/>
      <c r="S2" s="745"/>
      <c r="T2" s="904"/>
      <c r="U2" s="336"/>
    </row>
    <row r="3" spans="1:21" ht="36.75" customHeight="1" thickBot="1" x14ac:dyDescent="0.25">
      <c r="A3" s="333"/>
      <c r="B3" s="184"/>
      <c r="C3" s="337"/>
      <c r="D3" s="337"/>
      <c r="E3" s="337"/>
      <c r="F3" s="337"/>
      <c r="G3" s="337"/>
      <c r="H3" s="337"/>
      <c r="I3" s="184"/>
      <c r="J3" s="334"/>
      <c r="K3" s="353" t="s">
        <v>4722</v>
      </c>
      <c r="L3" s="338"/>
      <c r="M3" s="335"/>
      <c r="N3" s="895"/>
      <c r="O3" s="896"/>
      <c r="P3" s="896"/>
      <c r="Q3" s="896"/>
      <c r="R3" s="896"/>
      <c r="S3" s="896"/>
      <c r="T3" s="340"/>
      <c r="U3" s="336"/>
    </row>
    <row r="4" spans="1:21" ht="84.75" customHeight="1" thickBot="1" x14ac:dyDescent="0.25">
      <c r="A4" s="333"/>
      <c r="B4" s="147" t="s">
        <v>4890</v>
      </c>
      <c r="C4" s="184"/>
      <c r="D4" s="184"/>
      <c r="E4" s="184"/>
      <c r="F4" s="184"/>
      <c r="G4" s="184"/>
      <c r="H4" s="184"/>
      <c r="I4" s="184"/>
      <c r="J4" s="334"/>
      <c r="K4" s="354" t="s">
        <v>3635</v>
      </c>
      <c r="L4" s="338" t="s">
        <v>4733</v>
      </c>
      <c r="M4" s="335"/>
      <c r="N4" s="895" t="s">
        <v>4720</v>
      </c>
      <c r="O4" s="896"/>
      <c r="P4" s="896"/>
      <c r="Q4" s="896"/>
      <c r="R4" s="896"/>
      <c r="S4" s="896"/>
      <c r="T4" s="340"/>
      <c r="U4" s="336"/>
    </row>
    <row r="5" spans="1:21" ht="88.5" customHeight="1" thickBot="1" x14ac:dyDescent="0.25">
      <c r="A5" s="345"/>
      <c r="B5" s="912" t="s">
        <v>3068</v>
      </c>
      <c r="C5" s="913"/>
      <c r="D5" s="913"/>
      <c r="E5" s="913"/>
      <c r="F5" s="913"/>
      <c r="G5" s="913"/>
      <c r="H5" s="913"/>
      <c r="I5" s="913"/>
      <c r="J5" s="346"/>
      <c r="K5" s="354" t="s">
        <v>3636</v>
      </c>
      <c r="L5" s="338" t="s">
        <v>4734</v>
      </c>
      <c r="M5" s="335"/>
      <c r="N5" s="895"/>
      <c r="O5" s="896"/>
      <c r="P5" s="905"/>
      <c r="Q5" s="905"/>
      <c r="R5" s="905"/>
      <c r="S5" s="905"/>
      <c r="T5" s="341"/>
      <c r="U5" s="336"/>
    </row>
    <row r="6" spans="1:21" ht="26.25" customHeight="1" thickBot="1" x14ac:dyDescent="0.25">
      <c r="A6" s="333"/>
      <c r="B6" s="332" t="s">
        <v>3069</v>
      </c>
      <c r="C6" s="347"/>
      <c r="D6" s="348">
        <v>2749</v>
      </c>
      <c r="E6" s="347">
        <v>2020</v>
      </c>
      <c r="F6" s="347"/>
      <c r="G6" s="347"/>
      <c r="H6" s="347"/>
      <c r="I6" s="332"/>
      <c r="J6" s="334"/>
      <c r="K6" s="353" t="s">
        <v>4723</v>
      </c>
      <c r="L6" s="338"/>
      <c r="M6" s="335"/>
      <c r="N6" s="920"/>
      <c r="O6" s="922"/>
      <c r="P6" s="339"/>
      <c r="Q6" s="339"/>
      <c r="R6" s="339"/>
      <c r="S6" s="339"/>
      <c r="T6" s="339"/>
      <c r="U6" s="339"/>
    </row>
    <row r="7" spans="1:21" ht="75" customHeight="1" x14ac:dyDescent="0.2">
      <c r="A7" s="333"/>
      <c r="B7" s="184"/>
      <c r="C7" s="184"/>
      <c r="D7" s="184"/>
      <c r="E7" s="184"/>
      <c r="F7" s="184"/>
      <c r="G7" s="184"/>
      <c r="H7" s="184"/>
      <c r="I7" s="184"/>
      <c r="J7" s="334"/>
      <c r="K7" s="354" t="s">
        <v>3637</v>
      </c>
      <c r="L7" s="338" t="s">
        <v>4733</v>
      </c>
      <c r="M7" s="335"/>
      <c r="N7" s="921"/>
      <c r="O7" s="923"/>
      <c r="P7" s="169"/>
      <c r="Q7" s="169"/>
      <c r="R7" s="169"/>
      <c r="S7" s="169"/>
      <c r="T7" s="169"/>
      <c r="U7" s="169"/>
    </row>
    <row r="8" spans="1:21" ht="27.75" customHeight="1" x14ac:dyDescent="0.2">
      <c r="A8" s="333"/>
      <c r="B8" s="184"/>
      <c r="C8" s="184"/>
      <c r="D8" s="184"/>
      <c r="E8" s="184"/>
      <c r="F8" s="184"/>
      <c r="G8" s="184"/>
      <c r="H8" s="184"/>
      <c r="I8" s="184"/>
      <c r="J8" s="334"/>
      <c r="K8" s="354" t="s">
        <v>3638</v>
      </c>
      <c r="L8" s="338" t="s">
        <v>4734</v>
      </c>
      <c r="M8" s="335"/>
      <c r="N8" s="449"/>
      <c r="O8" s="450"/>
      <c r="P8" s="169"/>
      <c r="Q8" s="169"/>
      <c r="R8" s="169"/>
      <c r="S8" s="169"/>
      <c r="T8" s="169"/>
      <c r="U8" s="169"/>
    </row>
    <row r="9" spans="1:21" ht="15" customHeight="1" thickBot="1" x14ac:dyDescent="0.25">
      <c r="A9" s="333"/>
      <c r="B9" s="184"/>
      <c r="C9" s="349"/>
      <c r="D9" s="349"/>
      <c r="E9" s="349"/>
      <c r="F9" s="349"/>
      <c r="G9" s="349"/>
      <c r="H9" s="349"/>
      <c r="I9" s="184"/>
      <c r="J9" s="334"/>
      <c r="K9" s="909" t="s">
        <v>3639</v>
      </c>
      <c r="L9" s="906" t="s">
        <v>4735</v>
      </c>
      <c r="M9" s="335"/>
      <c r="N9" s="449"/>
      <c r="O9" s="450"/>
      <c r="P9" s="169"/>
      <c r="Q9" s="169"/>
      <c r="R9" s="169"/>
      <c r="S9" s="169"/>
      <c r="T9" s="169"/>
      <c r="U9" s="169"/>
    </row>
    <row r="10" spans="1:21" x14ac:dyDescent="0.2">
      <c r="A10" s="333"/>
      <c r="B10" s="184"/>
      <c r="C10" s="184"/>
      <c r="D10" s="184"/>
      <c r="E10" s="184"/>
      <c r="F10" s="184"/>
      <c r="G10" s="184"/>
      <c r="H10" s="184"/>
      <c r="I10" s="184"/>
      <c r="J10" s="334"/>
      <c r="K10" s="910"/>
      <c r="L10" s="907"/>
      <c r="M10" s="335"/>
      <c r="N10" s="449"/>
      <c r="O10" s="450"/>
      <c r="P10" s="169"/>
      <c r="Q10" s="169"/>
      <c r="R10" s="169"/>
      <c r="S10" s="169"/>
      <c r="T10" s="169"/>
      <c r="U10" s="169"/>
    </row>
    <row r="11" spans="1:21" x14ac:dyDescent="0.2">
      <c r="A11" s="333"/>
      <c r="B11" s="147" t="s">
        <v>4889</v>
      </c>
      <c r="C11" s="184"/>
      <c r="D11" s="184"/>
      <c r="E11" s="184"/>
      <c r="F11" s="184"/>
      <c r="G11" s="184"/>
      <c r="H11" s="184"/>
      <c r="I11" s="184"/>
      <c r="J11" s="334"/>
      <c r="K11" s="911"/>
      <c r="L11" s="908"/>
      <c r="M11" s="335"/>
      <c r="N11" s="169"/>
      <c r="O11" s="169"/>
      <c r="P11" s="169"/>
      <c r="Q11" s="169"/>
      <c r="R11" s="169"/>
      <c r="S11" s="169"/>
      <c r="T11" s="169"/>
      <c r="U11" s="169"/>
    </row>
    <row r="12" spans="1:21" ht="25.5" x14ac:dyDescent="0.2">
      <c r="A12" s="333"/>
      <c r="B12" s="184"/>
      <c r="C12" s="184"/>
      <c r="D12" s="184"/>
      <c r="E12" s="184"/>
      <c r="F12" s="184"/>
      <c r="G12" s="184"/>
      <c r="H12" s="184"/>
      <c r="I12" s="184"/>
      <c r="J12" s="334"/>
      <c r="K12" s="354" t="s">
        <v>3640</v>
      </c>
      <c r="L12" s="338" t="s">
        <v>4725</v>
      </c>
      <c r="M12" s="335"/>
      <c r="N12" s="169"/>
      <c r="O12" s="169"/>
      <c r="P12" s="169"/>
      <c r="Q12" s="169"/>
      <c r="R12" s="169"/>
      <c r="S12" s="169"/>
      <c r="T12" s="169"/>
      <c r="U12" s="169"/>
    </row>
    <row r="13" spans="1:21" ht="43.15" customHeight="1" x14ac:dyDescent="0.2">
      <c r="A13" s="313"/>
      <c r="B13" s="918" t="s">
        <v>3648</v>
      </c>
      <c r="C13" s="918"/>
      <c r="D13" s="918"/>
      <c r="E13" s="918"/>
      <c r="F13" s="918"/>
      <c r="G13" s="918"/>
      <c r="H13" s="918"/>
      <c r="I13" s="918"/>
      <c r="J13" s="919"/>
      <c r="K13" s="353" t="s">
        <v>4724</v>
      </c>
      <c r="L13" s="338"/>
      <c r="M13" s="335"/>
      <c r="N13" s="169"/>
      <c r="O13" s="169"/>
      <c r="P13" s="169"/>
      <c r="Q13" s="169"/>
      <c r="R13" s="169"/>
      <c r="S13" s="169"/>
      <c r="T13" s="169"/>
      <c r="U13" s="169"/>
    </row>
    <row r="14" spans="1:21" ht="15" customHeight="1" x14ac:dyDescent="0.2">
      <c r="A14" s="333"/>
      <c r="B14" s="184"/>
      <c r="C14" s="184"/>
      <c r="D14" s="184"/>
      <c r="E14" s="184"/>
      <c r="F14" s="184"/>
      <c r="G14" s="184"/>
      <c r="H14" s="184"/>
      <c r="I14" s="184"/>
      <c r="J14" s="334"/>
      <c r="K14" s="354" t="s">
        <v>1744</v>
      </c>
      <c r="L14" s="338" t="s">
        <v>4736</v>
      </c>
      <c r="M14" s="335"/>
      <c r="N14" s="169"/>
      <c r="O14" s="169"/>
      <c r="P14" s="169"/>
      <c r="Q14" s="169"/>
      <c r="R14" s="169"/>
      <c r="S14" s="169"/>
      <c r="T14" s="169"/>
      <c r="U14" s="169"/>
    </row>
    <row r="15" spans="1:21" ht="36.6" customHeight="1" thickBot="1" x14ac:dyDescent="0.25">
      <c r="A15" s="333"/>
      <c r="B15" s="184"/>
      <c r="C15" s="349"/>
      <c r="D15" s="349"/>
      <c r="E15" s="349"/>
      <c r="F15" s="349"/>
      <c r="G15" s="349"/>
      <c r="H15" s="349"/>
      <c r="I15" s="184"/>
      <c r="J15" s="334"/>
      <c r="K15" s="355" t="s">
        <v>1745</v>
      </c>
      <c r="L15" s="344" t="s">
        <v>4737</v>
      </c>
      <c r="M15" s="335"/>
      <c r="N15" s="169"/>
      <c r="O15" s="169"/>
      <c r="P15" s="169"/>
      <c r="Q15" s="169"/>
      <c r="R15" s="169"/>
      <c r="S15" s="169"/>
      <c r="T15" s="169"/>
      <c r="U15" s="169"/>
    </row>
    <row r="16" spans="1:21" ht="18.75" customHeight="1" x14ac:dyDescent="0.2">
      <c r="A16" s="333"/>
      <c r="B16" s="184"/>
      <c r="C16" s="184"/>
      <c r="D16" s="184"/>
      <c r="E16" s="184"/>
      <c r="F16" s="184"/>
      <c r="G16" s="184"/>
      <c r="H16" s="184"/>
      <c r="I16" s="184"/>
      <c r="J16" s="184"/>
      <c r="K16" s="924" t="s">
        <v>4727</v>
      </c>
      <c r="L16" s="926"/>
      <c r="M16" s="335"/>
      <c r="N16" s="169"/>
      <c r="O16" s="169"/>
      <c r="P16" s="169"/>
      <c r="Q16" s="169"/>
      <c r="R16" s="169"/>
      <c r="S16" s="169"/>
      <c r="T16" s="169"/>
      <c r="U16" s="169"/>
    </row>
    <row r="17" spans="1:21" ht="24.6" customHeight="1" thickBot="1" x14ac:dyDescent="0.25">
      <c r="A17" s="333"/>
      <c r="B17" s="184"/>
      <c r="C17" s="184"/>
      <c r="D17" s="184"/>
      <c r="E17" s="184"/>
      <c r="F17" s="184"/>
      <c r="G17" s="184"/>
      <c r="H17" s="184"/>
      <c r="I17" s="184"/>
      <c r="J17" s="184"/>
      <c r="K17" s="925"/>
      <c r="L17" s="927"/>
      <c r="M17" s="335"/>
      <c r="N17" s="169"/>
      <c r="O17" s="169"/>
      <c r="P17" s="169"/>
      <c r="Q17" s="169"/>
      <c r="R17" s="169"/>
      <c r="S17" s="169"/>
      <c r="T17" s="169"/>
      <c r="U17" s="169"/>
    </row>
    <row r="18" spans="1:21" x14ac:dyDescent="0.2">
      <c r="A18" s="333"/>
      <c r="B18" s="184" t="s">
        <v>4629</v>
      </c>
      <c r="C18" s="184"/>
      <c r="D18" s="184"/>
      <c r="E18" s="184"/>
      <c r="F18" s="184"/>
      <c r="G18" s="184"/>
      <c r="H18" s="184"/>
      <c r="I18" s="184"/>
      <c r="J18" s="184"/>
      <c r="K18" s="931" t="s">
        <v>4728</v>
      </c>
      <c r="L18" s="933" t="s">
        <v>4729</v>
      </c>
      <c r="M18" s="342"/>
      <c r="N18" s="443"/>
      <c r="O18" s="444"/>
      <c r="P18" s="444"/>
      <c r="Q18" s="444"/>
      <c r="R18" s="444"/>
      <c r="S18" s="444"/>
      <c r="T18" s="444"/>
      <c r="U18" s="445"/>
    </row>
    <row r="19" spans="1:21" x14ac:dyDescent="0.2">
      <c r="A19" s="333"/>
      <c r="B19" s="184" t="s">
        <v>4630</v>
      </c>
      <c r="C19" s="184"/>
      <c r="D19" s="184"/>
      <c r="E19" s="184"/>
      <c r="F19" s="184"/>
      <c r="G19" s="184"/>
      <c r="H19" s="184"/>
      <c r="I19" s="184"/>
      <c r="J19" s="184"/>
      <c r="K19" s="935"/>
      <c r="L19" s="937"/>
      <c r="M19" s="342"/>
      <c r="N19" s="446"/>
      <c r="O19" s="446"/>
      <c r="P19" s="446"/>
      <c r="Q19" s="446"/>
      <c r="R19" s="446"/>
      <c r="S19" s="446"/>
      <c r="T19" s="446"/>
      <c r="U19" s="447"/>
    </row>
    <row r="20" spans="1:21" x14ac:dyDescent="0.2">
      <c r="A20" s="333"/>
      <c r="B20" s="184"/>
      <c r="C20" s="184"/>
      <c r="D20" s="184"/>
      <c r="E20" s="184"/>
      <c r="F20" s="184"/>
      <c r="G20" s="184"/>
      <c r="H20" s="184"/>
      <c r="I20" s="184"/>
      <c r="J20" s="184"/>
      <c r="K20" s="936"/>
      <c r="L20" s="934"/>
      <c r="M20" s="342"/>
      <c r="N20" s="448" t="s">
        <v>3641</v>
      </c>
      <c r="O20" s="446"/>
      <c r="P20" s="446"/>
      <c r="Q20" s="446"/>
      <c r="R20" s="446"/>
      <c r="S20" s="446"/>
      <c r="T20" s="446"/>
      <c r="U20" s="447"/>
    </row>
    <row r="21" spans="1:21" ht="13.15" customHeight="1" x14ac:dyDescent="0.2">
      <c r="A21" s="333"/>
      <c r="B21" s="184" t="s">
        <v>595</v>
      </c>
      <c r="C21" s="184"/>
      <c r="D21" s="184"/>
      <c r="E21" s="184"/>
      <c r="F21" s="184"/>
      <c r="G21" s="184"/>
      <c r="H21" s="184"/>
      <c r="I21" s="184"/>
      <c r="J21" s="334"/>
      <c r="K21" s="931" t="s">
        <v>4730</v>
      </c>
      <c r="L21" s="933" t="s">
        <v>4738</v>
      </c>
      <c r="M21" s="342"/>
      <c r="N21" s="917" t="s">
        <v>4726</v>
      </c>
      <c r="O21" s="745"/>
      <c r="P21" s="745"/>
      <c r="Q21" s="745"/>
      <c r="R21" s="745"/>
      <c r="S21" s="745"/>
      <c r="T21" s="745"/>
      <c r="U21" s="904"/>
    </row>
    <row r="22" spans="1:21" x14ac:dyDescent="0.2">
      <c r="A22" s="333"/>
      <c r="B22" s="184"/>
      <c r="C22" s="184"/>
      <c r="D22" s="184"/>
      <c r="E22" s="184"/>
      <c r="F22" s="184"/>
      <c r="G22" s="184"/>
      <c r="H22" s="184"/>
      <c r="I22" s="184"/>
      <c r="J22" s="334"/>
      <c r="K22" s="932"/>
      <c r="L22" s="934"/>
      <c r="M22" s="342"/>
      <c r="N22" s="745"/>
      <c r="O22" s="745"/>
      <c r="P22" s="745"/>
      <c r="Q22" s="745"/>
      <c r="R22" s="745"/>
      <c r="S22" s="745"/>
      <c r="T22" s="745"/>
      <c r="U22" s="904"/>
    </row>
    <row r="23" spans="1:21" ht="34.5" customHeight="1" x14ac:dyDescent="0.2">
      <c r="A23" s="333"/>
      <c r="B23" s="897" t="s">
        <v>4721</v>
      </c>
      <c r="C23" s="745"/>
      <c r="D23" s="745"/>
      <c r="E23" s="745"/>
      <c r="F23" s="745"/>
      <c r="G23" s="745"/>
      <c r="H23" s="745"/>
      <c r="I23" s="745"/>
      <c r="J23" s="745"/>
      <c r="K23" s="938" t="s">
        <v>4731</v>
      </c>
      <c r="L23" s="940" t="s">
        <v>4725</v>
      </c>
      <c r="M23" s="342"/>
      <c r="N23" s="917" t="s">
        <v>3642</v>
      </c>
      <c r="O23" s="745"/>
      <c r="P23" s="745"/>
      <c r="Q23" s="745"/>
      <c r="R23" s="745"/>
      <c r="S23" s="745"/>
      <c r="T23" s="745"/>
      <c r="U23" s="904"/>
    </row>
    <row r="24" spans="1:21" ht="5.25" customHeight="1" thickBot="1" x14ac:dyDescent="0.25">
      <c r="A24" s="350"/>
      <c r="B24" s="351"/>
      <c r="C24" s="351"/>
      <c r="D24" s="351"/>
      <c r="E24" s="351"/>
      <c r="F24" s="351"/>
      <c r="G24" s="351"/>
      <c r="H24" s="351"/>
      <c r="I24" s="351"/>
      <c r="J24" s="455"/>
      <c r="K24" s="939"/>
      <c r="L24" s="941"/>
      <c r="M24" s="442"/>
      <c r="N24" s="929"/>
      <c r="O24" s="929"/>
      <c r="P24" s="929"/>
      <c r="Q24" s="929"/>
      <c r="R24" s="929"/>
      <c r="S24" s="929"/>
      <c r="T24" s="929"/>
      <c r="U24" s="930"/>
    </row>
    <row r="25" spans="1:21" ht="10.5" customHeight="1" x14ac:dyDescent="0.2">
      <c r="A25" s="169"/>
      <c r="B25" s="169"/>
      <c r="C25" s="169"/>
      <c r="D25" s="169"/>
      <c r="E25" s="169"/>
      <c r="F25" s="169"/>
      <c r="G25" s="169"/>
      <c r="H25" s="169"/>
      <c r="I25" s="169"/>
      <c r="J25" s="169"/>
      <c r="K25" s="169"/>
      <c r="L25" s="169"/>
      <c r="M25" s="169"/>
      <c r="N25" s="169"/>
      <c r="O25" s="169"/>
      <c r="P25" s="169"/>
      <c r="Q25" s="169"/>
      <c r="R25" s="169"/>
      <c r="S25" s="169"/>
      <c r="T25" s="169"/>
      <c r="U25" s="169"/>
    </row>
    <row r="26" spans="1:21" x14ac:dyDescent="0.2">
      <c r="A26" s="169"/>
      <c r="B26" s="169"/>
      <c r="C26" s="169"/>
      <c r="D26" s="169"/>
      <c r="E26" s="169"/>
      <c r="F26" s="169"/>
      <c r="G26" s="169"/>
      <c r="H26" s="169"/>
      <c r="I26" s="169"/>
      <c r="J26" s="169"/>
      <c r="K26" s="169"/>
      <c r="L26" s="169"/>
      <c r="M26" s="169"/>
      <c r="N26" s="169"/>
      <c r="O26" s="169"/>
      <c r="P26" s="169"/>
      <c r="Q26" s="169"/>
      <c r="R26" s="169"/>
      <c r="S26" s="169"/>
      <c r="T26" s="169"/>
      <c r="U26" s="169"/>
    </row>
    <row r="27" spans="1:21" x14ac:dyDescent="0.2">
      <c r="A27" s="169"/>
      <c r="B27" s="169"/>
      <c r="C27" s="169"/>
      <c r="D27" s="169"/>
      <c r="E27" s="169"/>
      <c r="F27" s="169"/>
      <c r="G27" s="169"/>
      <c r="H27" s="169"/>
      <c r="I27" s="169"/>
      <c r="J27" s="169"/>
      <c r="K27" s="169"/>
      <c r="L27" s="169"/>
      <c r="M27" s="169"/>
      <c r="N27" s="169"/>
      <c r="O27" s="928"/>
      <c r="P27" s="928"/>
      <c r="Q27" s="169"/>
      <c r="R27" s="169"/>
      <c r="S27" s="169"/>
      <c r="T27" s="169"/>
      <c r="U27" s="169"/>
    </row>
    <row r="28" spans="1:21" x14ac:dyDescent="0.2">
      <c r="A28" s="169"/>
      <c r="B28" s="169"/>
      <c r="C28" s="169"/>
      <c r="D28" s="169"/>
      <c r="E28" s="169"/>
      <c r="F28" s="169"/>
      <c r="G28" s="169"/>
      <c r="H28" s="169"/>
      <c r="I28" s="169"/>
      <c r="J28" s="169"/>
      <c r="K28" s="169"/>
      <c r="L28" s="169"/>
      <c r="M28" s="169"/>
      <c r="N28" s="169"/>
      <c r="O28" s="928"/>
      <c r="P28" s="928"/>
      <c r="Q28" s="169"/>
      <c r="R28" s="169"/>
      <c r="S28" s="169"/>
      <c r="T28" s="169"/>
      <c r="U28" s="169"/>
    </row>
    <row r="29" spans="1:21" x14ac:dyDescent="0.2">
      <c r="A29" s="169"/>
      <c r="B29" s="169"/>
      <c r="C29" s="169"/>
      <c r="D29" s="169"/>
      <c r="E29" s="169"/>
      <c r="F29" s="169"/>
      <c r="G29" s="169"/>
      <c r="H29" s="169"/>
      <c r="I29" s="169"/>
      <c r="J29" s="169"/>
      <c r="K29" s="169"/>
      <c r="L29" s="169"/>
      <c r="M29" s="169"/>
      <c r="N29" s="169"/>
      <c r="O29" s="169"/>
      <c r="P29" s="169"/>
      <c r="Q29" s="169"/>
      <c r="R29" s="169"/>
      <c r="S29" s="169"/>
      <c r="T29" s="169"/>
      <c r="U29" s="169"/>
    </row>
    <row r="30" spans="1:21" x14ac:dyDescent="0.2">
      <c r="A30" s="169"/>
      <c r="B30" s="169"/>
      <c r="C30" s="169"/>
      <c r="D30" s="169"/>
      <c r="E30" s="169"/>
      <c r="F30" s="169"/>
      <c r="G30" s="169"/>
      <c r="H30" s="169"/>
      <c r="I30" s="169"/>
      <c r="J30" s="169"/>
      <c r="K30" s="169"/>
      <c r="L30" s="169"/>
      <c r="M30" s="169"/>
      <c r="N30" s="169"/>
      <c r="O30" s="169"/>
      <c r="P30" s="169"/>
      <c r="Q30" s="169"/>
      <c r="R30" s="169"/>
      <c r="S30" s="169"/>
      <c r="T30" s="169"/>
      <c r="U30" s="169"/>
    </row>
    <row r="31" spans="1:21" x14ac:dyDescent="0.2">
      <c r="A31" s="169"/>
      <c r="B31" s="169"/>
      <c r="C31" s="169"/>
      <c r="D31" s="169"/>
      <c r="E31" s="169"/>
      <c r="F31" s="169"/>
      <c r="G31" s="169"/>
      <c r="H31" s="169"/>
      <c r="I31" s="169"/>
      <c r="J31" s="169"/>
      <c r="K31" s="169"/>
      <c r="L31" s="169"/>
      <c r="M31" s="169"/>
      <c r="N31" s="169"/>
      <c r="O31" s="169"/>
      <c r="P31" s="169"/>
      <c r="Q31" s="169"/>
      <c r="R31" s="169"/>
      <c r="S31" s="169"/>
      <c r="T31" s="169"/>
      <c r="U31" s="169"/>
    </row>
    <row r="32" spans="1:21" x14ac:dyDescent="0.2">
      <c r="A32" s="169"/>
      <c r="B32" s="169"/>
      <c r="C32" s="169"/>
      <c r="D32" s="169"/>
      <c r="E32" s="169"/>
      <c r="F32" s="169"/>
      <c r="G32" s="169"/>
      <c r="H32" s="169"/>
      <c r="I32" s="169"/>
      <c r="J32" s="169"/>
      <c r="K32" s="169"/>
      <c r="L32" s="169"/>
      <c r="M32" s="169"/>
      <c r="N32" s="169"/>
      <c r="O32" s="169"/>
      <c r="P32" s="169"/>
      <c r="Q32" s="169"/>
      <c r="R32" s="169"/>
      <c r="S32" s="169"/>
      <c r="T32" s="169"/>
      <c r="U32" s="169"/>
    </row>
    <row r="33" spans="1:21" x14ac:dyDescent="0.2">
      <c r="A33" s="169"/>
      <c r="B33" s="169"/>
      <c r="C33" s="169"/>
      <c r="D33" s="169"/>
      <c r="E33" s="169"/>
      <c r="F33" s="169"/>
      <c r="G33" s="169"/>
      <c r="H33" s="169"/>
      <c r="I33" s="169"/>
      <c r="J33" s="169"/>
      <c r="K33" s="169"/>
      <c r="L33" s="169"/>
      <c r="M33" s="169"/>
      <c r="N33" s="169"/>
      <c r="O33" s="169"/>
      <c r="P33" s="169"/>
      <c r="Q33" s="169"/>
      <c r="R33" s="169"/>
      <c r="S33" s="169"/>
      <c r="T33" s="169"/>
      <c r="U33" s="169"/>
    </row>
    <row r="34" spans="1:21" x14ac:dyDescent="0.2">
      <c r="A34" s="169"/>
      <c r="B34" s="169"/>
      <c r="C34" s="169"/>
      <c r="D34" s="169"/>
      <c r="E34" s="169"/>
      <c r="F34" s="169"/>
      <c r="G34" s="169"/>
      <c r="H34" s="169"/>
      <c r="I34" s="169"/>
      <c r="J34" s="169"/>
      <c r="K34" s="169"/>
      <c r="L34" s="169"/>
      <c r="M34" s="169"/>
      <c r="N34" s="169"/>
      <c r="O34" s="169"/>
      <c r="P34" s="169"/>
      <c r="Q34" s="169"/>
      <c r="R34" s="169"/>
      <c r="S34" s="169"/>
      <c r="T34" s="169"/>
      <c r="U34" s="169"/>
    </row>
    <row r="35" spans="1:21" x14ac:dyDescent="0.2">
      <c r="A35" s="169"/>
      <c r="B35" s="169"/>
      <c r="C35" s="169"/>
      <c r="D35" s="169"/>
      <c r="E35" s="169"/>
      <c r="F35" s="169"/>
      <c r="G35" s="169"/>
      <c r="H35" s="169"/>
      <c r="I35" s="169"/>
      <c r="J35" s="169"/>
      <c r="K35" s="169"/>
      <c r="L35" s="169"/>
      <c r="M35" s="169"/>
      <c r="N35" s="169"/>
      <c r="O35" s="169"/>
      <c r="P35" s="169"/>
      <c r="Q35" s="169"/>
      <c r="R35" s="169"/>
      <c r="S35" s="169"/>
      <c r="T35" s="169"/>
      <c r="U35" s="169"/>
    </row>
    <row r="36" spans="1:21" x14ac:dyDescent="0.2">
      <c r="A36" s="169"/>
      <c r="B36" s="169"/>
      <c r="C36" s="169"/>
      <c r="D36" s="169"/>
      <c r="E36" s="169"/>
      <c r="F36" s="169"/>
      <c r="G36" s="169"/>
      <c r="H36" s="169"/>
      <c r="I36" s="169"/>
      <c r="J36" s="169"/>
      <c r="K36" s="169"/>
      <c r="L36" s="169"/>
      <c r="M36" s="169"/>
      <c r="N36" s="169"/>
      <c r="O36" s="169"/>
      <c r="P36" s="169"/>
      <c r="Q36" s="169"/>
      <c r="R36" s="169"/>
      <c r="S36" s="169"/>
      <c r="T36" s="169"/>
      <c r="U36" s="169"/>
    </row>
    <row r="37" spans="1:21" x14ac:dyDescent="0.2">
      <c r="A37" s="169"/>
      <c r="B37" s="169"/>
      <c r="C37" s="169"/>
      <c r="D37" s="169"/>
      <c r="E37" s="169"/>
      <c r="F37" s="169"/>
      <c r="G37" s="169"/>
      <c r="H37" s="169"/>
      <c r="I37" s="169"/>
      <c r="J37" s="169"/>
      <c r="K37" s="169"/>
      <c r="L37" s="169"/>
      <c r="M37" s="169"/>
      <c r="N37" s="169"/>
      <c r="O37" s="169"/>
      <c r="P37" s="169"/>
      <c r="Q37" s="169"/>
      <c r="R37" s="169"/>
      <c r="S37" s="169"/>
      <c r="T37" s="169"/>
      <c r="U37" s="169"/>
    </row>
    <row r="38" spans="1:21" x14ac:dyDescent="0.2">
      <c r="A38" s="169"/>
      <c r="B38" s="169"/>
      <c r="C38" s="169"/>
      <c r="D38" s="169"/>
      <c r="E38" s="169"/>
      <c r="F38" s="169"/>
      <c r="G38" s="169"/>
      <c r="H38" s="169"/>
      <c r="I38" s="169"/>
      <c r="J38" s="169"/>
      <c r="K38" s="169"/>
      <c r="L38" s="169"/>
      <c r="M38" s="169"/>
      <c r="N38" s="169"/>
      <c r="O38" s="169"/>
      <c r="P38" s="169"/>
      <c r="Q38" s="169"/>
      <c r="R38" s="169"/>
      <c r="S38" s="169"/>
      <c r="T38" s="169"/>
      <c r="U38" s="169"/>
    </row>
    <row r="39" spans="1:21" x14ac:dyDescent="0.2">
      <c r="A39" s="169"/>
      <c r="B39" s="169"/>
      <c r="C39" s="169"/>
      <c r="D39" s="169"/>
      <c r="E39" s="169"/>
      <c r="F39" s="169"/>
      <c r="G39" s="169"/>
      <c r="H39" s="169"/>
      <c r="I39" s="169"/>
      <c r="J39" s="169"/>
      <c r="K39" s="169"/>
      <c r="L39" s="169"/>
      <c r="M39" s="169"/>
      <c r="N39" s="169"/>
      <c r="O39" s="169"/>
      <c r="P39" s="169"/>
      <c r="Q39" s="169"/>
      <c r="R39" s="169"/>
      <c r="S39" s="169"/>
      <c r="T39" s="169"/>
      <c r="U39" s="169"/>
    </row>
    <row r="40" spans="1:21" x14ac:dyDescent="0.2">
      <c r="A40" s="169"/>
      <c r="B40" s="169"/>
      <c r="C40" s="169"/>
      <c r="D40" s="169"/>
      <c r="E40" s="169"/>
      <c r="F40" s="169"/>
      <c r="G40" s="169"/>
      <c r="H40" s="169"/>
      <c r="I40" s="169"/>
      <c r="J40" s="169"/>
      <c r="K40" s="169"/>
      <c r="L40" s="169"/>
      <c r="M40" s="169"/>
      <c r="N40" s="169"/>
      <c r="O40" s="169"/>
      <c r="P40" s="169"/>
      <c r="Q40" s="169"/>
      <c r="R40" s="169"/>
      <c r="S40" s="169"/>
      <c r="T40" s="169"/>
      <c r="U40" s="169"/>
    </row>
    <row r="41" spans="1:21" x14ac:dyDescent="0.2">
      <c r="A41" s="169"/>
      <c r="B41" s="169"/>
      <c r="C41" s="169"/>
      <c r="D41" s="169"/>
      <c r="E41" s="169"/>
      <c r="F41" s="169"/>
      <c r="G41" s="169"/>
      <c r="H41" s="169"/>
      <c r="I41" s="169"/>
      <c r="J41" s="169"/>
      <c r="K41" s="169"/>
      <c r="L41" s="169"/>
      <c r="M41" s="169"/>
      <c r="N41" s="169"/>
      <c r="O41" s="169"/>
      <c r="P41" s="169"/>
      <c r="Q41" s="169"/>
      <c r="R41" s="169"/>
      <c r="S41" s="169"/>
      <c r="T41" s="169"/>
      <c r="U41" s="169"/>
    </row>
    <row r="42" spans="1:21" x14ac:dyDescent="0.2">
      <c r="A42" s="169"/>
      <c r="B42" s="169"/>
      <c r="C42" s="169"/>
      <c r="D42" s="169"/>
      <c r="E42" s="169"/>
      <c r="F42" s="169"/>
      <c r="G42" s="169"/>
      <c r="H42" s="169"/>
      <c r="I42" s="169"/>
      <c r="J42" s="169"/>
      <c r="K42" s="169"/>
      <c r="L42" s="169"/>
      <c r="M42" s="169"/>
      <c r="N42" s="169"/>
      <c r="O42" s="169"/>
      <c r="P42" s="169"/>
      <c r="Q42" s="169"/>
      <c r="R42" s="169"/>
      <c r="S42" s="169"/>
      <c r="T42" s="169"/>
      <c r="U42" s="169"/>
    </row>
    <row r="43" spans="1:21" x14ac:dyDescent="0.2">
      <c r="A43" s="169"/>
      <c r="B43" s="169"/>
      <c r="C43" s="169"/>
      <c r="D43" s="169"/>
      <c r="E43" s="169"/>
      <c r="F43" s="169"/>
      <c r="G43" s="169"/>
      <c r="H43" s="169"/>
      <c r="I43" s="169"/>
      <c r="J43" s="169"/>
      <c r="K43" s="169"/>
      <c r="L43" s="169"/>
      <c r="M43" s="169"/>
      <c r="N43" s="169"/>
      <c r="O43" s="169"/>
      <c r="P43" s="169"/>
      <c r="Q43" s="169"/>
      <c r="R43" s="169"/>
      <c r="S43" s="169"/>
      <c r="T43" s="169"/>
      <c r="U43" s="169"/>
    </row>
    <row r="44" spans="1:21" x14ac:dyDescent="0.2">
      <c r="A44" s="169"/>
      <c r="B44" s="169"/>
      <c r="C44" s="169"/>
      <c r="D44" s="169"/>
      <c r="E44" s="169"/>
      <c r="F44" s="169"/>
      <c r="G44" s="169"/>
      <c r="H44" s="169"/>
      <c r="I44" s="169"/>
      <c r="J44" s="169"/>
      <c r="K44" s="169"/>
      <c r="L44" s="169"/>
      <c r="M44" s="169"/>
      <c r="N44" s="169"/>
      <c r="O44" s="169"/>
      <c r="P44" s="169"/>
      <c r="Q44" s="169"/>
      <c r="R44" s="169"/>
      <c r="S44" s="169"/>
      <c r="T44" s="169"/>
      <c r="U44" s="169"/>
    </row>
    <row r="45" spans="1:21" x14ac:dyDescent="0.2">
      <c r="A45" s="169"/>
      <c r="B45" s="169"/>
      <c r="C45" s="169"/>
      <c r="D45" s="169"/>
      <c r="E45" s="169"/>
      <c r="F45" s="169"/>
      <c r="G45" s="169"/>
      <c r="H45" s="169"/>
      <c r="I45" s="169"/>
      <c r="J45" s="169"/>
      <c r="K45" s="169"/>
      <c r="L45" s="169"/>
      <c r="M45" s="169"/>
      <c r="N45" s="169"/>
      <c r="O45" s="169"/>
      <c r="P45" s="169"/>
      <c r="Q45" s="169"/>
      <c r="R45" s="169"/>
      <c r="S45" s="169"/>
      <c r="T45" s="169"/>
      <c r="U45" s="169"/>
    </row>
    <row r="46" spans="1:21" x14ac:dyDescent="0.2">
      <c r="A46" s="169"/>
      <c r="B46" s="169"/>
      <c r="C46" s="169"/>
      <c r="D46" s="169"/>
      <c r="E46" s="169"/>
      <c r="F46" s="169"/>
      <c r="G46" s="169"/>
      <c r="H46" s="169"/>
      <c r="I46" s="169"/>
      <c r="J46" s="169"/>
      <c r="K46" s="169"/>
      <c r="L46" s="169"/>
      <c r="M46" s="169"/>
      <c r="N46" s="169"/>
      <c r="O46" s="169"/>
      <c r="P46" s="169"/>
      <c r="Q46" s="169"/>
      <c r="R46" s="169"/>
      <c r="S46" s="169"/>
      <c r="T46" s="169"/>
      <c r="U46" s="169"/>
    </row>
    <row r="47" spans="1:21" x14ac:dyDescent="0.2">
      <c r="A47" s="169"/>
      <c r="B47" s="169"/>
      <c r="C47" s="169"/>
      <c r="D47" s="169"/>
      <c r="E47" s="169"/>
      <c r="F47" s="169"/>
      <c r="G47" s="169"/>
      <c r="H47" s="169"/>
      <c r="I47" s="169"/>
      <c r="J47" s="169"/>
      <c r="K47" s="169"/>
      <c r="L47" s="169"/>
      <c r="M47" s="169"/>
      <c r="N47" s="169"/>
      <c r="O47" s="169"/>
      <c r="P47" s="169"/>
      <c r="Q47" s="169"/>
      <c r="R47" s="169"/>
      <c r="S47" s="169"/>
      <c r="T47" s="169"/>
      <c r="U47" s="169"/>
    </row>
    <row r="48" spans="1:21" x14ac:dyDescent="0.2">
      <c r="A48" s="169"/>
      <c r="B48" s="169"/>
      <c r="C48" s="169"/>
      <c r="D48" s="169"/>
      <c r="E48" s="169"/>
      <c r="F48" s="169"/>
      <c r="G48" s="169"/>
      <c r="H48" s="169"/>
      <c r="I48" s="169"/>
      <c r="J48" s="169"/>
      <c r="K48" s="169"/>
      <c r="L48" s="169"/>
      <c r="M48" s="169"/>
      <c r="N48" s="169"/>
      <c r="O48" s="169"/>
      <c r="P48" s="169"/>
      <c r="Q48" s="169"/>
      <c r="R48" s="169"/>
      <c r="S48" s="169"/>
      <c r="T48" s="169"/>
      <c r="U48" s="169"/>
    </row>
    <row r="49" spans="1:21" x14ac:dyDescent="0.2">
      <c r="A49" s="169"/>
      <c r="B49" s="169"/>
      <c r="C49" s="169"/>
      <c r="D49" s="169"/>
      <c r="E49" s="169"/>
      <c r="F49" s="169"/>
      <c r="G49" s="169"/>
      <c r="H49" s="169"/>
      <c r="I49" s="169"/>
      <c r="J49" s="169"/>
      <c r="K49" s="169"/>
      <c r="L49" s="169"/>
      <c r="M49" s="169"/>
      <c r="N49" s="169"/>
      <c r="O49" s="169"/>
      <c r="P49" s="169"/>
      <c r="Q49" s="169"/>
      <c r="R49" s="169"/>
      <c r="S49" s="169"/>
      <c r="T49" s="169"/>
      <c r="U49" s="169"/>
    </row>
    <row r="50" spans="1:21" x14ac:dyDescent="0.2">
      <c r="A50" s="169"/>
      <c r="B50" s="169"/>
      <c r="C50" s="169"/>
      <c r="D50" s="169"/>
      <c r="E50" s="169"/>
      <c r="F50" s="169"/>
      <c r="G50" s="169"/>
      <c r="H50" s="169"/>
      <c r="I50" s="169"/>
      <c r="J50" s="169"/>
      <c r="K50" s="169"/>
      <c r="L50" s="169"/>
      <c r="M50" s="169"/>
      <c r="N50" s="169"/>
      <c r="O50" s="169"/>
      <c r="P50" s="169"/>
      <c r="Q50" s="169"/>
      <c r="R50" s="169"/>
      <c r="S50" s="169"/>
      <c r="T50" s="169"/>
      <c r="U50" s="169"/>
    </row>
    <row r="51" spans="1:21" x14ac:dyDescent="0.2">
      <c r="A51" s="169"/>
      <c r="B51" s="169"/>
      <c r="C51" s="169"/>
      <c r="D51" s="169"/>
      <c r="E51" s="169"/>
      <c r="F51" s="169"/>
      <c r="G51" s="169"/>
      <c r="H51" s="169"/>
      <c r="I51" s="169"/>
      <c r="J51" s="169"/>
      <c r="K51" s="169"/>
      <c r="L51" s="169"/>
      <c r="M51" s="169"/>
      <c r="N51" s="169"/>
      <c r="O51" s="169"/>
      <c r="P51" s="169"/>
      <c r="Q51" s="169"/>
      <c r="R51" s="169"/>
      <c r="S51" s="169"/>
      <c r="T51" s="169"/>
      <c r="U51" s="169"/>
    </row>
    <row r="52" spans="1:21" x14ac:dyDescent="0.2">
      <c r="A52" s="169"/>
      <c r="B52" s="169"/>
      <c r="C52" s="169"/>
      <c r="D52" s="169"/>
      <c r="E52" s="169"/>
      <c r="F52" s="169"/>
      <c r="G52" s="169"/>
      <c r="H52" s="169"/>
      <c r="I52" s="169"/>
      <c r="J52" s="169"/>
      <c r="K52" s="169"/>
      <c r="L52" s="169"/>
      <c r="M52" s="169"/>
      <c r="N52" s="169"/>
      <c r="O52" s="169"/>
      <c r="P52" s="169"/>
      <c r="Q52" s="169"/>
      <c r="R52" s="169"/>
      <c r="S52" s="169"/>
      <c r="T52" s="169"/>
      <c r="U52" s="169"/>
    </row>
    <row r="53" spans="1:21" x14ac:dyDescent="0.2">
      <c r="A53" s="169"/>
      <c r="B53" s="169"/>
      <c r="C53" s="169"/>
      <c r="D53" s="169"/>
      <c r="E53" s="169"/>
      <c r="F53" s="169"/>
      <c r="G53" s="169"/>
      <c r="H53" s="169"/>
      <c r="I53" s="169"/>
      <c r="J53" s="169"/>
      <c r="K53" s="169"/>
      <c r="L53" s="169"/>
      <c r="M53" s="169"/>
      <c r="N53" s="169"/>
      <c r="O53" s="169"/>
      <c r="P53" s="169"/>
      <c r="Q53" s="169"/>
      <c r="R53" s="169"/>
      <c r="S53" s="169"/>
      <c r="T53" s="169"/>
      <c r="U53" s="169"/>
    </row>
    <row r="54" spans="1:21" x14ac:dyDescent="0.2">
      <c r="A54" s="169"/>
      <c r="B54" s="169"/>
      <c r="C54" s="169"/>
      <c r="D54" s="169"/>
      <c r="E54" s="169"/>
      <c r="F54" s="169"/>
      <c r="G54" s="169"/>
      <c r="H54" s="169"/>
      <c r="I54" s="169"/>
      <c r="J54" s="169"/>
      <c r="K54" s="169"/>
      <c r="L54" s="169"/>
      <c r="M54" s="169"/>
      <c r="N54" s="169"/>
      <c r="O54" s="169"/>
      <c r="P54" s="169"/>
      <c r="Q54" s="169"/>
      <c r="R54" s="169"/>
      <c r="S54" s="169"/>
      <c r="T54" s="169"/>
      <c r="U54" s="169"/>
    </row>
    <row r="55" spans="1:21" x14ac:dyDescent="0.2">
      <c r="A55" s="169"/>
      <c r="B55" s="169"/>
      <c r="C55" s="169"/>
      <c r="D55" s="169"/>
      <c r="E55" s="169"/>
      <c r="F55" s="169"/>
      <c r="G55" s="169"/>
      <c r="H55" s="169"/>
      <c r="I55" s="169"/>
      <c r="J55" s="169"/>
      <c r="K55" s="169"/>
      <c r="L55" s="169"/>
      <c r="M55" s="169"/>
      <c r="N55" s="169"/>
      <c r="O55" s="169"/>
      <c r="P55" s="169"/>
      <c r="Q55" s="169"/>
      <c r="R55" s="169"/>
      <c r="S55" s="169"/>
      <c r="T55" s="169"/>
      <c r="U55" s="169"/>
    </row>
    <row r="56" spans="1:21" x14ac:dyDescent="0.2">
      <c r="A56" s="169"/>
      <c r="B56" s="169"/>
      <c r="C56" s="169"/>
      <c r="D56" s="169"/>
      <c r="E56" s="169"/>
      <c r="F56" s="169"/>
      <c r="G56" s="169"/>
      <c r="H56" s="169"/>
      <c r="I56" s="169"/>
      <c r="J56" s="169"/>
      <c r="K56" s="169"/>
      <c r="L56" s="169"/>
      <c r="M56" s="169"/>
      <c r="N56" s="169"/>
      <c r="O56" s="169"/>
      <c r="P56" s="169"/>
      <c r="Q56" s="169"/>
      <c r="R56" s="169"/>
      <c r="S56" s="169"/>
      <c r="T56" s="169"/>
      <c r="U56" s="169"/>
    </row>
    <row r="57" spans="1:21" x14ac:dyDescent="0.2">
      <c r="A57" s="169"/>
      <c r="B57" s="169"/>
      <c r="C57" s="169"/>
      <c r="D57" s="169"/>
      <c r="E57" s="169"/>
      <c r="F57" s="169"/>
      <c r="G57" s="169"/>
      <c r="H57" s="169"/>
      <c r="I57" s="169"/>
      <c r="J57" s="169"/>
      <c r="K57" s="169"/>
      <c r="L57" s="169"/>
      <c r="M57" s="169"/>
      <c r="N57" s="169"/>
      <c r="O57" s="169"/>
      <c r="P57" s="169"/>
      <c r="Q57" s="169"/>
      <c r="R57" s="169"/>
      <c r="S57" s="169"/>
      <c r="T57" s="169"/>
      <c r="U57" s="169"/>
    </row>
    <row r="58" spans="1:21" x14ac:dyDescent="0.2">
      <c r="A58" s="169"/>
      <c r="B58" s="169"/>
      <c r="C58" s="169"/>
      <c r="D58" s="169"/>
      <c r="E58" s="169"/>
      <c r="F58" s="169"/>
      <c r="G58" s="169"/>
      <c r="H58" s="169"/>
      <c r="I58" s="169"/>
      <c r="J58" s="169"/>
      <c r="K58" s="169"/>
      <c r="L58" s="169"/>
      <c r="M58" s="169"/>
      <c r="N58" s="169"/>
      <c r="O58" s="169"/>
      <c r="P58" s="169"/>
      <c r="Q58" s="169"/>
      <c r="R58" s="169"/>
      <c r="S58" s="169"/>
      <c r="T58" s="169"/>
      <c r="U58" s="169"/>
    </row>
    <row r="59" spans="1:21" x14ac:dyDescent="0.2">
      <c r="A59" s="169"/>
      <c r="B59" s="169"/>
      <c r="C59" s="169"/>
      <c r="D59" s="169"/>
      <c r="E59" s="169"/>
      <c r="F59" s="169"/>
      <c r="G59" s="169"/>
      <c r="H59" s="169"/>
      <c r="I59" s="169"/>
      <c r="J59" s="169"/>
      <c r="K59" s="169"/>
      <c r="L59" s="169"/>
      <c r="M59" s="169"/>
      <c r="N59" s="169"/>
      <c r="O59" s="169"/>
      <c r="P59" s="169"/>
      <c r="Q59" s="169"/>
      <c r="R59" s="169"/>
      <c r="S59" s="169"/>
      <c r="T59" s="169"/>
      <c r="U59" s="169"/>
    </row>
    <row r="60" spans="1:21" x14ac:dyDescent="0.2">
      <c r="K60" s="169"/>
      <c r="L60" s="169"/>
      <c r="M60" s="169"/>
      <c r="N60" s="169"/>
      <c r="O60" s="169"/>
      <c r="P60" s="169"/>
      <c r="Q60" s="169"/>
      <c r="R60" s="169"/>
      <c r="S60" s="169"/>
      <c r="T60" s="169"/>
      <c r="U60" s="169"/>
    </row>
    <row r="61" spans="1:21" x14ac:dyDescent="0.2">
      <c r="K61" s="169"/>
      <c r="L61" s="169"/>
      <c r="M61" s="169"/>
      <c r="N61" s="169"/>
      <c r="O61" s="169"/>
      <c r="P61" s="169"/>
      <c r="Q61" s="169"/>
      <c r="R61" s="169"/>
      <c r="S61" s="169"/>
      <c r="T61" s="169"/>
      <c r="U61" s="169"/>
    </row>
    <row r="62" spans="1:21" x14ac:dyDescent="0.2">
      <c r="K62" s="169"/>
      <c r="L62" s="169"/>
      <c r="M62" s="169"/>
      <c r="N62" s="169"/>
      <c r="O62" s="169"/>
      <c r="P62" s="169"/>
      <c r="Q62" s="169"/>
      <c r="R62" s="169"/>
      <c r="S62" s="169"/>
      <c r="T62" s="169"/>
      <c r="U62" s="169"/>
    </row>
    <row r="63" spans="1:21" x14ac:dyDescent="0.2">
      <c r="K63" s="169"/>
      <c r="L63" s="169"/>
      <c r="M63" s="169"/>
      <c r="N63" s="169"/>
      <c r="O63" s="169"/>
      <c r="P63" s="169"/>
      <c r="Q63" s="169"/>
      <c r="R63" s="169"/>
      <c r="S63" s="169"/>
      <c r="T63" s="169"/>
      <c r="U63" s="169"/>
    </row>
    <row r="64" spans="1:21" x14ac:dyDescent="0.2">
      <c r="K64" s="169"/>
      <c r="L64" s="169"/>
      <c r="M64" s="169"/>
      <c r="N64" s="169"/>
      <c r="O64" s="169"/>
      <c r="P64" s="169"/>
      <c r="Q64" s="169"/>
      <c r="R64" s="169"/>
      <c r="S64" s="169"/>
      <c r="T64" s="169"/>
      <c r="U64" s="169"/>
    </row>
    <row r="65" spans="11:21" x14ac:dyDescent="0.2">
      <c r="K65" s="169"/>
      <c r="L65" s="169"/>
      <c r="M65" s="169"/>
      <c r="N65" s="169"/>
      <c r="O65" s="169"/>
      <c r="P65" s="169"/>
      <c r="Q65" s="169"/>
      <c r="R65" s="169"/>
      <c r="S65" s="169"/>
      <c r="T65" s="169"/>
      <c r="U65" s="169"/>
    </row>
    <row r="66" spans="11:21" x14ac:dyDescent="0.2">
      <c r="K66" s="169"/>
      <c r="L66" s="169"/>
      <c r="M66" s="169"/>
      <c r="N66" s="169"/>
      <c r="O66" s="169"/>
      <c r="P66" s="169"/>
      <c r="Q66" s="169"/>
      <c r="R66" s="169"/>
      <c r="S66" s="169"/>
      <c r="T66" s="169"/>
      <c r="U66" s="169"/>
    </row>
    <row r="67" spans="11:21" x14ac:dyDescent="0.2">
      <c r="K67" s="169"/>
      <c r="L67" s="169"/>
      <c r="M67" s="169"/>
      <c r="N67" s="169"/>
      <c r="O67" s="169"/>
      <c r="P67" s="169"/>
      <c r="Q67" s="169"/>
      <c r="R67" s="169"/>
      <c r="S67" s="169"/>
      <c r="T67" s="169"/>
      <c r="U67" s="169"/>
    </row>
    <row r="68" spans="11:21" x14ac:dyDescent="0.2">
      <c r="K68" s="169"/>
      <c r="L68" s="169"/>
      <c r="M68" s="169"/>
      <c r="N68" s="169"/>
      <c r="O68" s="169"/>
      <c r="P68" s="169"/>
      <c r="Q68" s="169"/>
      <c r="R68" s="169"/>
      <c r="S68" s="169"/>
      <c r="T68" s="169"/>
      <c r="U68" s="169"/>
    </row>
    <row r="69" spans="11:21" x14ac:dyDescent="0.2">
      <c r="K69" s="169"/>
      <c r="L69" s="169"/>
      <c r="M69" s="169"/>
      <c r="N69" s="169"/>
      <c r="O69" s="169"/>
      <c r="P69" s="169"/>
      <c r="Q69" s="169"/>
      <c r="R69" s="169"/>
      <c r="S69" s="169"/>
      <c r="T69" s="169"/>
      <c r="U69" s="169"/>
    </row>
    <row r="70" spans="11:21" x14ac:dyDescent="0.2">
      <c r="K70" s="169"/>
      <c r="L70" s="169"/>
      <c r="M70" s="169"/>
      <c r="N70" s="169"/>
      <c r="O70" s="169"/>
      <c r="P70" s="169"/>
      <c r="Q70" s="169"/>
      <c r="R70" s="169"/>
      <c r="S70" s="169"/>
      <c r="T70" s="169"/>
      <c r="U70" s="169"/>
    </row>
    <row r="71" spans="11:21" x14ac:dyDescent="0.2">
      <c r="K71" s="169"/>
      <c r="L71" s="169"/>
      <c r="M71" s="169"/>
      <c r="N71" s="169"/>
      <c r="O71" s="169"/>
      <c r="P71" s="169"/>
      <c r="Q71" s="169"/>
      <c r="R71" s="169"/>
      <c r="S71" s="169"/>
      <c r="T71" s="169"/>
      <c r="U71" s="169"/>
    </row>
    <row r="72" spans="11:21" x14ac:dyDescent="0.2">
      <c r="K72" s="169"/>
      <c r="L72" s="169"/>
      <c r="M72" s="169"/>
      <c r="N72" s="169"/>
      <c r="O72" s="169"/>
      <c r="P72" s="169"/>
      <c r="Q72" s="169"/>
      <c r="R72" s="169"/>
      <c r="S72" s="169"/>
      <c r="T72" s="169"/>
      <c r="U72" s="169"/>
    </row>
    <row r="73" spans="11:21" x14ac:dyDescent="0.2">
      <c r="K73" s="169"/>
      <c r="L73" s="169"/>
      <c r="M73" s="169"/>
      <c r="N73" s="169"/>
      <c r="O73" s="169"/>
      <c r="P73" s="169"/>
      <c r="Q73" s="169"/>
      <c r="R73" s="169"/>
      <c r="S73" s="169"/>
      <c r="T73" s="169"/>
      <c r="U73" s="169"/>
    </row>
    <row r="74" spans="11:21" x14ac:dyDescent="0.2">
      <c r="K74" s="169"/>
      <c r="L74" s="169"/>
      <c r="M74" s="169"/>
      <c r="N74" s="169"/>
      <c r="O74" s="169"/>
      <c r="P74" s="169"/>
      <c r="Q74" s="169"/>
      <c r="R74" s="169"/>
      <c r="S74" s="169"/>
      <c r="T74" s="169"/>
      <c r="U74" s="169"/>
    </row>
    <row r="75" spans="11:21" x14ac:dyDescent="0.2">
      <c r="K75" s="169"/>
      <c r="L75" s="169"/>
      <c r="M75" s="169"/>
      <c r="N75" s="169"/>
      <c r="O75" s="169"/>
      <c r="P75" s="169"/>
      <c r="Q75" s="169"/>
      <c r="R75" s="169"/>
      <c r="S75" s="169"/>
      <c r="T75" s="169"/>
      <c r="U75" s="169"/>
    </row>
    <row r="76" spans="11:21" x14ac:dyDescent="0.2">
      <c r="K76" s="169"/>
      <c r="L76" s="169"/>
      <c r="M76" s="169"/>
      <c r="N76" s="169"/>
      <c r="O76" s="169"/>
      <c r="P76" s="169"/>
      <c r="Q76" s="169"/>
      <c r="R76" s="169"/>
      <c r="S76" s="169"/>
      <c r="T76" s="169"/>
      <c r="U76" s="169"/>
    </row>
    <row r="77" spans="11:21" x14ac:dyDescent="0.2">
      <c r="K77" s="169"/>
      <c r="L77" s="169"/>
      <c r="M77" s="169"/>
      <c r="N77" s="169"/>
      <c r="O77" s="169"/>
      <c r="P77" s="169"/>
      <c r="Q77" s="169"/>
      <c r="R77" s="169"/>
      <c r="S77" s="169"/>
      <c r="T77" s="169"/>
      <c r="U77" s="169"/>
    </row>
    <row r="78" spans="11:21" x14ac:dyDescent="0.2">
      <c r="K78" s="169"/>
      <c r="L78" s="169"/>
      <c r="M78" s="169"/>
      <c r="N78" s="169"/>
      <c r="O78" s="169"/>
      <c r="P78" s="169"/>
      <c r="Q78" s="169"/>
      <c r="R78" s="169"/>
      <c r="S78" s="169"/>
      <c r="T78" s="169"/>
      <c r="U78" s="169"/>
    </row>
    <row r="79" spans="11:21" x14ac:dyDescent="0.2">
      <c r="K79" s="169"/>
      <c r="L79" s="169"/>
      <c r="M79" s="169"/>
      <c r="N79" s="169"/>
      <c r="O79" s="169"/>
      <c r="P79" s="169"/>
      <c r="Q79" s="169"/>
      <c r="R79" s="169"/>
      <c r="S79" s="169"/>
      <c r="T79" s="169"/>
      <c r="U79" s="169"/>
    </row>
    <row r="80" spans="11:21" x14ac:dyDescent="0.2">
      <c r="K80" s="169"/>
      <c r="L80" s="169"/>
      <c r="M80" s="169"/>
      <c r="N80" s="169"/>
      <c r="O80" s="169"/>
      <c r="P80" s="169"/>
      <c r="Q80" s="169"/>
      <c r="R80" s="169"/>
      <c r="S80" s="169"/>
      <c r="T80" s="169"/>
      <c r="U80" s="169"/>
    </row>
    <row r="81" spans="11:21" x14ac:dyDescent="0.2">
      <c r="K81" s="169"/>
      <c r="L81" s="169"/>
      <c r="M81" s="169"/>
      <c r="N81" s="169"/>
      <c r="O81" s="169"/>
      <c r="P81" s="169"/>
      <c r="Q81" s="169"/>
      <c r="R81" s="169"/>
      <c r="S81" s="169"/>
      <c r="T81" s="169"/>
      <c r="U81" s="169"/>
    </row>
    <row r="82" spans="11:21" x14ac:dyDescent="0.2">
      <c r="K82" s="169"/>
      <c r="L82" s="169"/>
      <c r="M82" s="169"/>
      <c r="N82" s="169"/>
      <c r="O82" s="169"/>
      <c r="P82" s="169"/>
      <c r="Q82" s="169"/>
      <c r="R82" s="169"/>
      <c r="S82" s="169"/>
      <c r="T82" s="169"/>
      <c r="U82" s="169"/>
    </row>
    <row r="83" spans="11:21" x14ac:dyDescent="0.2">
      <c r="K83" s="169"/>
      <c r="L83" s="169"/>
      <c r="M83" s="169"/>
      <c r="N83" s="169"/>
      <c r="O83" s="169"/>
      <c r="P83" s="169"/>
      <c r="Q83" s="169"/>
      <c r="R83" s="169"/>
      <c r="S83" s="169"/>
      <c r="T83" s="169"/>
      <c r="U83" s="169"/>
    </row>
    <row r="84" spans="11:21" x14ac:dyDescent="0.2">
      <c r="K84" s="169"/>
      <c r="L84" s="169"/>
      <c r="M84" s="169"/>
      <c r="N84" s="169"/>
      <c r="O84" s="169"/>
      <c r="P84" s="169"/>
      <c r="Q84" s="169"/>
      <c r="R84" s="169"/>
      <c r="S84" s="169"/>
      <c r="T84" s="169"/>
      <c r="U84" s="169"/>
    </row>
    <row r="85" spans="11:21" x14ac:dyDescent="0.2">
      <c r="K85" s="169"/>
      <c r="L85" s="169"/>
      <c r="M85" s="169"/>
      <c r="N85" s="169"/>
      <c r="O85" s="169"/>
      <c r="P85" s="169"/>
      <c r="Q85" s="169"/>
      <c r="R85" s="169"/>
      <c r="S85" s="169"/>
      <c r="T85" s="169"/>
      <c r="U85" s="169"/>
    </row>
    <row r="86" spans="11:21" x14ac:dyDescent="0.2">
      <c r="K86" s="169"/>
      <c r="L86" s="169"/>
      <c r="M86" s="169"/>
      <c r="N86" s="169"/>
      <c r="O86" s="169"/>
      <c r="P86" s="169"/>
      <c r="Q86" s="169"/>
      <c r="R86" s="169"/>
      <c r="S86" s="169"/>
      <c r="T86" s="169"/>
      <c r="U86" s="169"/>
    </row>
    <row r="87" spans="11:21" x14ac:dyDescent="0.2">
      <c r="K87" s="169"/>
      <c r="L87" s="169"/>
      <c r="M87" s="169"/>
      <c r="N87" s="169"/>
      <c r="O87" s="169"/>
      <c r="P87" s="169"/>
      <c r="Q87" s="169"/>
      <c r="R87" s="169"/>
      <c r="S87" s="169"/>
      <c r="T87" s="169"/>
      <c r="U87" s="169"/>
    </row>
    <row r="88" spans="11:21" x14ac:dyDescent="0.2">
      <c r="K88" s="169"/>
      <c r="L88" s="169"/>
      <c r="M88" s="169"/>
      <c r="N88" s="169"/>
      <c r="O88" s="169"/>
      <c r="P88" s="169"/>
      <c r="Q88" s="169"/>
      <c r="R88" s="169"/>
      <c r="S88" s="169"/>
      <c r="T88" s="169"/>
      <c r="U88" s="169"/>
    </row>
    <row r="89" spans="11:21" x14ac:dyDescent="0.2">
      <c r="K89" s="169"/>
      <c r="L89" s="169"/>
      <c r="M89" s="169"/>
      <c r="N89" s="169"/>
      <c r="O89" s="169"/>
      <c r="P89" s="169"/>
      <c r="Q89" s="169"/>
      <c r="R89" s="169"/>
      <c r="S89" s="169"/>
      <c r="T89" s="169"/>
      <c r="U89" s="169"/>
    </row>
    <row r="90" spans="11:21" x14ac:dyDescent="0.2">
      <c r="K90" s="169"/>
      <c r="L90" s="169"/>
      <c r="M90" s="169"/>
      <c r="N90" s="169"/>
      <c r="O90" s="169"/>
      <c r="P90" s="169"/>
      <c r="Q90" s="169"/>
      <c r="R90" s="169"/>
      <c r="S90" s="169"/>
      <c r="T90" s="169"/>
      <c r="U90" s="169"/>
    </row>
    <row r="91" spans="11:21" x14ac:dyDescent="0.2">
      <c r="K91" s="169"/>
      <c r="L91" s="169"/>
      <c r="M91" s="169"/>
      <c r="N91" s="169"/>
      <c r="O91" s="169"/>
      <c r="P91" s="169"/>
      <c r="Q91" s="169"/>
      <c r="R91" s="169"/>
      <c r="S91" s="169"/>
      <c r="T91" s="169"/>
      <c r="U91" s="169"/>
    </row>
    <row r="92" spans="11:21" x14ac:dyDescent="0.2">
      <c r="K92" s="169"/>
      <c r="L92" s="169"/>
      <c r="M92" s="169"/>
      <c r="N92" s="169"/>
      <c r="O92" s="169"/>
      <c r="P92" s="169"/>
      <c r="Q92" s="169"/>
      <c r="R92" s="169"/>
      <c r="S92" s="169"/>
      <c r="T92" s="169"/>
      <c r="U92" s="169"/>
    </row>
    <row r="93" spans="11:21" x14ac:dyDescent="0.2">
      <c r="K93" s="169"/>
      <c r="L93" s="169"/>
      <c r="M93" s="169"/>
      <c r="N93" s="169"/>
      <c r="O93" s="169"/>
      <c r="P93" s="169"/>
      <c r="Q93" s="169"/>
      <c r="R93" s="169"/>
      <c r="S93" s="169"/>
      <c r="T93" s="169"/>
      <c r="U93" s="169"/>
    </row>
    <row r="94" spans="11:21" x14ac:dyDescent="0.2">
      <c r="K94" s="169"/>
      <c r="L94" s="169"/>
      <c r="M94" s="169"/>
      <c r="N94" s="169"/>
      <c r="O94" s="169"/>
      <c r="P94" s="169"/>
      <c r="Q94" s="169"/>
      <c r="R94" s="169"/>
      <c r="S94" s="169"/>
      <c r="T94" s="169"/>
      <c r="U94" s="169"/>
    </row>
    <row r="95" spans="11:21" x14ac:dyDescent="0.2">
      <c r="K95" s="169"/>
      <c r="L95" s="169"/>
      <c r="M95" s="169"/>
      <c r="N95" s="169"/>
      <c r="O95" s="169"/>
      <c r="P95" s="169"/>
      <c r="Q95" s="169"/>
      <c r="R95" s="169"/>
      <c r="S95" s="169"/>
      <c r="T95" s="169"/>
      <c r="U95" s="169"/>
    </row>
    <row r="96" spans="11:21" x14ac:dyDescent="0.2">
      <c r="K96" s="169"/>
      <c r="L96" s="169"/>
      <c r="M96" s="169"/>
      <c r="N96" s="169"/>
      <c r="O96" s="169"/>
      <c r="P96" s="169"/>
      <c r="Q96" s="169"/>
      <c r="R96" s="169"/>
      <c r="S96" s="169"/>
      <c r="T96" s="169"/>
      <c r="U96" s="169"/>
    </row>
    <row r="97" spans="11:21" x14ac:dyDescent="0.2">
      <c r="K97" s="169"/>
      <c r="L97" s="169"/>
      <c r="M97" s="169"/>
      <c r="N97" s="169"/>
      <c r="O97" s="169"/>
      <c r="P97" s="169"/>
      <c r="Q97" s="169"/>
      <c r="R97" s="169"/>
      <c r="S97" s="169"/>
      <c r="T97" s="169"/>
      <c r="U97" s="169"/>
    </row>
    <row r="98" spans="11:21" x14ac:dyDescent="0.2">
      <c r="K98" s="169"/>
      <c r="L98" s="169"/>
      <c r="M98" s="169"/>
      <c r="N98" s="169"/>
      <c r="O98" s="169"/>
      <c r="P98" s="169"/>
      <c r="Q98" s="169"/>
      <c r="R98" s="169"/>
      <c r="S98" s="169"/>
      <c r="T98" s="169"/>
      <c r="U98" s="169"/>
    </row>
    <row r="99" spans="11:21" x14ac:dyDescent="0.2">
      <c r="K99" s="169"/>
      <c r="L99" s="169"/>
      <c r="M99" s="169"/>
      <c r="N99" s="169"/>
      <c r="O99" s="169"/>
      <c r="P99" s="169"/>
      <c r="Q99" s="169"/>
      <c r="R99" s="169"/>
      <c r="S99" s="169"/>
      <c r="T99" s="169"/>
      <c r="U99" s="169"/>
    </row>
    <row r="100" spans="11:21" x14ac:dyDescent="0.2">
      <c r="K100" s="169"/>
      <c r="L100" s="169"/>
      <c r="M100" s="169"/>
      <c r="N100" s="169"/>
      <c r="O100" s="169"/>
      <c r="P100" s="169"/>
      <c r="Q100" s="169"/>
      <c r="R100" s="169"/>
      <c r="S100" s="169"/>
      <c r="T100" s="169"/>
      <c r="U100" s="169"/>
    </row>
    <row r="101" spans="11:21" x14ac:dyDescent="0.2">
      <c r="K101" s="169"/>
      <c r="L101" s="169"/>
      <c r="M101" s="169"/>
      <c r="N101" s="169"/>
      <c r="O101" s="169"/>
      <c r="P101" s="169"/>
      <c r="Q101" s="169"/>
      <c r="R101" s="169"/>
      <c r="S101" s="169"/>
      <c r="T101" s="169"/>
      <c r="U101" s="169"/>
    </row>
    <row r="102" spans="11:21" x14ac:dyDescent="0.2">
      <c r="K102" s="169"/>
      <c r="L102" s="169"/>
      <c r="M102" s="169"/>
      <c r="N102" s="169"/>
      <c r="O102" s="169"/>
      <c r="P102" s="169"/>
      <c r="Q102" s="169"/>
      <c r="R102" s="169"/>
      <c r="S102" s="169"/>
      <c r="T102" s="169"/>
      <c r="U102" s="169"/>
    </row>
    <row r="103" spans="11:21" x14ac:dyDescent="0.2">
      <c r="K103" s="169"/>
      <c r="L103" s="169"/>
      <c r="M103" s="169"/>
      <c r="N103" s="169"/>
      <c r="O103" s="169"/>
      <c r="P103" s="169"/>
      <c r="Q103" s="169"/>
      <c r="R103" s="169"/>
      <c r="S103" s="169"/>
      <c r="T103" s="169"/>
      <c r="U103" s="169"/>
    </row>
    <row r="104" spans="11:21" x14ac:dyDescent="0.2">
      <c r="K104" s="169"/>
      <c r="L104" s="169"/>
      <c r="M104" s="169"/>
      <c r="N104" s="169"/>
      <c r="O104" s="169"/>
      <c r="P104" s="169"/>
      <c r="Q104" s="169"/>
      <c r="R104" s="169"/>
      <c r="S104" s="169"/>
      <c r="T104" s="169"/>
      <c r="U104" s="169"/>
    </row>
    <row r="105" spans="11:21" x14ac:dyDescent="0.2">
      <c r="K105" s="169"/>
      <c r="L105" s="169"/>
      <c r="M105" s="169"/>
      <c r="N105" s="169"/>
      <c r="O105" s="169"/>
      <c r="P105" s="169"/>
      <c r="Q105" s="169"/>
      <c r="R105" s="169"/>
      <c r="S105" s="169"/>
      <c r="T105" s="169"/>
      <c r="U105" s="169"/>
    </row>
    <row r="106" spans="11:21" x14ac:dyDescent="0.2">
      <c r="K106" s="169"/>
      <c r="L106" s="169"/>
      <c r="M106" s="169"/>
      <c r="N106" s="169"/>
      <c r="O106" s="169"/>
      <c r="P106" s="169"/>
      <c r="Q106" s="169"/>
      <c r="R106" s="169"/>
      <c r="S106" s="169"/>
      <c r="T106" s="169"/>
      <c r="U106" s="169"/>
    </row>
    <row r="107" spans="11:21" x14ac:dyDescent="0.2">
      <c r="K107" s="169"/>
      <c r="L107" s="169"/>
      <c r="M107" s="169"/>
      <c r="N107" s="169"/>
      <c r="O107" s="169"/>
      <c r="P107" s="169"/>
      <c r="Q107" s="169"/>
      <c r="R107" s="169"/>
      <c r="S107" s="169"/>
      <c r="T107" s="169"/>
      <c r="U107" s="169"/>
    </row>
    <row r="108" spans="11:21" x14ac:dyDescent="0.2">
      <c r="K108" s="169"/>
      <c r="L108" s="169"/>
      <c r="M108" s="169"/>
      <c r="N108" s="169"/>
      <c r="O108" s="169"/>
      <c r="P108" s="169"/>
      <c r="Q108" s="169"/>
      <c r="R108" s="169"/>
      <c r="S108" s="169"/>
      <c r="T108" s="169"/>
      <c r="U108" s="169"/>
    </row>
    <row r="109" spans="11:21" x14ac:dyDescent="0.2">
      <c r="K109" s="169"/>
      <c r="L109" s="169"/>
      <c r="M109" s="169"/>
      <c r="N109" s="169"/>
      <c r="O109" s="169"/>
      <c r="P109" s="169"/>
      <c r="Q109" s="169"/>
      <c r="R109" s="169"/>
      <c r="S109" s="169"/>
      <c r="T109" s="169"/>
      <c r="U109" s="169"/>
    </row>
    <row r="110" spans="11:21" x14ac:dyDescent="0.2">
      <c r="K110" s="169"/>
      <c r="L110" s="169"/>
      <c r="M110" s="169"/>
      <c r="N110" s="169"/>
      <c r="O110" s="169"/>
      <c r="P110" s="169"/>
      <c r="Q110" s="169"/>
      <c r="R110" s="169"/>
      <c r="S110" s="169"/>
      <c r="T110" s="169"/>
      <c r="U110" s="169"/>
    </row>
    <row r="111" spans="11:21" x14ac:dyDescent="0.2">
      <c r="K111" s="169"/>
      <c r="L111" s="169"/>
      <c r="M111" s="169"/>
      <c r="N111" s="169"/>
      <c r="O111" s="169"/>
      <c r="P111" s="169"/>
      <c r="Q111" s="169"/>
      <c r="R111" s="169"/>
      <c r="S111" s="169"/>
      <c r="T111" s="169"/>
      <c r="U111" s="169"/>
    </row>
    <row r="112" spans="11:21" x14ac:dyDescent="0.2">
      <c r="K112" s="169"/>
      <c r="L112" s="169"/>
      <c r="M112" s="169"/>
      <c r="N112" s="169"/>
      <c r="O112" s="169"/>
      <c r="P112" s="169"/>
      <c r="Q112" s="169"/>
      <c r="R112" s="169"/>
      <c r="S112" s="169"/>
      <c r="T112" s="169"/>
      <c r="U112" s="169"/>
    </row>
    <row r="113" spans="11:21" x14ac:dyDescent="0.2">
      <c r="K113" s="169"/>
      <c r="L113" s="169"/>
      <c r="M113" s="169"/>
      <c r="N113" s="169"/>
      <c r="O113" s="169"/>
      <c r="P113" s="169"/>
      <c r="Q113" s="169"/>
      <c r="R113" s="169"/>
      <c r="S113" s="169"/>
      <c r="T113" s="169"/>
      <c r="U113" s="169"/>
    </row>
    <row r="114" spans="11:21" x14ac:dyDescent="0.2">
      <c r="K114" s="169"/>
      <c r="L114" s="169"/>
      <c r="M114" s="169"/>
      <c r="N114" s="169"/>
      <c r="O114" s="169"/>
      <c r="P114" s="169"/>
      <c r="Q114" s="169"/>
      <c r="R114" s="169"/>
      <c r="S114" s="169"/>
      <c r="T114" s="169"/>
      <c r="U114" s="169"/>
    </row>
    <row r="115" spans="11:21" x14ac:dyDescent="0.2">
      <c r="K115" s="169"/>
      <c r="L115" s="169"/>
      <c r="M115" s="169"/>
      <c r="N115" s="169"/>
      <c r="O115" s="169"/>
      <c r="P115" s="169"/>
      <c r="Q115" s="169"/>
      <c r="R115" s="169"/>
      <c r="S115" s="169"/>
      <c r="T115" s="169"/>
      <c r="U115" s="169"/>
    </row>
    <row r="116" spans="11:21" x14ac:dyDescent="0.2">
      <c r="K116" s="169"/>
      <c r="L116" s="169"/>
      <c r="M116" s="169"/>
      <c r="N116" s="169"/>
      <c r="O116" s="169"/>
      <c r="P116" s="169"/>
      <c r="Q116" s="169"/>
      <c r="R116" s="169"/>
      <c r="S116" s="169"/>
      <c r="T116" s="169"/>
      <c r="U116" s="169"/>
    </row>
    <row r="117" spans="11:21" x14ac:dyDescent="0.2">
      <c r="K117" s="169"/>
      <c r="L117" s="169"/>
      <c r="N117" s="169"/>
      <c r="O117" s="169"/>
      <c r="P117" s="169"/>
      <c r="Q117" s="169"/>
      <c r="R117" s="169"/>
      <c r="S117" s="169"/>
      <c r="T117" s="169"/>
      <c r="U117" s="169"/>
    </row>
    <row r="118" spans="11:21" x14ac:dyDescent="0.2">
      <c r="K118" s="169"/>
      <c r="L118" s="169"/>
      <c r="N118" s="169"/>
      <c r="O118" s="169"/>
      <c r="P118" s="169"/>
      <c r="Q118" s="169"/>
      <c r="R118" s="169"/>
      <c r="S118" s="169"/>
      <c r="T118" s="169"/>
      <c r="U118" s="169"/>
    </row>
    <row r="119" spans="11:21" x14ac:dyDescent="0.2">
      <c r="K119" s="169"/>
      <c r="L119" s="169"/>
      <c r="N119" s="169"/>
      <c r="O119" s="169"/>
      <c r="P119" s="169"/>
      <c r="Q119" s="169"/>
      <c r="R119" s="169"/>
      <c r="S119" s="169"/>
      <c r="T119" s="169"/>
      <c r="U119" s="169"/>
    </row>
    <row r="120" spans="11:21" x14ac:dyDescent="0.2">
      <c r="K120" s="169"/>
      <c r="L120" s="169"/>
      <c r="N120" s="169"/>
      <c r="O120" s="169"/>
      <c r="P120" s="169"/>
      <c r="Q120" s="169"/>
      <c r="R120" s="169"/>
      <c r="S120" s="169"/>
      <c r="T120" s="169"/>
      <c r="U120" s="169"/>
    </row>
    <row r="121" spans="11:21" x14ac:dyDescent="0.2">
      <c r="K121" s="169"/>
      <c r="L121" s="169"/>
      <c r="N121" s="169"/>
      <c r="O121" s="169"/>
      <c r="P121" s="169"/>
      <c r="Q121" s="169"/>
      <c r="R121" s="169"/>
      <c r="S121" s="169"/>
      <c r="T121" s="169"/>
      <c r="U121" s="169"/>
    </row>
    <row r="122" spans="11:21" x14ac:dyDescent="0.2">
      <c r="K122" s="169"/>
      <c r="L122" s="169"/>
      <c r="N122" s="169"/>
      <c r="O122" s="169"/>
      <c r="P122" s="169"/>
      <c r="Q122" s="169"/>
      <c r="R122" s="169"/>
      <c r="S122" s="169"/>
      <c r="T122" s="169"/>
      <c r="U122" s="169"/>
    </row>
    <row r="123" spans="11:21" x14ac:dyDescent="0.2">
      <c r="K123" s="169"/>
      <c r="L123" s="169"/>
      <c r="N123" s="169"/>
      <c r="O123" s="169"/>
      <c r="P123" s="169"/>
      <c r="Q123" s="169"/>
      <c r="R123" s="169"/>
      <c r="S123" s="169"/>
      <c r="T123" s="169"/>
      <c r="U123" s="169"/>
    </row>
    <row r="124" spans="11:21" x14ac:dyDescent="0.2">
      <c r="K124" s="169"/>
      <c r="L124" s="169"/>
      <c r="N124" s="169"/>
      <c r="O124" s="169"/>
      <c r="P124" s="169"/>
      <c r="Q124" s="169"/>
      <c r="R124" s="169"/>
      <c r="S124" s="169"/>
      <c r="T124" s="169"/>
      <c r="U124" s="169"/>
    </row>
    <row r="125" spans="11:21" x14ac:dyDescent="0.2">
      <c r="K125" s="169"/>
      <c r="L125" s="169"/>
      <c r="N125" s="169"/>
      <c r="O125" s="169"/>
      <c r="P125" s="169"/>
      <c r="Q125" s="169"/>
      <c r="R125" s="169"/>
      <c r="S125" s="169"/>
      <c r="T125" s="169"/>
      <c r="U125" s="169"/>
    </row>
    <row r="126" spans="11:21" x14ac:dyDescent="0.2">
      <c r="K126" s="169"/>
      <c r="L126" s="169"/>
      <c r="N126" s="169"/>
      <c r="O126" s="169"/>
      <c r="P126" s="169"/>
      <c r="Q126" s="169"/>
      <c r="R126" s="169"/>
      <c r="S126" s="169"/>
      <c r="T126" s="169"/>
      <c r="U126" s="169"/>
    </row>
    <row r="127" spans="11:21" x14ac:dyDescent="0.2">
      <c r="K127" s="169"/>
      <c r="L127" s="169"/>
      <c r="N127" s="169"/>
      <c r="O127" s="169"/>
      <c r="P127" s="169"/>
      <c r="Q127" s="169"/>
      <c r="R127" s="169"/>
      <c r="S127" s="169"/>
      <c r="T127" s="169"/>
      <c r="U127" s="169"/>
    </row>
    <row r="128" spans="11:21" x14ac:dyDescent="0.2">
      <c r="K128" s="169"/>
      <c r="L128" s="169"/>
      <c r="N128" s="169"/>
      <c r="O128" s="169"/>
      <c r="P128" s="169"/>
      <c r="Q128" s="169"/>
      <c r="R128" s="169"/>
      <c r="S128" s="169"/>
      <c r="T128" s="169"/>
      <c r="U128" s="169"/>
    </row>
    <row r="129" spans="11:21" x14ac:dyDescent="0.2">
      <c r="K129" s="169"/>
      <c r="L129" s="169"/>
      <c r="N129" s="169"/>
      <c r="O129" s="169"/>
      <c r="P129" s="169"/>
      <c r="Q129" s="169"/>
      <c r="R129" s="169"/>
      <c r="S129" s="169"/>
      <c r="T129" s="169"/>
      <c r="U129" s="169"/>
    </row>
    <row r="130" spans="11:21" x14ac:dyDescent="0.2">
      <c r="K130" s="169"/>
      <c r="L130" s="169"/>
      <c r="N130" s="169"/>
      <c r="O130" s="169"/>
      <c r="P130" s="169"/>
      <c r="Q130" s="169"/>
      <c r="R130" s="169"/>
      <c r="S130" s="169"/>
      <c r="T130" s="169"/>
      <c r="U130" s="169"/>
    </row>
    <row r="131" spans="11:21" x14ac:dyDescent="0.2">
      <c r="K131" s="169"/>
      <c r="L131" s="169"/>
      <c r="N131" s="169"/>
      <c r="O131" s="169"/>
      <c r="P131" s="169"/>
      <c r="Q131" s="169"/>
      <c r="R131" s="169"/>
      <c r="S131" s="169"/>
      <c r="T131" s="169"/>
      <c r="U131" s="169"/>
    </row>
    <row r="132" spans="11:21" x14ac:dyDescent="0.2">
      <c r="K132" s="169"/>
      <c r="L132" s="169"/>
      <c r="N132" s="169"/>
      <c r="O132" s="169"/>
      <c r="P132" s="169"/>
      <c r="Q132" s="169"/>
      <c r="R132" s="169"/>
      <c r="S132" s="169"/>
      <c r="T132" s="169"/>
      <c r="U132" s="169"/>
    </row>
    <row r="133" spans="11:21" x14ac:dyDescent="0.2">
      <c r="K133" s="169"/>
      <c r="L133" s="169"/>
      <c r="N133" s="169"/>
      <c r="O133" s="169"/>
      <c r="P133" s="169"/>
      <c r="Q133" s="169"/>
      <c r="R133" s="169"/>
      <c r="S133" s="169"/>
      <c r="T133" s="169"/>
      <c r="U133" s="169"/>
    </row>
    <row r="134" spans="11:21" x14ac:dyDescent="0.2">
      <c r="K134" s="169"/>
      <c r="L134" s="169"/>
      <c r="N134" s="169"/>
      <c r="O134" s="169"/>
      <c r="P134" s="169"/>
      <c r="Q134" s="169"/>
      <c r="R134" s="169"/>
      <c r="S134" s="169"/>
      <c r="T134" s="169"/>
      <c r="U134" s="169"/>
    </row>
    <row r="135" spans="11:21" x14ac:dyDescent="0.2">
      <c r="K135" s="169"/>
      <c r="L135" s="169"/>
      <c r="N135" s="169"/>
      <c r="O135" s="169"/>
      <c r="P135" s="169"/>
      <c r="Q135" s="169"/>
      <c r="R135" s="169"/>
      <c r="S135" s="169"/>
      <c r="T135" s="169"/>
      <c r="U135" s="169"/>
    </row>
    <row r="136" spans="11:21" x14ac:dyDescent="0.2">
      <c r="K136" s="169"/>
      <c r="L136" s="169"/>
      <c r="N136" s="169"/>
      <c r="O136" s="169"/>
      <c r="P136" s="169"/>
      <c r="Q136" s="169"/>
      <c r="R136" s="169"/>
      <c r="S136" s="169"/>
      <c r="T136" s="169"/>
      <c r="U136" s="169"/>
    </row>
    <row r="137" spans="11:21" x14ac:dyDescent="0.2">
      <c r="K137" s="169"/>
      <c r="L137" s="169"/>
      <c r="N137" s="169"/>
      <c r="O137" s="169"/>
      <c r="P137" s="169"/>
      <c r="Q137" s="169"/>
      <c r="R137" s="169"/>
      <c r="S137" s="169"/>
      <c r="T137" s="169"/>
      <c r="U137" s="169"/>
    </row>
    <row r="138" spans="11:21" x14ac:dyDescent="0.2">
      <c r="K138" s="169"/>
      <c r="L138" s="169"/>
      <c r="N138" s="169"/>
      <c r="O138" s="169"/>
      <c r="P138" s="169"/>
      <c r="Q138" s="169"/>
      <c r="R138" s="169"/>
      <c r="S138" s="169"/>
      <c r="T138" s="169"/>
      <c r="U138" s="169"/>
    </row>
    <row r="139" spans="11:21" x14ac:dyDescent="0.2">
      <c r="K139" s="169"/>
      <c r="L139" s="169"/>
      <c r="N139" s="169"/>
      <c r="O139" s="169"/>
      <c r="P139" s="169"/>
      <c r="Q139" s="169"/>
      <c r="R139" s="169"/>
      <c r="S139" s="169"/>
      <c r="T139" s="169"/>
      <c r="U139" s="169"/>
    </row>
    <row r="140" spans="11:21" x14ac:dyDescent="0.2">
      <c r="K140" s="169"/>
      <c r="L140" s="169"/>
      <c r="N140" s="169"/>
      <c r="O140" s="169"/>
      <c r="P140" s="169"/>
      <c r="Q140" s="169"/>
      <c r="R140" s="169"/>
      <c r="S140" s="169"/>
      <c r="T140" s="169"/>
      <c r="U140" s="169"/>
    </row>
    <row r="141" spans="11:21" x14ac:dyDescent="0.2">
      <c r="K141" s="169"/>
      <c r="L141" s="169"/>
      <c r="N141" s="169"/>
      <c r="O141" s="169"/>
      <c r="P141" s="169"/>
      <c r="Q141" s="169"/>
      <c r="R141" s="169"/>
      <c r="S141" s="169"/>
      <c r="T141" s="169"/>
      <c r="U141" s="169"/>
    </row>
    <row r="142" spans="11:21" x14ac:dyDescent="0.2">
      <c r="K142" s="169"/>
      <c r="L142" s="169"/>
      <c r="N142" s="169"/>
      <c r="O142" s="169"/>
      <c r="P142" s="169"/>
      <c r="Q142" s="169"/>
      <c r="R142" s="169"/>
      <c r="S142" s="169"/>
      <c r="T142" s="169"/>
      <c r="U142" s="169"/>
    </row>
    <row r="143" spans="11:21" x14ac:dyDescent="0.2">
      <c r="K143" s="169"/>
      <c r="L143" s="169"/>
      <c r="N143" s="169"/>
      <c r="O143" s="169"/>
      <c r="P143" s="169"/>
      <c r="Q143" s="169"/>
      <c r="R143" s="169"/>
      <c r="S143" s="169"/>
      <c r="T143" s="169"/>
      <c r="U143" s="169"/>
    </row>
    <row r="144" spans="11:21" x14ac:dyDescent="0.2">
      <c r="K144" s="169"/>
      <c r="L144" s="169"/>
      <c r="N144" s="169"/>
      <c r="O144" s="169"/>
      <c r="P144" s="169"/>
      <c r="Q144" s="169"/>
      <c r="R144" s="169"/>
      <c r="S144" s="169"/>
      <c r="T144" s="169"/>
      <c r="U144" s="169"/>
    </row>
    <row r="145" spans="11:21" x14ac:dyDescent="0.2">
      <c r="K145" s="169"/>
      <c r="L145" s="169"/>
      <c r="N145" s="169"/>
      <c r="O145" s="169"/>
      <c r="P145" s="169"/>
      <c r="Q145" s="169"/>
      <c r="R145" s="169"/>
      <c r="S145" s="169"/>
      <c r="T145" s="169"/>
      <c r="U145" s="169"/>
    </row>
    <row r="146" spans="11:21" x14ac:dyDescent="0.2">
      <c r="K146" s="169"/>
      <c r="L146" s="169"/>
      <c r="N146" s="169"/>
      <c r="O146" s="169"/>
      <c r="P146" s="169"/>
      <c r="Q146" s="169"/>
      <c r="R146" s="169"/>
      <c r="S146" s="169"/>
      <c r="T146" s="169"/>
      <c r="U146" s="169"/>
    </row>
    <row r="147" spans="11:21" x14ac:dyDescent="0.2">
      <c r="K147" s="169"/>
      <c r="L147" s="169"/>
      <c r="N147" s="169"/>
      <c r="O147" s="169"/>
      <c r="P147" s="169"/>
      <c r="Q147" s="169"/>
      <c r="R147" s="169"/>
      <c r="S147" s="169"/>
      <c r="T147" s="169"/>
      <c r="U147" s="169"/>
    </row>
    <row r="148" spans="11:21" x14ac:dyDescent="0.2">
      <c r="K148" s="169"/>
      <c r="L148" s="169"/>
      <c r="N148" s="169"/>
      <c r="O148" s="169"/>
      <c r="P148" s="169"/>
      <c r="Q148" s="169"/>
      <c r="R148" s="169"/>
      <c r="S148" s="169"/>
      <c r="T148" s="169"/>
      <c r="U148" s="169"/>
    </row>
    <row r="149" spans="11:21" x14ac:dyDescent="0.2">
      <c r="K149" s="169"/>
      <c r="L149" s="169"/>
      <c r="N149" s="169"/>
      <c r="O149" s="169"/>
      <c r="P149" s="169"/>
      <c r="Q149" s="169"/>
      <c r="R149" s="169"/>
      <c r="S149" s="169"/>
      <c r="T149" s="169"/>
      <c r="U149" s="169"/>
    </row>
    <row r="150" spans="11:21" x14ac:dyDescent="0.2">
      <c r="K150" s="169"/>
      <c r="L150" s="169"/>
      <c r="N150" s="169"/>
      <c r="O150" s="169"/>
      <c r="P150" s="169"/>
      <c r="Q150" s="169"/>
      <c r="R150" s="169"/>
      <c r="S150" s="169"/>
      <c r="T150" s="169"/>
      <c r="U150" s="169"/>
    </row>
    <row r="151" spans="11:21" x14ac:dyDescent="0.2">
      <c r="K151" s="169"/>
      <c r="L151" s="169"/>
      <c r="N151" s="169"/>
      <c r="O151" s="169"/>
      <c r="P151" s="169"/>
      <c r="Q151" s="169"/>
      <c r="R151" s="169"/>
      <c r="S151" s="169"/>
      <c r="T151" s="169"/>
      <c r="U151" s="169"/>
    </row>
    <row r="152" spans="11:21" x14ac:dyDescent="0.2">
      <c r="K152" s="169"/>
      <c r="L152" s="169"/>
      <c r="N152" s="169"/>
      <c r="O152" s="169"/>
      <c r="P152" s="169"/>
      <c r="Q152" s="169"/>
      <c r="R152" s="169"/>
      <c r="S152" s="169"/>
      <c r="T152" s="169"/>
      <c r="U152" s="169"/>
    </row>
    <row r="153" spans="11:21" x14ac:dyDescent="0.2">
      <c r="K153" s="169"/>
      <c r="L153" s="169"/>
      <c r="N153" s="169"/>
      <c r="O153" s="169"/>
      <c r="P153" s="169"/>
      <c r="Q153" s="169"/>
      <c r="R153" s="169"/>
      <c r="S153" s="169"/>
      <c r="T153" s="169"/>
      <c r="U153" s="169"/>
    </row>
    <row r="154" spans="11:21" x14ac:dyDescent="0.2">
      <c r="K154" s="169"/>
      <c r="L154" s="169"/>
      <c r="N154" s="169"/>
      <c r="O154" s="169"/>
      <c r="P154" s="169"/>
      <c r="Q154" s="169"/>
      <c r="R154" s="169"/>
      <c r="S154" s="169"/>
      <c r="T154" s="169"/>
      <c r="U154" s="169"/>
    </row>
    <row r="155" spans="11:21" x14ac:dyDescent="0.2">
      <c r="K155" s="169"/>
      <c r="L155" s="169"/>
      <c r="N155" s="169"/>
      <c r="O155" s="169"/>
      <c r="P155" s="169"/>
      <c r="Q155" s="169"/>
      <c r="R155" s="169"/>
      <c r="S155" s="169"/>
      <c r="T155" s="169"/>
      <c r="U155" s="169"/>
    </row>
    <row r="156" spans="11:21" x14ac:dyDescent="0.2">
      <c r="K156" s="169"/>
      <c r="L156" s="169"/>
      <c r="N156" s="169"/>
      <c r="O156" s="169"/>
      <c r="P156" s="169"/>
      <c r="Q156" s="169"/>
      <c r="R156" s="169"/>
      <c r="S156" s="169"/>
      <c r="T156" s="169"/>
      <c r="U156" s="169"/>
    </row>
    <row r="157" spans="11:21" x14ac:dyDescent="0.2">
      <c r="K157" s="169"/>
      <c r="L157" s="169"/>
      <c r="N157" s="169"/>
      <c r="O157" s="169"/>
      <c r="P157" s="169"/>
      <c r="Q157" s="169"/>
      <c r="R157" s="169"/>
      <c r="S157" s="169"/>
      <c r="T157" s="169"/>
      <c r="U157" s="169"/>
    </row>
    <row r="158" spans="11:21" x14ac:dyDescent="0.2">
      <c r="K158" s="169"/>
      <c r="L158" s="169"/>
      <c r="N158" s="169"/>
      <c r="O158" s="169"/>
      <c r="P158" s="169"/>
      <c r="Q158" s="169"/>
      <c r="R158" s="169"/>
      <c r="S158" s="169"/>
      <c r="T158" s="169"/>
      <c r="U158" s="169"/>
    </row>
    <row r="159" spans="11:21" x14ac:dyDescent="0.2">
      <c r="K159" s="169"/>
      <c r="L159" s="169"/>
      <c r="N159" s="169"/>
      <c r="O159" s="169"/>
      <c r="P159" s="169"/>
      <c r="Q159" s="169"/>
      <c r="R159" s="169"/>
      <c r="S159" s="169"/>
      <c r="T159" s="169"/>
      <c r="U159" s="169"/>
    </row>
    <row r="160" spans="11:21" x14ac:dyDescent="0.2">
      <c r="K160" s="169"/>
      <c r="L160" s="169"/>
      <c r="N160" s="169"/>
      <c r="O160" s="169"/>
      <c r="P160" s="169"/>
      <c r="Q160" s="169"/>
      <c r="R160" s="169"/>
      <c r="S160" s="169"/>
      <c r="T160" s="169"/>
      <c r="U160" s="169"/>
    </row>
    <row r="161" spans="11:21" x14ac:dyDescent="0.2">
      <c r="K161" s="169"/>
      <c r="L161" s="169"/>
      <c r="N161" s="169"/>
      <c r="O161" s="169"/>
      <c r="P161" s="169"/>
      <c r="Q161" s="169"/>
      <c r="R161" s="169"/>
      <c r="S161" s="169"/>
      <c r="T161" s="169"/>
      <c r="U161" s="169"/>
    </row>
    <row r="162" spans="11:21" x14ac:dyDescent="0.2">
      <c r="K162" s="169"/>
      <c r="L162" s="169"/>
      <c r="N162" s="169"/>
      <c r="O162" s="169"/>
      <c r="P162" s="169"/>
      <c r="Q162" s="169"/>
      <c r="R162" s="169"/>
      <c r="S162" s="169"/>
      <c r="T162" s="169"/>
      <c r="U162" s="169"/>
    </row>
    <row r="163" spans="11:21" x14ac:dyDescent="0.2">
      <c r="K163" s="169"/>
      <c r="L163" s="169"/>
      <c r="N163" s="169"/>
      <c r="O163" s="169"/>
      <c r="P163" s="169"/>
      <c r="Q163" s="169"/>
      <c r="R163" s="169"/>
      <c r="S163" s="169"/>
      <c r="T163" s="169"/>
      <c r="U163" s="169"/>
    </row>
    <row r="164" spans="11:21" x14ac:dyDescent="0.2">
      <c r="K164" s="169"/>
      <c r="L164" s="169"/>
      <c r="N164" s="169"/>
      <c r="O164" s="169"/>
      <c r="P164" s="169"/>
      <c r="Q164" s="169"/>
      <c r="R164" s="169"/>
      <c r="S164" s="169"/>
      <c r="T164" s="169"/>
      <c r="U164" s="169"/>
    </row>
    <row r="165" spans="11:21" x14ac:dyDescent="0.2">
      <c r="K165" s="169"/>
      <c r="L165" s="169"/>
      <c r="N165" s="169"/>
      <c r="O165" s="169"/>
      <c r="P165" s="169"/>
      <c r="Q165" s="169"/>
      <c r="R165" s="169"/>
      <c r="S165" s="169"/>
      <c r="T165" s="169"/>
      <c r="U165" s="169"/>
    </row>
    <row r="166" spans="11:21" x14ac:dyDescent="0.2">
      <c r="K166" s="169"/>
      <c r="L166" s="169"/>
      <c r="N166" s="169"/>
      <c r="O166" s="169"/>
      <c r="P166" s="169"/>
      <c r="Q166" s="169"/>
      <c r="R166" s="169"/>
      <c r="S166" s="169"/>
      <c r="T166" s="169"/>
      <c r="U166" s="169"/>
    </row>
    <row r="167" spans="11:21" x14ac:dyDescent="0.2">
      <c r="K167" s="169"/>
      <c r="L167" s="169"/>
      <c r="N167" s="169"/>
      <c r="O167" s="169"/>
      <c r="P167" s="169"/>
      <c r="Q167" s="169"/>
      <c r="R167" s="169"/>
      <c r="S167" s="169"/>
      <c r="T167" s="169"/>
      <c r="U167" s="169"/>
    </row>
    <row r="168" spans="11:21" x14ac:dyDescent="0.2">
      <c r="K168" s="169"/>
      <c r="L168" s="169"/>
      <c r="N168" s="169"/>
      <c r="O168" s="169"/>
      <c r="P168" s="169"/>
      <c r="Q168" s="169"/>
      <c r="R168" s="169"/>
      <c r="S168" s="169"/>
      <c r="T168" s="169"/>
      <c r="U168" s="169"/>
    </row>
    <row r="169" spans="11:21" x14ac:dyDescent="0.2">
      <c r="K169" s="169"/>
      <c r="L169" s="169"/>
      <c r="N169" s="169"/>
      <c r="O169" s="169"/>
      <c r="P169" s="169"/>
      <c r="Q169" s="169"/>
      <c r="R169" s="169"/>
      <c r="S169" s="169"/>
      <c r="T169" s="169"/>
      <c r="U169" s="169"/>
    </row>
    <row r="170" spans="11:21" x14ac:dyDescent="0.2">
      <c r="K170" s="169"/>
      <c r="L170" s="169"/>
      <c r="N170" s="169"/>
      <c r="O170" s="169"/>
      <c r="P170" s="169"/>
      <c r="Q170" s="169"/>
      <c r="R170" s="169"/>
      <c r="S170" s="169"/>
      <c r="T170" s="169"/>
      <c r="U170" s="169"/>
    </row>
    <row r="171" spans="11:21" x14ac:dyDescent="0.2">
      <c r="K171" s="169"/>
      <c r="L171" s="169"/>
      <c r="N171" s="169"/>
      <c r="O171" s="169"/>
      <c r="P171" s="169"/>
      <c r="Q171" s="169"/>
      <c r="R171" s="169"/>
      <c r="S171" s="169"/>
      <c r="T171" s="169"/>
      <c r="U171" s="169"/>
    </row>
    <row r="172" spans="11:21" x14ac:dyDescent="0.2">
      <c r="K172" s="169"/>
      <c r="L172" s="169"/>
      <c r="N172" s="169"/>
      <c r="O172" s="169"/>
      <c r="P172" s="169"/>
      <c r="Q172" s="169"/>
      <c r="R172" s="169"/>
      <c r="S172" s="169"/>
      <c r="T172" s="169"/>
      <c r="U172" s="169"/>
    </row>
    <row r="173" spans="11:21" x14ac:dyDescent="0.2">
      <c r="K173" s="169"/>
      <c r="L173" s="169"/>
      <c r="N173" s="169"/>
      <c r="O173" s="169"/>
      <c r="P173" s="169"/>
      <c r="Q173" s="169"/>
      <c r="R173" s="169"/>
      <c r="S173" s="169"/>
      <c r="T173" s="169"/>
      <c r="U173" s="169"/>
    </row>
    <row r="174" spans="11:21" x14ac:dyDescent="0.2">
      <c r="K174" s="169"/>
      <c r="L174" s="169"/>
      <c r="N174" s="169"/>
      <c r="O174" s="169"/>
      <c r="P174" s="169"/>
      <c r="Q174" s="169"/>
      <c r="R174" s="169"/>
      <c r="S174" s="169"/>
      <c r="T174" s="169"/>
      <c r="U174" s="169"/>
    </row>
    <row r="175" spans="11:21" x14ac:dyDescent="0.2">
      <c r="K175" s="169"/>
      <c r="L175" s="169"/>
      <c r="N175" s="169"/>
      <c r="O175" s="169"/>
      <c r="P175" s="169"/>
      <c r="Q175" s="169"/>
      <c r="R175" s="169"/>
      <c r="S175" s="169"/>
      <c r="T175" s="169"/>
      <c r="U175" s="169"/>
    </row>
    <row r="176" spans="11:21" x14ac:dyDescent="0.2">
      <c r="K176" s="169"/>
      <c r="L176" s="169"/>
      <c r="N176" s="169"/>
      <c r="O176" s="169"/>
      <c r="P176" s="169"/>
      <c r="Q176" s="169"/>
      <c r="R176" s="169"/>
      <c r="S176" s="169"/>
      <c r="T176" s="169"/>
      <c r="U176" s="169"/>
    </row>
    <row r="177" spans="11:21" x14ac:dyDescent="0.2">
      <c r="K177" s="169"/>
      <c r="L177" s="169"/>
      <c r="N177" s="169"/>
      <c r="O177" s="169"/>
      <c r="P177" s="169"/>
      <c r="Q177" s="169"/>
      <c r="R177" s="169"/>
      <c r="S177" s="169"/>
      <c r="T177" s="169"/>
      <c r="U177" s="169"/>
    </row>
    <row r="178" spans="11:21" x14ac:dyDescent="0.2">
      <c r="K178" s="169"/>
      <c r="L178" s="169"/>
      <c r="N178" s="169"/>
      <c r="O178" s="169"/>
      <c r="P178" s="169"/>
      <c r="Q178" s="169"/>
      <c r="R178" s="169"/>
      <c r="S178" s="169"/>
      <c r="T178" s="169"/>
      <c r="U178" s="169"/>
    </row>
    <row r="179" spans="11:21" x14ac:dyDescent="0.2">
      <c r="K179" s="169"/>
      <c r="L179" s="169"/>
      <c r="N179" s="169"/>
      <c r="O179" s="169"/>
      <c r="P179" s="169"/>
      <c r="Q179" s="169"/>
      <c r="R179" s="169"/>
      <c r="S179" s="169"/>
      <c r="T179" s="169"/>
      <c r="U179" s="169"/>
    </row>
    <row r="180" spans="11:21" x14ac:dyDescent="0.2">
      <c r="K180" s="169"/>
      <c r="L180" s="169"/>
      <c r="N180" s="169"/>
      <c r="O180" s="169"/>
      <c r="P180" s="169"/>
      <c r="Q180" s="169"/>
      <c r="R180" s="169"/>
      <c r="S180" s="169"/>
      <c r="T180" s="169"/>
      <c r="U180" s="169"/>
    </row>
    <row r="181" spans="11:21" x14ac:dyDescent="0.2">
      <c r="K181" s="169"/>
      <c r="L181" s="169"/>
      <c r="N181" s="169"/>
      <c r="O181" s="169"/>
      <c r="P181" s="169"/>
      <c r="Q181" s="169"/>
      <c r="R181" s="169"/>
      <c r="S181" s="169"/>
      <c r="T181" s="169"/>
      <c r="U181" s="169"/>
    </row>
    <row r="182" spans="11:21" x14ac:dyDescent="0.2">
      <c r="K182" s="169"/>
      <c r="L182" s="169"/>
      <c r="N182" s="169"/>
      <c r="O182" s="169"/>
      <c r="P182" s="169"/>
      <c r="Q182" s="169"/>
      <c r="R182" s="169"/>
      <c r="S182" s="169"/>
      <c r="T182" s="169"/>
      <c r="U182" s="169"/>
    </row>
    <row r="183" spans="11:21" x14ac:dyDescent="0.2">
      <c r="K183" s="169"/>
      <c r="L183" s="169"/>
      <c r="N183" s="169"/>
      <c r="O183" s="169"/>
      <c r="P183" s="169"/>
      <c r="Q183" s="169"/>
      <c r="R183" s="169"/>
      <c r="S183" s="169"/>
      <c r="T183" s="169"/>
      <c r="U183" s="169"/>
    </row>
    <row r="184" spans="11:21" x14ac:dyDescent="0.2">
      <c r="K184" s="169"/>
      <c r="L184" s="169"/>
      <c r="N184" s="169"/>
      <c r="O184" s="169"/>
      <c r="P184" s="169"/>
      <c r="Q184" s="169"/>
      <c r="R184" s="169"/>
      <c r="S184" s="169"/>
      <c r="T184" s="169"/>
      <c r="U184" s="169"/>
    </row>
    <row r="185" spans="11:21" x14ac:dyDescent="0.2">
      <c r="K185" s="169"/>
      <c r="L185" s="169"/>
      <c r="N185" s="169"/>
      <c r="O185" s="169"/>
      <c r="P185" s="169"/>
      <c r="Q185" s="169"/>
      <c r="R185" s="169"/>
      <c r="S185" s="169"/>
      <c r="T185" s="169"/>
      <c r="U185" s="169"/>
    </row>
    <row r="186" spans="11:21" x14ac:dyDescent="0.2">
      <c r="K186" s="169"/>
      <c r="L186" s="169"/>
      <c r="N186" s="169"/>
      <c r="O186" s="169"/>
      <c r="P186" s="169"/>
      <c r="Q186" s="169"/>
      <c r="R186" s="169"/>
      <c r="S186" s="169"/>
      <c r="T186" s="169"/>
      <c r="U186" s="169"/>
    </row>
    <row r="187" spans="11:21" x14ac:dyDescent="0.2">
      <c r="K187" s="169"/>
      <c r="L187" s="169"/>
      <c r="N187" s="169"/>
      <c r="O187" s="169"/>
      <c r="P187" s="169"/>
      <c r="Q187" s="169"/>
      <c r="R187" s="169"/>
      <c r="S187" s="169"/>
      <c r="T187" s="169"/>
      <c r="U187" s="169"/>
    </row>
    <row r="188" spans="11:21" x14ac:dyDescent="0.2">
      <c r="K188" s="169"/>
      <c r="L188" s="169"/>
      <c r="N188" s="169"/>
      <c r="O188" s="169"/>
      <c r="P188" s="169"/>
      <c r="Q188" s="169"/>
      <c r="R188" s="169"/>
      <c r="S188" s="169"/>
      <c r="T188" s="169"/>
      <c r="U188" s="169"/>
    </row>
    <row r="189" spans="11:21" x14ac:dyDescent="0.2">
      <c r="K189" s="169"/>
      <c r="L189" s="169"/>
      <c r="N189" s="169"/>
      <c r="O189" s="169"/>
      <c r="P189" s="169"/>
      <c r="Q189" s="169"/>
      <c r="R189" s="169"/>
      <c r="S189" s="169"/>
      <c r="T189" s="169"/>
      <c r="U189" s="169"/>
    </row>
    <row r="190" spans="11:21" x14ac:dyDescent="0.2">
      <c r="K190" s="169"/>
      <c r="L190" s="169"/>
      <c r="N190" s="169"/>
      <c r="O190" s="169"/>
      <c r="P190" s="169"/>
      <c r="Q190" s="169"/>
      <c r="R190" s="169"/>
      <c r="S190" s="169"/>
      <c r="T190" s="169"/>
      <c r="U190" s="169"/>
    </row>
    <row r="191" spans="11:21" x14ac:dyDescent="0.2">
      <c r="K191" s="169"/>
      <c r="L191" s="169"/>
      <c r="N191" s="169"/>
      <c r="O191" s="169"/>
      <c r="P191" s="169"/>
      <c r="Q191" s="169"/>
      <c r="R191" s="169"/>
      <c r="S191" s="169"/>
      <c r="T191" s="169"/>
      <c r="U191" s="169"/>
    </row>
    <row r="192" spans="11:21" x14ac:dyDescent="0.2">
      <c r="K192" s="169"/>
      <c r="L192" s="169"/>
      <c r="N192" s="169"/>
      <c r="O192" s="169"/>
      <c r="P192" s="169"/>
      <c r="Q192" s="169"/>
      <c r="R192" s="169"/>
      <c r="S192" s="169"/>
      <c r="T192" s="169"/>
      <c r="U192" s="169"/>
    </row>
    <row r="193" spans="11:21" x14ac:dyDescent="0.2">
      <c r="K193" s="169"/>
      <c r="L193" s="169"/>
      <c r="N193" s="169"/>
      <c r="O193" s="169"/>
      <c r="P193" s="169"/>
      <c r="Q193" s="169"/>
      <c r="R193" s="169"/>
      <c r="S193" s="169"/>
      <c r="T193" s="169"/>
      <c r="U193" s="169"/>
    </row>
    <row r="194" spans="11:21" x14ac:dyDescent="0.2">
      <c r="K194" s="169"/>
      <c r="L194" s="169"/>
      <c r="N194" s="169"/>
      <c r="O194" s="169"/>
      <c r="P194" s="169"/>
      <c r="Q194" s="169"/>
      <c r="R194" s="169"/>
      <c r="S194" s="169"/>
      <c r="T194" s="169"/>
      <c r="U194" s="169"/>
    </row>
    <row r="195" spans="11:21" x14ac:dyDescent="0.2">
      <c r="K195" s="169"/>
      <c r="L195" s="169"/>
      <c r="N195" s="169"/>
      <c r="O195" s="169"/>
      <c r="P195" s="169"/>
      <c r="Q195" s="169"/>
      <c r="R195" s="169"/>
      <c r="S195" s="169"/>
      <c r="T195" s="169"/>
      <c r="U195" s="169"/>
    </row>
    <row r="196" spans="11:21" x14ac:dyDescent="0.2">
      <c r="K196" s="169"/>
      <c r="L196" s="169"/>
      <c r="N196" s="169"/>
      <c r="O196" s="169"/>
      <c r="P196" s="169"/>
      <c r="Q196" s="169"/>
      <c r="R196" s="169"/>
      <c r="S196" s="169"/>
      <c r="T196" s="169"/>
      <c r="U196" s="169"/>
    </row>
    <row r="197" spans="11:21" x14ac:dyDescent="0.2">
      <c r="K197" s="169"/>
      <c r="L197" s="169"/>
      <c r="N197" s="169"/>
      <c r="O197" s="169"/>
      <c r="P197" s="169"/>
      <c r="Q197" s="169"/>
      <c r="R197" s="169"/>
      <c r="S197" s="169"/>
      <c r="T197" s="169"/>
      <c r="U197" s="169"/>
    </row>
    <row r="198" spans="11:21" x14ac:dyDescent="0.2">
      <c r="K198" s="169"/>
      <c r="L198" s="169"/>
      <c r="N198" s="169"/>
      <c r="O198" s="169"/>
      <c r="P198" s="169"/>
      <c r="Q198" s="169"/>
      <c r="R198" s="169"/>
      <c r="S198" s="169"/>
      <c r="T198" s="169"/>
      <c r="U198" s="169"/>
    </row>
    <row r="199" spans="11:21" x14ac:dyDescent="0.2">
      <c r="K199" s="169"/>
      <c r="L199" s="169"/>
      <c r="N199" s="169"/>
      <c r="O199" s="169"/>
      <c r="P199" s="169"/>
      <c r="Q199" s="169"/>
      <c r="R199" s="169"/>
      <c r="S199" s="169"/>
      <c r="T199" s="169"/>
      <c r="U199" s="169"/>
    </row>
    <row r="200" spans="11:21" x14ac:dyDescent="0.2">
      <c r="K200" s="169"/>
      <c r="L200" s="169"/>
      <c r="N200" s="169"/>
      <c r="O200" s="169"/>
      <c r="P200" s="169"/>
      <c r="Q200" s="169"/>
      <c r="R200" s="169"/>
      <c r="S200" s="169"/>
      <c r="T200" s="169"/>
      <c r="U200" s="169"/>
    </row>
    <row r="201" spans="11:21" x14ac:dyDescent="0.2">
      <c r="K201" s="169"/>
      <c r="L201" s="169"/>
      <c r="N201" s="169"/>
      <c r="O201" s="169"/>
      <c r="P201" s="169"/>
      <c r="Q201" s="169"/>
      <c r="R201" s="169"/>
      <c r="S201" s="169"/>
      <c r="T201" s="169"/>
      <c r="U201" s="169"/>
    </row>
    <row r="202" spans="11:21" x14ac:dyDescent="0.2">
      <c r="K202" s="169"/>
      <c r="L202" s="169"/>
      <c r="N202" s="169"/>
      <c r="O202" s="169"/>
      <c r="P202" s="169"/>
      <c r="Q202" s="169"/>
      <c r="R202" s="169"/>
      <c r="S202" s="169"/>
      <c r="T202" s="169"/>
      <c r="U202" s="169"/>
    </row>
    <row r="203" spans="11:21" x14ac:dyDescent="0.2">
      <c r="K203" s="169"/>
      <c r="L203" s="169"/>
      <c r="N203" s="169"/>
      <c r="O203" s="169"/>
      <c r="P203" s="169"/>
      <c r="Q203" s="169"/>
      <c r="R203" s="169"/>
      <c r="S203" s="169"/>
      <c r="T203" s="169"/>
      <c r="U203" s="169"/>
    </row>
    <row r="204" spans="11:21" x14ac:dyDescent="0.2">
      <c r="K204" s="169"/>
      <c r="L204" s="169"/>
      <c r="N204" s="169"/>
      <c r="O204" s="169"/>
      <c r="P204" s="169"/>
      <c r="Q204" s="169"/>
      <c r="R204" s="169"/>
      <c r="S204" s="169"/>
      <c r="T204" s="169"/>
      <c r="U204" s="169"/>
    </row>
    <row r="205" spans="11:21" x14ac:dyDescent="0.2">
      <c r="K205" s="169"/>
      <c r="L205" s="169"/>
      <c r="N205" s="169"/>
      <c r="O205" s="169"/>
      <c r="P205" s="169"/>
      <c r="Q205" s="169"/>
      <c r="R205" s="169"/>
      <c r="S205" s="169"/>
      <c r="T205" s="169"/>
      <c r="U205" s="169"/>
    </row>
    <row r="206" spans="11:21" x14ac:dyDescent="0.2">
      <c r="K206" s="169"/>
      <c r="L206" s="169"/>
      <c r="N206" s="169"/>
      <c r="O206" s="169"/>
      <c r="P206" s="169"/>
      <c r="Q206" s="169"/>
      <c r="R206" s="169"/>
      <c r="S206" s="169"/>
      <c r="T206" s="169"/>
      <c r="U206" s="169"/>
    </row>
    <row r="207" spans="11:21" x14ac:dyDescent="0.2">
      <c r="K207" s="169"/>
      <c r="L207" s="169"/>
      <c r="N207" s="169"/>
      <c r="O207" s="169"/>
      <c r="P207" s="169"/>
      <c r="Q207" s="169"/>
      <c r="R207" s="169"/>
      <c r="S207" s="169"/>
      <c r="T207" s="169"/>
      <c r="U207" s="169"/>
    </row>
    <row r="208" spans="11:21" x14ac:dyDescent="0.2">
      <c r="K208" s="169"/>
      <c r="L208" s="169"/>
      <c r="N208" s="169"/>
      <c r="O208" s="169"/>
      <c r="P208" s="169"/>
      <c r="Q208" s="169"/>
      <c r="R208" s="169"/>
      <c r="S208" s="169"/>
      <c r="T208" s="169"/>
      <c r="U208" s="169"/>
    </row>
    <row r="209" spans="11:21" x14ac:dyDescent="0.2">
      <c r="K209" s="169"/>
      <c r="L209" s="169"/>
      <c r="N209" s="169"/>
      <c r="O209" s="169"/>
      <c r="P209" s="169"/>
      <c r="Q209" s="169"/>
      <c r="R209" s="169"/>
      <c r="S209" s="169"/>
      <c r="T209" s="169"/>
      <c r="U209" s="169"/>
    </row>
    <row r="210" spans="11:21" x14ac:dyDescent="0.2">
      <c r="K210" s="169"/>
      <c r="L210" s="169"/>
      <c r="N210" s="169"/>
      <c r="O210" s="169"/>
      <c r="P210" s="169"/>
      <c r="Q210" s="169"/>
      <c r="R210" s="169"/>
      <c r="S210" s="169"/>
      <c r="T210" s="169"/>
      <c r="U210" s="169"/>
    </row>
    <row r="211" spans="11:21" x14ac:dyDescent="0.2">
      <c r="K211" s="169"/>
      <c r="L211" s="169"/>
      <c r="N211" s="169"/>
      <c r="O211" s="169"/>
      <c r="P211" s="169"/>
      <c r="Q211" s="169"/>
      <c r="R211" s="169"/>
      <c r="S211" s="169"/>
      <c r="T211" s="169"/>
      <c r="U211" s="169"/>
    </row>
    <row r="212" spans="11:21" x14ac:dyDescent="0.2">
      <c r="K212" s="169"/>
      <c r="L212" s="169"/>
      <c r="N212" s="169"/>
      <c r="O212" s="169"/>
      <c r="P212" s="169"/>
      <c r="Q212" s="169"/>
      <c r="R212" s="169"/>
      <c r="S212" s="169"/>
      <c r="T212" s="169"/>
      <c r="U212" s="169"/>
    </row>
    <row r="213" spans="11:21" x14ac:dyDescent="0.2">
      <c r="K213" s="169"/>
      <c r="L213" s="169"/>
      <c r="N213" s="169"/>
      <c r="O213" s="169"/>
      <c r="P213" s="169"/>
      <c r="Q213" s="169"/>
      <c r="R213" s="169"/>
      <c r="S213" s="169"/>
      <c r="T213" s="169"/>
      <c r="U213" s="169"/>
    </row>
    <row r="214" spans="11:21" x14ac:dyDescent="0.2">
      <c r="K214" s="169"/>
      <c r="L214" s="169"/>
      <c r="N214" s="169"/>
      <c r="O214" s="169"/>
      <c r="P214" s="169"/>
      <c r="Q214" s="169"/>
      <c r="R214" s="169"/>
      <c r="S214" s="169"/>
      <c r="T214" s="169"/>
      <c r="U214" s="169"/>
    </row>
    <row r="215" spans="11:21" x14ac:dyDescent="0.2">
      <c r="K215" s="169"/>
      <c r="L215" s="169"/>
      <c r="N215" s="169"/>
      <c r="O215" s="169"/>
      <c r="P215" s="169"/>
      <c r="Q215" s="169"/>
      <c r="R215" s="169"/>
      <c r="S215" s="169"/>
      <c r="T215" s="169"/>
      <c r="U215" s="169"/>
    </row>
    <row r="216" spans="11:21" x14ac:dyDescent="0.2">
      <c r="K216" s="169"/>
      <c r="L216" s="169"/>
      <c r="N216" s="169"/>
      <c r="O216" s="169"/>
      <c r="P216" s="169"/>
      <c r="Q216" s="169"/>
      <c r="R216" s="169"/>
      <c r="S216" s="169"/>
      <c r="T216" s="169"/>
      <c r="U216" s="169"/>
    </row>
    <row r="217" spans="11:21" x14ac:dyDescent="0.2">
      <c r="K217" s="169"/>
      <c r="L217" s="169"/>
      <c r="N217" s="169"/>
      <c r="O217" s="169"/>
      <c r="P217" s="169"/>
      <c r="Q217" s="169"/>
      <c r="R217" s="169"/>
      <c r="S217" s="169"/>
      <c r="T217" s="169"/>
      <c r="U217" s="169"/>
    </row>
    <row r="218" spans="11:21" x14ac:dyDescent="0.2">
      <c r="K218" s="169"/>
      <c r="L218" s="169"/>
      <c r="N218" s="169"/>
      <c r="O218" s="169"/>
      <c r="P218" s="169"/>
      <c r="Q218" s="169"/>
      <c r="R218" s="169"/>
      <c r="S218" s="169"/>
      <c r="T218" s="169"/>
      <c r="U218" s="169"/>
    </row>
    <row r="219" spans="11:21" x14ac:dyDescent="0.2">
      <c r="K219" s="169"/>
      <c r="L219" s="169"/>
      <c r="N219" s="169"/>
      <c r="O219" s="169"/>
      <c r="P219" s="169"/>
      <c r="Q219" s="169"/>
      <c r="R219" s="169"/>
      <c r="S219" s="169"/>
      <c r="T219" s="169"/>
      <c r="U219" s="169"/>
    </row>
    <row r="220" spans="11:21" x14ac:dyDescent="0.2">
      <c r="K220" s="169"/>
      <c r="L220" s="169"/>
      <c r="N220" s="169"/>
      <c r="O220" s="169"/>
      <c r="P220" s="169"/>
      <c r="Q220" s="169"/>
      <c r="R220" s="169"/>
      <c r="S220" s="169"/>
      <c r="T220" s="169"/>
      <c r="U220" s="169"/>
    </row>
    <row r="221" spans="11:21" x14ac:dyDescent="0.2">
      <c r="K221" s="169"/>
      <c r="L221" s="169"/>
      <c r="N221" s="169"/>
      <c r="O221" s="169"/>
      <c r="P221" s="169"/>
      <c r="Q221" s="169"/>
      <c r="R221" s="169"/>
      <c r="S221" s="169"/>
      <c r="T221" s="169"/>
      <c r="U221" s="169"/>
    </row>
    <row r="222" spans="11:21" x14ac:dyDescent="0.2">
      <c r="K222" s="169"/>
      <c r="L222" s="169"/>
      <c r="N222" s="169"/>
      <c r="O222" s="169"/>
      <c r="P222" s="169"/>
      <c r="Q222" s="169"/>
      <c r="R222" s="169"/>
      <c r="S222" s="169"/>
      <c r="T222" s="169"/>
      <c r="U222" s="169"/>
    </row>
    <row r="223" spans="11:21" x14ac:dyDescent="0.2">
      <c r="K223" s="169"/>
      <c r="L223" s="169"/>
      <c r="N223" s="169"/>
      <c r="O223" s="169"/>
      <c r="P223" s="169"/>
      <c r="Q223" s="169"/>
      <c r="R223" s="169"/>
      <c r="S223" s="169"/>
      <c r="T223" s="169"/>
      <c r="U223" s="169"/>
    </row>
    <row r="224" spans="11:21" x14ac:dyDescent="0.2">
      <c r="K224" s="169"/>
      <c r="L224" s="169"/>
      <c r="N224" s="169"/>
      <c r="O224" s="169"/>
      <c r="P224" s="169"/>
      <c r="Q224" s="169"/>
      <c r="R224" s="169"/>
      <c r="S224" s="169"/>
      <c r="T224" s="169"/>
      <c r="U224" s="169"/>
    </row>
    <row r="225" spans="11:21" x14ac:dyDescent="0.2">
      <c r="K225" s="169"/>
      <c r="L225" s="169"/>
      <c r="N225" s="169"/>
      <c r="O225" s="169"/>
      <c r="P225" s="169"/>
      <c r="Q225" s="169"/>
      <c r="R225" s="169"/>
      <c r="S225" s="169"/>
      <c r="T225" s="169"/>
      <c r="U225" s="169"/>
    </row>
    <row r="226" spans="11:21" x14ac:dyDescent="0.2">
      <c r="K226" s="169"/>
      <c r="L226" s="169"/>
      <c r="N226" s="169"/>
      <c r="O226" s="169"/>
      <c r="P226" s="169"/>
      <c r="Q226" s="169"/>
      <c r="R226" s="169"/>
      <c r="S226" s="169"/>
      <c r="T226" s="169"/>
      <c r="U226" s="169"/>
    </row>
    <row r="227" spans="11:21" x14ac:dyDescent="0.2">
      <c r="K227" s="169"/>
      <c r="L227" s="169"/>
      <c r="N227" s="169"/>
      <c r="O227" s="169"/>
      <c r="P227" s="169"/>
      <c r="Q227" s="169"/>
      <c r="R227" s="169"/>
      <c r="S227" s="169"/>
      <c r="T227" s="169"/>
      <c r="U227" s="169"/>
    </row>
    <row r="228" spans="11:21" x14ac:dyDescent="0.2">
      <c r="K228" s="169"/>
      <c r="L228" s="169"/>
      <c r="N228" s="169"/>
      <c r="O228" s="169"/>
      <c r="P228" s="169"/>
      <c r="Q228" s="169"/>
      <c r="R228" s="169"/>
      <c r="S228" s="169"/>
      <c r="T228" s="169"/>
      <c r="U228" s="169"/>
    </row>
    <row r="229" spans="11:21" x14ac:dyDescent="0.2">
      <c r="K229" s="169"/>
      <c r="L229" s="169"/>
      <c r="N229" s="169"/>
      <c r="O229" s="169"/>
      <c r="P229" s="169"/>
      <c r="Q229" s="169"/>
      <c r="R229" s="169"/>
      <c r="S229" s="169"/>
      <c r="T229" s="169"/>
      <c r="U229" s="169"/>
    </row>
    <row r="230" spans="11:21" x14ac:dyDescent="0.2">
      <c r="K230" s="169"/>
      <c r="L230" s="169"/>
      <c r="N230" s="169"/>
      <c r="O230" s="169"/>
      <c r="P230" s="169"/>
      <c r="Q230" s="169"/>
      <c r="R230" s="169"/>
      <c r="S230" s="169"/>
      <c r="T230" s="169"/>
      <c r="U230" s="169"/>
    </row>
    <row r="231" spans="11:21" x14ac:dyDescent="0.2">
      <c r="K231" s="169"/>
      <c r="L231" s="169"/>
      <c r="N231" s="169"/>
      <c r="O231" s="169"/>
      <c r="P231" s="169"/>
      <c r="Q231" s="169"/>
      <c r="R231" s="169"/>
      <c r="S231" s="169"/>
      <c r="T231" s="169"/>
      <c r="U231" s="169"/>
    </row>
    <row r="232" spans="11:21" x14ac:dyDescent="0.2">
      <c r="K232" s="169"/>
      <c r="L232" s="169"/>
      <c r="N232" s="169"/>
      <c r="O232" s="169"/>
      <c r="P232" s="169"/>
      <c r="Q232" s="169"/>
      <c r="R232" s="169"/>
      <c r="S232" s="169"/>
      <c r="T232" s="169"/>
      <c r="U232" s="169"/>
    </row>
    <row r="233" spans="11:21" x14ac:dyDescent="0.2">
      <c r="K233" s="169"/>
      <c r="L233" s="169"/>
      <c r="N233" s="169"/>
      <c r="O233" s="169"/>
      <c r="P233" s="169"/>
      <c r="Q233" s="169"/>
      <c r="R233" s="169"/>
      <c r="S233" s="169"/>
      <c r="T233" s="169"/>
      <c r="U233" s="169"/>
    </row>
    <row r="234" spans="11:21" x14ac:dyDescent="0.2">
      <c r="K234" s="169"/>
      <c r="L234" s="169"/>
      <c r="N234" s="169"/>
      <c r="O234" s="169"/>
      <c r="P234" s="169"/>
      <c r="Q234" s="169"/>
      <c r="R234" s="169"/>
      <c r="S234" s="169"/>
      <c r="T234" s="169"/>
      <c r="U234" s="169"/>
    </row>
    <row r="235" spans="11:21" x14ac:dyDescent="0.2">
      <c r="K235" s="169"/>
      <c r="L235" s="169"/>
      <c r="N235" s="169"/>
      <c r="O235" s="169"/>
      <c r="P235" s="169"/>
      <c r="Q235" s="169"/>
      <c r="R235" s="169"/>
      <c r="S235" s="169"/>
      <c r="T235" s="169"/>
      <c r="U235" s="169"/>
    </row>
    <row r="236" spans="11:21" x14ac:dyDescent="0.2">
      <c r="K236" s="169"/>
      <c r="L236" s="169"/>
      <c r="N236" s="169"/>
      <c r="O236" s="169"/>
      <c r="P236" s="169"/>
      <c r="Q236" s="169"/>
      <c r="R236" s="169"/>
      <c r="S236" s="169"/>
      <c r="T236" s="169"/>
      <c r="U236" s="169"/>
    </row>
    <row r="237" spans="11:21" x14ac:dyDescent="0.2">
      <c r="K237" s="169"/>
      <c r="L237" s="169"/>
      <c r="N237" s="169"/>
      <c r="O237" s="169"/>
      <c r="P237" s="169"/>
      <c r="Q237" s="169"/>
      <c r="R237" s="169"/>
      <c r="S237" s="169"/>
      <c r="T237" s="169"/>
      <c r="U237" s="169"/>
    </row>
    <row r="238" spans="11:21" x14ac:dyDescent="0.2">
      <c r="K238" s="169"/>
      <c r="L238" s="169"/>
      <c r="N238" s="169"/>
      <c r="O238" s="169"/>
      <c r="P238" s="169"/>
      <c r="Q238" s="169"/>
      <c r="R238" s="169"/>
      <c r="S238" s="169"/>
      <c r="T238" s="169"/>
      <c r="U238" s="169"/>
    </row>
    <row r="239" spans="11:21" x14ac:dyDescent="0.2">
      <c r="K239" s="169"/>
      <c r="L239" s="169"/>
      <c r="N239" s="169"/>
      <c r="O239" s="169"/>
      <c r="P239" s="169"/>
      <c r="Q239" s="169"/>
      <c r="R239" s="169"/>
      <c r="S239" s="169"/>
      <c r="T239" s="169"/>
      <c r="U239" s="169"/>
    </row>
    <row r="240" spans="11:21" x14ac:dyDescent="0.2">
      <c r="K240" s="169"/>
      <c r="L240" s="169"/>
      <c r="N240" s="169"/>
      <c r="O240" s="169"/>
      <c r="P240" s="169"/>
      <c r="Q240" s="169"/>
      <c r="R240" s="169"/>
      <c r="S240" s="169"/>
      <c r="T240" s="169"/>
      <c r="U240" s="169"/>
    </row>
    <row r="241" spans="11:21" x14ac:dyDescent="0.2">
      <c r="K241" s="169"/>
      <c r="L241" s="169"/>
      <c r="N241" s="169"/>
      <c r="O241" s="169"/>
      <c r="P241" s="169"/>
      <c r="Q241" s="169"/>
      <c r="R241" s="169"/>
      <c r="S241" s="169"/>
      <c r="T241" s="169"/>
      <c r="U241" s="169"/>
    </row>
    <row r="242" spans="11:21" x14ac:dyDescent="0.2">
      <c r="K242" s="169"/>
      <c r="L242" s="169"/>
      <c r="N242" s="169"/>
      <c r="O242" s="169"/>
      <c r="P242" s="169"/>
      <c r="Q242" s="169"/>
      <c r="R242" s="169"/>
      <c r="S242" s="169"/>
      <c r="T242" s="169"/>
      <c r="U242" s="169"/>
    </row>
    <row r="243" spans="11:21" x14ac:dyDescent="0.2">
      <c r="K243" s="169"/>
      <c r="L243" s="169"/>
      <c r="N243" s="169"/>
      <c r="O243" s="169"/>
      <c r="P243" s="169"/>
      <c r="Q243" s="169"/>
      <c r="R243" s="169"/>
      <c r="S243" s="169"/>
      <c r="T243" s="169"/>
      <c r="U243" s="169"/>
    </row>
    <row r="244" spans="11:21" x14ac:dyDescent="0.2">
      <c r="K244" s="169"/>
      <c r="L244" s="169"/>
      <c r="N244" s="169"/>
      <c r="O244" s="169"/>
      <c r="P244" s="169"/>
      <c r="Q244" s="169"/>
      <c r="R244" s="169"/>
      <c r="S244" s="169"/>
      <c r="T244" s="169"/>
      <c r="U244" s="169"/>
    </row>
    <row r="245" spans="11:21" x14ac:dyDescent="0.2">
      <c r="K245" s="169"/>
      <c r="L245" s="169"/>
      <c r="N245" s="169"/>
      <c r="O245" s="169"/>
      <c r="P245" s="169"/>
      <c r="Q245" s="169"/>
      <c r="R245" s="169"/>
      <c r="S245" s="169"/>
      <c r="T245" s="169"/>
      <c r="U245" s="169"/>
    </row>
    <row r="246" spans="11:21" x14ac:dyDescent="0.2">
      <c r="K246" s="169"/>
      <c r="L246" s="169"/>
      <c r="N246" s="169"/>
      <c r="O246" s="169"/>
      <c r="P246" s="169"/>
      <c r="Q246" s="169"/>
      <c r="R246" s="169"/>
      <c r="S246" s="169"/>
      <c r="T246" s="169"/>
      <c r="U246" s="169"/>
    </row>
    <row r="247" spans="11:21" x14ac:dyDescent="0.2">
      <c r="K247" s="169"/>
      <c r="L247" s="169"/>
      <c r="N247" s="169"/>
      <c r="O247" s="169"/>
      <c r="P247" s="169"/>
      <c r="Q247" s="169"/>
      <c r="R247" s="169"/>
      <c r="S247" s="169"/>
      <c r="T247" s="169"/>
      <c r="U247" s="169"/>
    </row>
    <row r="248" spans="11:21" x14ac:dyDescent="0.2">
      <c r="K248" s="169"/>
      <c r="L248" s="169"/>
      <c r="N248" s="169"/>
      <c r="O248" s="169"/>
      <c r="P248" s="169"/>
      <c r="Q248" s="169"/>
      <c r="R248" s="169"/>
      <c r="S248" s="169"/>
      <c r="T248" s="169"/>
      <c r="U248" s="169"/>
    </row>
    <row r="249" spans="11:21" x14ac:dyDescent="0.2">
      <c r="K249" s="169"/>
      <c r="L249" s="169"/>
      <c r="N249" s="169"/>
      <c r="O249" s="169"/>
      <c r="P249" s="169"/>
      <c r="Q249" s="169"/>
      <c r="R249" s="169"/>
      <c r="S249" s="169"/>
      <c r="T249" s="169"/>
      <c r="U249" s="169"/>
    </row>
    <row r="250" spans="11:21" x14ac:dyDescent="0.2">
      <c r="K250" s="169"/>
      <c r="L250" s="169"/>
      <c r="N250" s="169"/>
      <c r="O250" s="169"/>
      <c r="P250" s="169"/>
      <c r="Q250" s="169"/>
      <c r="R250" s="169"/>
      <c r="S250" s="169"/>
      <c r="T250" s="169"/>
      <c r="U250" s="169"/>
    </row>
    <row r="251" spans="11:21" x14ac:dyDescent="0.2">
      <c r="K251" s="169"/>
      <c r="L251" s="169"/>
      <c r="N251" s="169"/>
      <c r="O251" s="169"/>
      <c r="P251" s="169"/>
      <c r="Q251" s="169"/>
      <c r="R251" s="169"/>
      <c r="S251" s="169"/>
      <c r="T251" s="169"/>
      <c r="U251" s="169"/>
    </row>
    <row r="252" spans="11:21" x14ac:dyDescent="0.2">
      <c r="K252" s="169"/>
      <c r="L252" s="169"/>
      <c r="N252" s="169"/>
      <c r="O252" s="169"/>
      <c r="P252" s="169"/>
      <c r="Q252" s="169"/>
      <c r="R252" s="169"/>
      <c r="S252" s="169"/>
      <c r="T252" s="169"/>
      <c r="U252" s="169"/>
    </row>
    <row r="253" spans="11:21" x14ac:dyDescent="0.2">
      <c r="K253" s="169"/>
      <c r="L253" s="169"/>
      <c r="N253" s="169"/>
      <c r="O253" s="169"/>
      <c r="P253" s="169"/>
      <c r="Q253" s="169"/>
      <c r="R253" s="169"/>
      <c r="S253" s="169"/>
      <c r="T253" s="169"/>
      <c r="U253" s="169"/>
    </row>
    <row r="254" spans="11:21" x14ac:dyDescent="0.2">
      <c r="K254" s="169"/>
      <c r="L254" s="169"/>
      <c r="N254" s="169"/>
      <c r="O254" s="169"/>
      <c r="P254" s="169"/>
      <c r="Q254" s="169"/>
      <c r="R254" s="169"/>
      <c r="S254" s="169"/>
      <c r="T254" s="169"/>
      <c r="U254" s="169"/>
    </row>
    <row r="255" spans="11:21" x14ac:dyDescent="0.2">
      <c r="K255" s="169"/>
      <c r="L255" s="169"/>
      <c r="N255" s="169"/>
      <c r="O255" s="169"/>
      <c r="P255" s="169"/>
      <c r="Q255" s="169"/>
      <c r="R255" s="169"/>
      <c r="S255" s="169"/>
      <c r="T255" s="169"/>
      <c r="U255" s="169"/>
    </row>
    <row r="256" spans="11:21" x14ac:dyDescent="0.2">
      <c r="K256" s="169"/>
      <c r="L256" s="169"/>
      <c r="N256" s="169"/>
      <c r="O256" s="169"/>
      <c r="P256" s="169"/>
      <c r="Q256" s="169"/>
      <c r="R256" s="169"/>
      <c r="S256" s="169"/>
      <c r="T256" s="169"/>
      <c r="U256" s="169"/>
    </row>
    <row r="257" spans="11:21" x14ac:dyDescent="0.2">
      <c r="K257" s="169"/>
      <c r="L257" s="169"/>
      <c r="N257" s="169"/>
      <c r="O257" s="169"/>
      <c r="P257" s="169"/>
      <c r="Q257" s="169"/>
      <c r="R257" s="169"/>
      <c r="S257" s="169"/>
      <c r="T257" s="169"/>
      <c r="U257" s="169"/>
    </row>
    <row r="258" spans="11:21" x14ac:dyDescent="0.2">
      <c r="K258" s="169"/>
      <c r="L258" s="169"/>
      <c r="N258" s="169"/>
      <c r="O258" s="169"/>
      <c r="P258" s="169"/>
      <c r="Q258" s="169"/>
      <c r="R258" s="169"/>
      <c r="S258" s="169"/>
      <c r="T258" s="169"/>
      <c r="U258" s="169"/>
    </row>
    <row r="259" spans="11:21" x14ac:dyDescent="0.2">
      <c r="K259" s="169"/>
      <c r="L259" s="169"/>
      <c r="N259" s="169"/>
      <c r="O259" s="169"/>
      <c r="P259" s="169"/>
      <c r="Q259" s="169"/>
      <c r="R259" s="169"/>
      <c r="S259" s="169"/>
      <c r="T259" s="169"/>
      <c r="U259" s="169"/>
    </row>
    <row r="260" spans="11:21" x14ac:dyDescent="0.2">
      <c r="K260" s="169"/>
      <c r="L260" s="169"/>
      <c r="N260" s="169"/>
      <c r="O260" s="169"/>
      <c r="P260" s="169"/>
      <c r="Q260" s="169"/>
      <c r="R260" s="169"/>
      <c r="S260" s="169"/>
      <c r="T260" s="169"/>
      <c r="U260" s="169"/>
    </row>
    <row r="261" spans="11:21" x14ac:dyDescent="0.2">
      <c r="K261" s="169"/>
      <c r="L261" s="169"/>
      <c r="N261" s="169"/>
      <c r="O261" s="169"/>
      <c r="P261" s="169"/>
      <c r="Q261" s="169"/>
      <c r="R261" s="169"/>
      <c r="S261" s="169"/>
      <c r="T261" s="169"/>
      <c r="U261" s="169"/>
    </row>
    <row r="262" spans="11:21" x14ac:dyDescent="0.2">
      <c r="K262" s="169"/>
      <c r="L262" s="169"/>
      <c r="N262" s="169"/>
      <c r="O262" s="169"/>
      <c r="P262" s="169"/>
      <c r="Q262" s="169"/>
      <c r="R262" s="169"/>
      <c r="S262" s="169"/>
      <c r="T262" s="169"/>
      <c r="U262" s="169"/>
    </row>
    <row r="263" spans="11:21" x14ac:dyDescent="0.2">
      <c r="K263" s="169"/>
      <c r="L263" s="169"/>
      <c r="N263" s="169"/>
      <c r="O263" s="169"/>
      <c r="P263" s="169"/>
      <c r="Q263" s="169"/>
      <c r="R263" s="169"/>
      <c r="S263" s="169"/>
      <c r="T263" s="169"/>
      <c r="U263" s="169"/>
    </row>
    <row r="264" spans="11:21" x14ac:dyDescent="0.2">
      <c r="K264" s="169"/>
      <c r="L264" s="169"/>
      <c r="N264" s="169"/>
      <c r="O264" s="169"/>
      <c r="P264" s="169"/>
      <c r="Q264" s="169"/>
      <c r="R264" s="169"/>
      <c r="S264" s="169"/>
      <c r="T264" s="169"/>
      <c r="U264" s="169"/>
    </row>
    <row r="265" spans="11:21" x14ac:dyDescent="0.2">
      <c r="K265" s="169"/>
      <c r="L265" s="169"/>
      <c r="N265" s="169"/>
      <c r="O265" s="169"/>
      <c r="P265" s="169"/>
      <c r="Q265" s="169"/>
      <c r="R265" s="169"/>
      <c r="S265" s="169"/>
      <c r="T265" s="169"/>
      <c r="U265" s="169"/>
    </row>
    <row r="266" spans="11:21" x14ac:dyDescent="0.2">
      <c r="K266" s="169"/>
      <c r="L266" s="169"/>
      <c r="N266" s="169"/>
      <c r="O266" s="169"/>
      <c r="P266" s="169"/>
      <c r="Q266" s="169"/>
      <c r="R266" s="169"/>
      <c r="S266" s="169"/>
      <c r="T266" s="169"/>
      <c r="U266" s="169"/>
    </row>
    <row r="267" spans="11:21" x14ac:dyDescent="0.2">
      <c r="K267" s="169"/>
      <c r="L267" s="169"/>
      <c r="N267" s="169"/>
      <c r="O267" s="169"/>
      <c r="P267" s="169"/>
      <c r="Q267" s="169"/>
      <c r="R267" s="169"/>
      <c r="S267" s="169"/>
      <c r="T267" s="169"/>
      <c r="U267" s="169"/>
    </row>
    <row r="268" spans="11:21" x14ac:dyDescent="0.2">
      <c r="K268" s="169"/>
      <c r="L268" s="169"/>
      <c r="N268" s="169"/>
      <c r="O268" s="169"/>
      <c r="P268" s="169"/>
      <c r="Q268" s="169"/>
      <c r="R268" s="169"/>
      <c r="S268" s="169"/>
      <c r="T268" s="169"/>
      <c r="U268" s="169"/>
    </row>
    <row r="269" spans="11:21" x14ac:dyDescent="0.2">
      <c r="K269" s="169"/>
      <c r="L269" s="169"/>
      <c r="N269" s="169"/>
      <c r="O269" s="169"/>
      <c r="P269" s="169"/>
      <c r="Q269" s="169"/>
      <c r="R269" s="169"/>
      <c r="S269" s="169"/>
      <c r="T269" s="169"/>
      <c r="U269" s="169"/>
    </row>
    <row r="270" spans="11:21" x14ac:dyDescent="0.2">
      <c r="K270" s="169"/>
      <c r="L270" s="169"/>
      <c r="N270" s="169"/>
      <c r="O270" s="169"/>
      <c r="P270" s="169"/>
      <c r="Q270" s="169"/>
      <c r="R270" s="169"/>
      <c r="S270" s="169"/>
      <c r="T270" s="169"/>
      <c r="U270" s="169"/>
    </row>
    <row r="271" spans="11:21" x14ac:dyDescent="0.2">
      <c r="K271" s="169"/>
      <c r="L271" s="169"/>
      <c r="N271" s="169"/>
      <c r="O271" s="169"/>
      <c r="P271" s="169"/>
      <c r="Q271" s="169"/>
      <c r="R271" s="169"/>
      <c r="S271" s="169"/>
      <c r="T271" s="169"/>
      <c r="U271" s="169"/>
    </row>
    <row r="272" spans="11:21" x14ac:dyDescent="0.2">
      <c r="K272" s="169"/>
      <c r="L272" s="169"/>
      <c r="N272" s="169"/>
      <c r="O272" s="169"/>
      <c r="P272" s="169"/>
      <c r="Q272" s="169"/>
      <c r="R272" s="169"/>
      <c r="S272" s="169"/>
      <c r="T272" s="169"/>
      <c r="U272" s="169"/>
    </row>
    <row r="273" spans="11:21" x14ac:dyDescent="0.2">
      <c r="K273" s="169"/>
      <c r="L273" s="169"/>
      <c r="N273" s="169"/>
      <c r="O273" s="169"/>
      <c r="P273" s="169"/>
      <c r="Q273" s="169"/>
      <c r="R273" s="169"/>
      <c r="S273" s="169"/>
      <c r="T273" s="169"/>
      <c r="U273" s="169"/>
    </row>
    <row r="274" spans="11:21" x14ac:dyDescent="0.2">
      <c r="K274" s="169"/>
      <c r="L274" s="169"/>
      <c r="N274" s="169"/>
      <c r="O274" s="169"/>
      <c r="P274" s="169"/>
      <c r="Q274" s="169"/>
      <c r="R274" s="169"/>
      <c r="S274" s="169"/>
      <c r="T274" s="169"/>
      <c r="U274" s="169"/>
    </row>
    <row r="275" spans="11:21" x14ac:dyDescent="0.2">
      <c r="K275" s="169"/>
      <c r="L275" s="169"/>
      <c r="N275" s="169"/>
      <c r="O275" s="169"/>
      <c r="P275" s="169"/>
      <c r="Q275" s="169"/>
      <c r="R275" s="169"/>
      <c r="S275" s="169"/>
      <c r="T275" s="169"/>
      <c r="U275" s="169"/>
    </row>
    <row r="276" spans="11:21" x14ac:dyDescent="0.2">
      <c r="K276" s="169"/>
      <c r="L276" s="169"/>
      <c r="N276" s="169"/>
      <c r="O276" s="169"/>
      <c r="P276" s="169"/>
      <c r="Q276" s="169"/>
      <c r="R276" s="169"/>
      <c r="S276" s="169"/>
      <c r="T276" s="169"/>
      <c r="U276" s="169"/>
    </row>
    <row r="277" spans="11:21" x14ac:dyDescent="0.2">
      <c r="K277" s="169"/>
      <c r="L277" s="169"/>
      <c r="N277" s="169"/>
      <c r="O277" s="169"/>
      <c r="P277" s="169"/>
      <c r="Q277" s="169"/>
      <c r="R277" s="169"/>
      <c r="S277" s="169"/>
      <c r="T277" s="169"/>
      <c r="U277" s="169"/>
    </row>
    <row r="278" spans="11:21" x14ac:dyDescent="0.2">
      <c r="K278" s="169"/>
      <c r="L278" s="169"/>
      <c r="N278" s="169"/>
      <c r="O278" s="169"/>
      <c r="P278" s="169"/>
      <c r="Q278" s="169"/>
      <c r="R278" s="169"/>
      <c r="S278" s="169"/>
      <c r="T278" s="169"/>
      <c r="U278" s="169"/>
    </row>
    <row r="279" spans="11:21" x14ac:dyDescent="0.2">
      <c r="K279" s="169"/>
      <c r="L279" s="169"/>
      <c r="N279" s="169"/>
      <c r="O279" s="169"/>
      <c r="P279" s="169"/>
      <c r="Q279" s="169"/>
      <c r="R279" s="169"/>
      <c r="S279" s="169"/>
      <c r="T279" s="169"/>
      <c r="U279" s="169"/>
    </row>
    <row r="280" spans="11:21" x14ac:dyDescent="0.2">
      <c r="K280" s="169"/>
      <c r="L280" s="169"/>
      <c r="N280" s="169"/>
      <c r="O280" s="169"/>
      <c r="P280" s="169"/>
      <c r="Q280" s="169"/>
      <c r="R280" s="169"/>
      <c r="S280" s="169"/>
      <c r="T280" s="169"/>
      <c r="U280" s="169"/>
    </row>
    <row r="281" spans="11:21" x14ac:dyDescent="0.2">
      <c r="K281" s="169"/>
      <c r="L281" s="169"/>
      <c r="N281" s="169"/>
      <c r="O281" s="169"/>
      <c r="P281" s="169"/>
      <c r="Q281" s="169"/>
      <c r="R281" s="169"/>
      <c r="S281" s="169"/>
      <c r="T281" s="169"/>
      <c r="U281" s="169"/>
    </row>
    <row r="282" spans="11:21" x14ac:dyDescent="0.2">
      <c r="K282" s="169"/>
      <c r="L282" s="169"/>
      <c r="N282" s="169"/>
      <c r="O282" s="169"/>
      <c r="P282" s="169"/>
      <c r="Q282" s="169"/>
      <c r="R282" s="169"/>
      <c r="S282" s="169"/>
      <c r="T282" s="169"/>
      <c r="U282" s="169"/>
    </row>
    <row r="283" spans="11:21" x14ac:dyDescent="0.2">
      <c r="K283" s="169"/>
      <c r="L283" s="169"/>
      <c r="N283" s="169"/>
      <c r="O283" s="169"/>
      <c r="P283" s="169"/>
      <c r="Q283" s="169"/>
      <c r="R283" s="169"/>
      <c r="S283" s="169"/>
      <c r="T283" s="169"/>
      <c r="U283" s="169"/>
    </row>
    <row r="284" spans="11:21" x14ac:dyDescent="0.2">
      <c r="K284" s="169"/>
      <c r="L284" s="169"/>
      <c r="N284" s="169"/>
      <c r="O284" s="169"/>
      <c r="P284" s="169"/>
      <c r="Q284" s="169"/>
      <c r="R284" s="169"/>
      <c r="S284" s="169"/>
      <c r="T284" s="169"/>
      <c r="U284" s="169"/>
    </row>
    <row r="285" spans="11:21" x14ac:dyDescent="0.2">
      <c r="K285" s="169"/>
      <c r="L285" s="169"/>
      <c r="N285" s="169"/>
      <c r="O285" s="169"/>
      <c r="P285" s="169"/>
      <c r="Q285" s="169"/>
      <c r="R285" s="169"/>
      <c r="S285" s="169"/>
      <c r="T285" s="169"/>
      <c r="U285" s="169"/>
    </row>
    <row r="286" spans="11:21" x14ac:dyDescent="0.2">
      <c r="K286" s="169"/>
      <c r="L286" s="169"/>
      <c r="N286" s="169"/>
      <c r="O286" s="169"/>
      <c r="P286" s="169"/>
      <c r="Q286" s="169"/>
      <c r="R286" s="169"/>
      <c r="S286" s="169"/>
      <c r="T286" s="169"/>
      <c r="U286" s="169"/>
    </row>
    <row r="287" spans="11:21" x14ac:dyDescent="0.2">
      <c r="K287" s="169"/>
      <c r="L287" s="169"/>
      <c r="N287" s="169"/>
      <c r="O287" s="169"/>
      <c r="P287" s="169"/>
      <c r="Q287" s="169"/>
      <c r="R287" s="169"/>
      <c r="S287" s="169"/>
      <c r="T287" s="169"/>
      <c r="U287" s="169"/>
    </row>
    <row r="288" spans="11:21" x14ac:dyDescent="0.2">
      <c r="K288" s="169"/>
      <c r="L288" s="169"/>
      <c r="N288" s="169"/>
      <c r="O288" s="169"/>
      <c r="P288" s="169"/>
      <c r="Q288" s="169"/>
      <c r="R288" s="169"/>
      <c r="S288" s="169"/>
      <c r="T288" s="169"/>
      <c r="U288" s="169"/>
    </row>
    <row r="289" spans="11:21" x14ac:dyDescent="0.2">
      <c r="K289" s="169"/>
      <c r="L289" s="169"/>
      <c r="N289" s="169"/>
      <c r="O289" s="169"/>
      <c r="P289" s="169"/>
      <c r="Q289" s="169"/>
      <c r="R289" s="169"/>
      <c r="S289" s="169"/>
      <c r="T289" s="169"/>
      <c r="U289" s="169"/>
    </row>
    <row r="290" spans="11:21" x14ac:dyDescent="0.2">
      <c r="K290" s="169"/>
      <c r="L290" s="169"/>
      <c r="N290" s="169"/>
      <c r="O290" s="169"/>
      <c r="P290" s="169"/>
      <c r="Q290" s="169"/>
      <c r="R290" s="169"/>
      <c r="S290" s="169"/>
      <c r="T290" s="169"/>
      <c r="U290" s="169"/>
    </row>
    <row r="291" spans="11:21" x14ac:dyDescent="0.2">
      <c r="L291" s="169"/>
      <c r="N291" s="169"/>
      <c r="O291" s="169"/>
      <c r="P291" s="169"/>
      <c r="Q291" s="169"/>
      <c r="R291" s="169"/>
      <c r="S291" s="169"/>
      <c r="T291" s="169"/>
      <c r="U291" s="169"/>
    </row>
    <row r="292" spans="11:21" x14ac:dyDescent="0.2">
      <c r="N292" s="169"/>
      <c r="O292" s="169"/>
      <c r="P292" s="169"/>
      <c r="Q292" s="169"/>
      <c r="R292" s="169"/>
      <c r="S292" s="169"/>
      <c r="T292" s="169"/>
      <c r="U292" s="169"/>
    </row>
  </sheetData>
  <sheetProtection algorithmName="SHA-512" hashValue="FLGzHgh95yEu9FWaqSLwll+F5ycjYGmF4fCt7Gv8+/8FtJNfXIVBlJ50+DlTg/lLRVTPCFwKV0lBagRocW6Tyg==" saltValue="d22n5xETR8rZz2UvKT5F/Q==" spinCount="100000" sheet="1" selectLockedCells="1"/>
  <mergeCells count="25">
    <mergeCell ref="O27:P28"/>
    <mergeCell ref="N23:U24"/>
    <mergeCell ref="K21:K22"/>
    <mergeCell ref="L21:L22"/>
    <mergeCell ref="K18:K20"/>
    <mergeCell ref="L18:L20"/>
    <mergeCell ref="K23:K24"/>
    <mergeCell ref="L23:L24"/>
    <mergeCell ref="N21:U22"/>
    <mergeCell ref="N3:S3"/>
    <mergeCell ref="N4:S4"/>
    <mergeCell ref="B23:J23"/>
    <mergeCell ref="B1:I2"/>
    <mergeCell ref="N1:T2"/>
    <mergeCell ref="N5:S5"/>
    <mergeCell ref="L9:L11"/>
    <mergeCell ref="K9:K11"/>
    <mergeCell ref="B5:I5"/>
    <mergeCell ref="K1:L1"/>
    <mergeCell ref="K2:L2"/>
    <mergeCell ref="B13:J13"/>
    <mergeCell ref="N6:N7"/>
    <mergeCell ref="O6:O7"/>
    <mergeCell ref="K16:K17"/>
    <mergeCell ref="L16:L17"/>
  </mergeCells>
  <phoneticPr fontId="0" type="noConversion"/>
  <pageMargins left="0.59055118110236227" right="0.39370078740157483" top="0.98425196850393704" bottom="0.98425196850393704" header="0.51181102362204722" footer="0.51181102362204722"/>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9">
    <tabColor indexed="10"/>
  </sheetPr>
  <dimension ref="A1:B2389"/>
  <sheetViews>
    <sheetView zoomScale="160" zoomScaleNormal="160" workbookViewId="0">
      <selection activeCell="R32" sqref="R32"/>
    </sheetView>
  </sheetViews>
  <sheetFormatPr defaultRowHeight="12.75" x14ac:dyDescent="0.2"/>
  <cols>
    <col min="1" max="1" width="9.7109375" customWidth="1"/>
  </cols>
  <sheetData>
    <row r="1" spans="1:2" x14ac:dyDescent="0.2">
      <c r="A1" s="15" t="s">
        <v>2885</v>
      </c>
      <c r="B1" s="15" t="s">
        <v>2886</v>
      </c>
    </row>
    <row r="2" spans="1:2" x14ac:dyDescent="0.2">
      <c r="A2" s="15" t="s">
        <v>2887</v>
      </c>
      <c r="B2" s="15"/>
    </row>
    <row r="3" spans="1:2" x14ac:dyDescent="0.2">
      <c r="A3" s="15" t="s">
        <v>440</v>
      </c>
      <c r="B3" s="15"/>
    </row>
    <row r="4" spans="1:2" x14ac:dyDescent="0.2">
      <c r="A4" s="15" t="s">
        <v>2888</v>
      </c>
      <c r="B4" s="15"/>
    </row>
    <row r="5" spans="1:2" x14ac:dyDescent="0.2">
      <c r="A5" s="15" t="s">
        <v>2889</v>
      </c>
      <c r="B5" s="15">
        <v>810</v>
      </c>
    </row>
    <row r="6" spans="1:2" x14ac:dyDescent="0.2">
      <c r="A6" s="15" t="s">
        <v>2890</v>
      </c>
      <c r="B6" s="15">
        <v>798</v>
      </c>
    </row>
    <row r="7" spans="1:2" x14ac:dyDescent="0.2">
      <c r="A7" s="15" t="s">
        <v>2891</v>
      </c>
      <c r="B7" s="15">
        <v>785</v>
      </c>
    </row>
    <row r="8" spans="1:2" x14ac:dyDescent="0.2">
      <c r="A8" s="15" t="s">
        <v>2892</v>
      </c>
      <c r="B8" s="15">
        <v>773</v>
      </c>
    </row>
    <row r="9" spans="1:2" x14ac:dyDescent="0.2">
      <c r="A9" s="15" t="s">
        <v>2893</v>
      </c>
      <c r="B9" s="15">
        <v>760</v>
      </c>
    </row>
    <row r="10" spans="1:2" x14ac:dyDescent="0.2">
      <c r="A10" s="15" t="s">
        <v>2894</v>
      </c>
      <c r="B10" s="15">
        <v>748</v>
      </c>
    </row>
    <row r="11" spans="1:2" x14ac:dyDescent="0.2">
      <c r="A11" s="15" t="s">
        <v>2895</v>
      </c>
      <c r="B11" s="15">
        <v>735</v>
      </c>
    </row>
    <row r="12" spans="1:2" x14ac:dyDescent="0.2">
      <c r="A12" s="15" t="s">
        <v>2896</v>
      </c>
      <c r="B12" s="15">
        <v>723</v>
      </c>
    </row>
    <row r="13" spans="1:2" x14ac:dyDescent="0.2">
      <c r="A13" s="15" t="s">
        <v>2897</v>
      </c>
      <c r="B13" s="15">
        <v>710</v>
      </c>
    </row>
    <row r="14" spans="1:2" x14ac:dyDescent="0.2">
      <c r="A14" s="15" t="s">
        <v>2898</v>
      </c>
      <c r="B14" s="15">
        <v>698</v>
      </c>
    </row>
    <row r="15" spans="1:2" x14ac:dyDescent="0.2">
      <c r="A15" s="15" t="s">
        <v>2899</v>
      </c>
      <c r="B15" s="15">
        <v>685</v>
      </c>
    </row>
    <row r="16" spans="1:2" x14ac:dyDescent="0.2">
      <c r="A16" s="15" t="s">
        <v>2900</v>
      </c>
      <c r="B16" s="15">
        <v>785</v>
      </c>
    </row>
    <row r="17" spans="1:2" x14ac:dyDescent="0.2">
      <c r="A17" s="15" t="s">
        <v>2901</v>
      </c>
      <c r="B17" s="15">
        <v>773</v>
      </c>
    </row>
    <row r="18" spans="1:2" x14ac:dyDescent="0.2">
      <c r="A18" s="15" t="s">
        <v>2902</v>
      </c>
      <c r="B18" s="15">
        <v>760</v>
      </c>
    </row>
    <row r="19" spans="1:2" x14ac:dyDescent="0.2">
      <c r="A19" s="15" t="s">
        <v>2903</v>
      </c>
      <c r="B19" s="15">
        <v>748</v>
      </c>
    </row>
    <row r="20" spans="1:2" x14ac:dyDescent="0.2">
      <c r="A20" s="15" t="s">
        <v>2904</v>
      </c>
      <c r="B20" s="15">
        <v>735</v>
      </c>
    </row>
    <row r="21" spans="1:2" x14ac:dyDescent="0.2">
      <c r="A21" s="15" t="s">
        <v>2905</v>
      </c>
      <c r="B21" s="15">
        <v>723</v>
      </c>
    </row>
    <row r="22" spans="1:2" x14ac:dyDescent="0.2">
      <c r="A22" s="15" t="s">
        <v>2906</v>
      </c>
      <c r="B22" s="15">
        <v>710</v>
      </c>
    </row>
    <row r="23" spans="1:2" x14ac:dyDescent="0.2">
      <c r="A23" s="15" t="s">
        <v>2907</v>
      </c>
      <c r="B23" s="15">
        <v>698</v>
      </c>
    </row>
    <row r="24" spans="1:2" x14ac:dyDescent="0.2">
      <c r="A24" s="15" t="s">
        <v>2908</v>
      </c>
      <c r="B24" s="15">
        <v>685</v>
      </c>
    </row>
    <row r="25" spans="1:2" x14ac:dyDescent="0.2">
      <c r="A25" s="15" t="s">
        <v>2909</v>
      </c>
      <c r="B25" s="15">
        <v>673</v>
      </c>
    </row>
    <row r="26" spans="1:2" x14ac:dyDescent="0.2">
      <c r="A26" s="15" t="s">
        <v>2910</v>
      </c>
      <c r="B26" s="15">
        <v>660</v>
      </c>
    </row>
    <row r="27" spans="1:2" x14ac:dyDescent="0.2">
      <c r="A27" s="15" t="s">
        <v>2911</v>
      </c>
      <c r="B27" s="15">
        <v>760</v>
      </c>
    </row>
    <row r="28" spans="1:2" x14ac:dyDescent="0.2">
      <c r="A28" s="15" t="s">
        <v>2912</v>
      </c>
      <c r="B28" s="15">
        <v>748</v>
      </c>
    </row>
    <row r="29" spans="1:2" x14ac:dyDescent="0.2">
      <c r="A29" s="15" t="s">
        <v>2913</v>
      </c>
      <c r="B29" s="15">
        <v>735</v>
      </c>
    </row>
    <row r="30" spans="1:2" x14ac:dyDescent="0.2">
      <c r="A30" s="15" t="s">
        <v>2914</v>
      </c>
      <c r="B30" s="15">
        <v>723</v>
      </c>
    </row>
    <row r="31" spans="1:2" x14ac:dyDescent="0.2">
      <c r="A31" s="15" t="s">
        <v>2915</v>
      </c>
      <c r="B31" s="15">
        <v>710</v>
      </c>
    </row>
    <row r="32" spans="1:2" x14ac:dyDescent="0.2">
      <c r="A32" s="15" t="s">
        <v>2916</v>
      </c>
      <c r="B32" s="15">
        <v>698</v>
      </c>
    </row>
    <row r="33" spans="1:2" x14ac:dyDescent="0.2">
      <c r="A33" s="15" t="s">
        <v>2917</v>
      </c>
      <c r="B33" s="15">
        <v>685</v>
      </c>
    </row>
    <row r="34" spans="1:2" x14ac:dyDescent="0.2">
      <c r="A34" s="15" t="s">
        <v>2918</v>
      </c>
      <c r="B34" s="15">
        <v>673</v>
      </c>
    </row>
    <row r="35" spans="1:2" x14ac:dyDescent="0.2">
      <c r="A35" s="15" t="s">
        <v>2919</v>
      </c>
      <c r="B35" s="15">
        <v>660</v>
      </c>
    </row>
    <row r="36" spans="1:2" x14ac:dyDescent="0.2">
      <c r="A36" s="15" t="s">
        <v>2920</v>
      </c>
      <c r="B36" s="15">
        <v>648</v>
      </c>
    </row>
    <row r="37" spans="1:2" x14ac:dyDescent="0.2">
      <c r="A37" s="15" t="s">
        <v>2921</v>
      </c>
      <c r="B37" s="15">
        <v>635</v>
      </c>
    </row>
    <row r="38" spans="1:2" x14ac:dyDescent="0.2">
      <c r="A38" s="15" t="s">
        <v>2922</v>
      </c>
      <c r="B38" s="15">
        <v>735</v>
      </c>
    </row>
    <row r="39" spans="1:2" x14ac:dyDescent="0.2">
      <c r="A39" s="15" t="s">
        <v>2923</v>
      </c>
      <c r="B39" s="15">
        <v>723</v>
      </c>
    </row>
    <row r="40" spans="1:2" x14ac:dyDescent="0.2">
      <c r="A40" s="15" t="s">
        <v>2924</v>
      </c>
      <c r="B40" s="15">
        <v>710</v>
      </c>
    </row>
    <row r="41" spans="1:2" x14ac:dyDescent="0.2">
      <c r="A41" s="15" t="s">
        <v>2925</v>
      </c>
      <c r="B41" s="15">
        <v>698</v>
      </c>
    </row>
    <row r="42" spans="1:2" x14ac:dyDescent="0.2">
      <c r="A42" s="15" t="s">
        <v>2926</v>
      </c>
      <c r="B42" s="15">
        <v>685</v>
      </c>
    </row>
    <row r="43" spans="1:2" x14ac:dyDescent="0.2">
      <c r="A43" s="15" t="s">
        <v>2927</v>
      </c>
      <c r="B43" s="15">
        <v>673</v>
      </c>
    </row>
    <row r="44" spans="1:2" x14ac:dyDescent="0.2">
      <c r="A44" s="15" t="s">
        <v>2928</v>
      </c>
      <c r="B44" s="15">
        <v>660</v>
      </c>
    </row>
    <row r="45" spans="1:2" x14ac:dyDescent="0.2">
      <c r="A45" s="15" t="s">
        <v>2929</v>
      </c>
      <c r="B45" s="15">
        <v>648</v>
      </c>
    </row>
    <row r="46" spans="1:2" x14ac:dyDescent="0.2">
      <c r="A46" s="15" t="s">
        <v>2930</v>
      </c>
      <c r="B46" s="15">
        <v>635</v>
      </c>
    </row>
    <row r="47" spans="1:2" x14ac:dyDescent="0.2">
      <c r="A47" s="15" t="s">
        <v>2931</v>
      </c>
      <c r="B47" s="15">
        <v>623</v>
      </c>
    </row>
    <row r="48" spans="1:2" x14ac:dyDescent="0.2">
      <c r="A48" s="15" t="s">
        <v>2932</v>
      </c>
      <c r="B48" s="15">
        <v>610</v>
      </c>
    </row>
    <row r="49" spans="1:2" x14ac:dyDescent="0.2">
      <c r="A49" s="15" t="s">
        <v>2933</v>
      </c>
      <c r="B49" s="15">
        <v>710</v>
      </c>
    </row>
    <row r="50" spans="1:2" x14ac:dyDescent="0.2">
      <c r="A50" s="15" t="s">
        <v>2934</v>
      </c>
      <c r="B50" s="15">
        <v>698</v>
      </c>
    </row>
    <row r="51" spans="1:2" x14ac:dyDescent="0.2">
      <c r="A51" s="15" t="s">
        <v>2935</v>
      </c>
      <c r="B51" s="15">
        <v>685</v>
      </c>
    </row>
    <row r="52" spans="1:2" x14ac:dyDescent="0.2">
      <c r="A52" s="15" t="s">
        <v>2936</v>
      </c>
      <c r="B52" s="15">
        <v>673</v>
      </c>
    </row>
    <row r="53" spans="1:2" x14ac:dyDescent="0.2">
      <c r="A53" s="15" t="s">
        <v>2937</v>
      </c>
      <c r="B53" s="15">
        <v>660</v>
      </c>
    </row>
    <row r="54" spans="1:2" x14ac:dyDescent="0.2">
      <c r="A54" s="15" t="s">
        <v>2938</v>
      </c>
      <c r="B54" s="15">
        <v>648</v>
      </c>
    </row>
    <row r="55" spans="1:2" x14ac:dyDescent="0.2">
      <c r="A55" s="15" t="s">
        <v>2939</v>
      </c>
      <c r="B55" s="15">
        <v>635</v>
      </c>
    </row>
    <row r="56" spans="1:2" x14ac:dyDescent="0.2">
      <c r="A56" s="15" t="s">
        <v>2940</v>
      </c>
      <c r="B56" s="15">
        <v>623</v>
      </c>
    </row>
    <row r="57" spans="1:2" x14ac:dyDescent="0.2">
      <c r="A57" s="15" t="s">
        <v>2941</v>
      </c>
      <c r="B57" s="15">
        <v>610</v>
      </c>
    </row>
    <row r="58" spans="1:2" x14ac:dyDescent="0.2">
      <c r="A58" s="15" t="s">
        <v>2942</v>
      </c>
      <c r="B58" s="15">
        <v>598</v>
      </c>
    </row>
    <row r="59" spans="1:2" x14ac:dyDescent="0.2">
      <c r="A59" s="15" t="s">
        <v>2943</v>
      </c>
      <c r="B59" s="15">
        <v>585</v>
      </c>
    </row>
    <row r="60" spans="1:2" x14ac:dyDescent="0.2">
      <c r="A60" s="15" t="s">
        <v>2944</v>
      </c>
      <c r="B60" s="15">
        <v>685</v>
      </c>
    </row>
    <row r="61" spans="1:2" x14ac:dyDescent="0.2">
      <c r="A61" s="15" t="s">
        <v>2945</v>
      </c>
      <c r="B61" s="15">
        <v>673</v>
      </c>
    </row>
    <row r="62" spans="1:2" x14ac:dyDescent="0.2">
      <c r="A62" s="15" t="s">
        <v>2946</v>
      </c>
      <c r="B62" s="15">
        <v>660</v>
      </c>
    </row>
    <row r="63" spans="1:2" x14ac:dyDescent="0.2">
      <c r="A63" s="15" t="s">
        <v>2947</v>
      </c>
      <c r="B63" s="15">
        <v>648</v>
      </c>
    </row>
    <row r="64" spans="1:2" x14ac:dyDescent="0.2">
      <c r="A64" s="15" t="s">
        <v>2948</v>
      </c>
      <c r="B64" s="15">
        <v>635</v>
      </c>
    </row>
    <row r="65" spans="1:2" x14ac:dyDescent="0.2">
      <c r="A65" s="15" t="s">
        <v>2949</v>
      </c>
      <c r="B65" s="15">
        <v>623</v>
      </c>
    </row>
    <row r="66" spans="1:2" x14ac:dyDescent="0.2">
      <c r="A66" s="15" t="s">
        <v>2950</v>
      </c>
      <c r="B66" s="15">
        <v>610</v>
      </c>
    </row>
    <row r="67" spans="1:2" x14ac:dyDescent="0.2">
      <c r="A67" s="15" t="s">
        <v>2951</v>
      </c>
      <c r="B67" s="15">
        <v>598</v>
      </c>
    </row>
    <row r="68" spans="1:2" x14ac:dyDescent="0.2">
      <c r="A68" s="15" t="s">
        <v>2952</v>
      </c>
      <c r="B68" s="15">
        <v>585</v>
      </c>
    </row>
    <row r="69" spans="1:2" x14ac:dyDescent="0.2">
      <c r="A69" s="15" t="s">
        <v>2953</v>
      </c>
      <c r="B69" s="15">
        <v>573</v>
      </c>
    </row>
    <row r="70" spans="1:2" x14ac:dyDescent="0.2">
      <c r="A70" s="15" t="s">
        <v>2954</v>
      </c>
      <c r="B70" s="15">
        <v>560</v>
      </c>
    </row>
    <row r="71" spans="1:2" x14ac:dyDescent="0.2">
      <c r="A71" s="15" t="s">
        <v>2955</v>
      </c>
      <c r="B71" s="15">
        <v>980</v>
      </c>
    </row>
    <row r="72" spans="1:2" x14ac:dyDescent="0.2">
      <c r="A72" s="15" t="s">
        <v>2956</v>
      </c>
      <c r="B72" s="15">
        <v>963</v>
      </c>
    </row>
    <row r="73" spans="1:2" x14ac:dyDescent="0.2">
      <c r="A73" s="15" t="s">
        <v>2957</v>
      </c>
      <c r="B73" s="15">
        <v>945</v>
      </c>
    </row>
    <row r="74" spans="1:2" x14ac:dyDescent="0.2">
      <c r="A74" s="15" t="s">
        <v>2958</v>
      </c>
      <c r="B74" s="15">
        <v>928</v>
      </c>
    </row>
    <row r="75" spans="1:2" x14ac:dyDescent="0.2">
      <c r="A75" s="15" t="s">
        <v>2959</v>
      </c>
      <c r="B75" s="15">
        <v>910</v>
      </c>
    </row>
    <row r="76" spans="1:2" x14ac:dyDescent="0.2">
      <c r="A76" s="15" t="s">
        <v>2960</v>
      </c>
      <c r="B76" s="15">
        <v>893</v>
      </c>
    </row>
    <row r="77" spans="1:2" x14ac:dyDescent="0.2">
      <c r="A77" s="15" t="s">
        <v>2961</v>
      </c>
      <c r="B77" s="15">
        <v>875</v>
      </c>
    </row>
    <row r="78" spans="1:2" x14ac:dyDescent="0.2">
      <c r="A78" s="15" t="s">
        <v>2962</v>
      </c>
      <c r="B78" s="15">
        <v>858</v>
      </c>
    </row>
    <row r="79" spans="1:2" x14ac:dyDescent="0.2">
      <c r="A79" s="15" t="s">
        <v>2963</v>
      </c>
      <c r="B79" s="15">
        <v>840</v>
      </c>
    </row>
    <row r="80" spans="1:2" x14ac:dyDescent="0.2">
      <c r="A80" s="15" t="s">
        <v>2964</v>
      </c>
      <c r="B80" s="15">
        <v>823</v>
      </c>
    </row>
    <row r="81" spans="1:2" x14ac:dyDescent="0.2">
      <c r="A81" s="15" t="s">
        <v>2965</v>
      </c>
      <c r="B81" s="15">
        <v>805</v>
      </c>
    </row>
    <row r="82" spans="1:2" x14ac:dyDescent="0.2">
      <c r="A82" s="15" t="s">
        <v>2966</v>
      </c>
      <c r="B82" s="15">
        <v>945</v>
      </c>
    </row>
    <row r="83" spans="1:2" x14ac:dyDescent="0.2">
      <c r="A83" s="15" t="s">
        <v>2967</v>
      </c>
      <c r="B83" s="15">
        <v>928</v>
      </c>
    </row>
    <row r="84" spans="1:2" x14ac:dyDescent="0.2">
      <c r="A84" s="15" t="s">
        <v>2968</v>
      </c>
      <c r="B84" s="15">
        <v>910</v>
      </c>
    </row>
    <row r="85" spans="1:2" x14ac:dyDescent="0.2">
      <c r="A85" s="15" t="s">
        <v>2969</v>
      </c>
      <c r="B85" s="15">
        <v>893</v>
      </c>
    </row>
    <row r="86" spans="1:2" x14ac:dyDescent="0.2">
      <c r="A86" s="15" t="s">
        <v>2970</v>
      </c>
      <c r="B86" s="15">
        <v>875</v>
      </c>
    </row>
    <row r="87" spans="1:2" x14ac:dyDescent="0.2">
      <c r="A87" s="15" t="s">
        <v>2971</v>
      </c>
      <c r="B87" s="15">
        <v>858</v>
      </c>
    </row>
    <row r="88" spans="1:2" x14ac:dyDescent="0.2">
      <c r="A88" s="15" t="s">
        <v>2972</v>
      </c>
      <c r="B88" s="15">
        <v>840</v>
      </c>
    </row>
    <row r="89" spans="1:2" x14ac:dyDescent="0.2">
      <c r="A89" s="15" t="s">
        <v>2973</v>
      </c>
      <c r="B89" s="15">
        <v>823</v>
      </c>
    </row>
    <row r="90" spans="1:2" x14ac:dyDescent="0.2">
      <c r="A90" s="15" t="s">
        <v>2974</v>
      </c>
      <c r="B90" s="15">
        <v>805</v>
      </c>
    </row>
    <row r="91" spans="1:2" x14ac:dyDescent="0.2">
      <c r="A91" s="15" t="s">
        <v>2975</v>
      </c>
      <c r="B91" s="15">
        <v>788</v>
      </c>
    </row>
    <row r="92" spans="1:2" x14ac:dyDescent="0.2">
      <c r="A92" s="15" t="s">
        <v>2976</v>
      </c>
      <c r="B92" s="15">
        <v>770</v>
      </c>
    </row>
    <row r="93" spans="1:2" x14ac:dyDescent="0.2">
      <c r="A93" s="15" t="s">
        <v>2977</v>
      </c>
      <c r="B93" s="15">
        <v>910</v>
      </c>
    </row>
    <row r="94" spans="1:2" x14ac:dyDescent="0.2">
      <c r="A94" s="15" t="s">
        <v>2978</v>
      </c>
      <c r="B94" s="15">
        <v>893</v>
      </c>
    </row>
    <row r="95" spans="1:2" x14ac:dyDescent="0.2">
      <c r="A95" s="15" t="s">
        <v>2979</v>
      </c>
      <c r="B95" s="15">
        <v>875</v>
      </c>
    </row>
    <row r="96" spans="1:2" x14ac:dyDescent="0.2">
      <c r="A96" s="15" t="s">
        <v>2980</v>
      </c>
      <c r="B96" s="15">
        <v>858</v>
      </c>
    </row>
    <row r="97" spans="1:2" x14ac:dyDescent="0.2">
      <c r="A97" s="15" t="s">
        <v>2981</v>
      </c>
      <c r="B97" s="15">
        <v>840</v>
      </c>
    </row>
    <row r="98" spans="1:2" x14ac:dyDescent="0.2">
      <c r="A98" s="15" t="s">
        <v>2982</v>
      </c>
      <c r="B98" s="15">
        <v>823</v>
      </c>
    </row>
    <row r="99" spans="1:2" x14ac:dyDescent="0.2">
      <c r="A99" s="15" t="s">
        <v>2983</v>
      </c>
      <c r="B99" s="15">
        <v>805</v>
      </c>
    </row>
    <row r="100" spans="1:2" x14ac:dyDescent="0.2">
      <c r="A100" s="15" t="s">
        <v>2984</v>
      </c>
      <c r="B100" s="15">
        <v>788</v>
      </c>
    </row>
    <row r="101" spans="1:2" x14ac:dyDescent="0.2">
      <c r="A101" s="15" t="s">
        <v>2986</v>
      </c>
      <c r="B101" s="15">
        <v>770</v>
      </c>
    </row>
    <row r="102" spans="1:2" x14ac:dyDescent="0.2">
      <c r="A102" s="15" t="s">
        <v>2987</v>
      </c>
      <c r="B102" s="15">
        <v>753</v>
      </c>
    </row>
    <row r="103" spans="1:2" x14ac:dyDescent="0.2">
      <c r="A103" s="15" t="s">
        <v>2988</v>
      </c>
      <c r="B103" s="15">
        <v>735</v>
      </c>
    </row>
    <row r="104" spans="1:2" x14ac:dyDescent="0.2">
      <c r="A104" s="15" t="s">
        <v>2989</v>
      </c>
      <c r="B104" s="15">
        <v>875</v>
      </c>
    </row>
    <row r="105" spans="1:2" x14ac:dyDescent="0.2">
      <c r="A105" s="15" t="s">
        <v>2990</v>
      </c>
      <c r="B105" s="15">
        <v>858</v>
      </c>
    </row>
    <row r="106" spans="1:2" x14ac:dyDescent="0.2">
      <c r="A106" s="15" t="s">
        <v>2991</v>
      </c>
      <c r="B106" s="15">
        <v>840</v>
      </c>
    </row>
    <row r="107" spans="1:2" x14ac:dyDescent="0.2">
      <c r="A107" s="15" t="s">
        <v>2992</v>
      </c>
      <c r="B107" s="15">
        <v>823</v>
      </c>
    </row>
    <row r="108" spans="1:2" x14ac:dyDescent="0.2">
      <c r="A108" s="15" t="s">
        <v>2993</v>
      </c>
      <c r="B108" s="15">
        <v>805</v>
      </c>
    </row>
    <row r="109" spans="1:2" x14ac:dyDescent="0.2">
      <c r="A109" s="15" t="s">
        <v>2994</v>
      </c>
      <c r="B109" s="15">
        <v>788</v>
      </c>
    </row>
    <row r="110" spans="1:2" x14ac:dyDescent="0.2">
      <c r="A110" s="15" t="s">
        <v>2995</v>
      </c>
      <c r="B110" s="15">
        <v>770</v>
      </c>
    </row>
    <row r="111" spans="1:2" x14ac:dyDescent="0.2">
      <c r="A111" s="15" t="s">
        <v>2996</v>
      </c>
      <c r="B111" s="15">
        <v>753</v>
      </c>
    </row>
    <row r="112" spans="1:2" x14ac:dyDescent="0.2">
      <c r="A112" s="15" t="s">
        <v>2997</v>
      </c>
      <c r="B112" s="15">
        <v>735</v>
      </c>
    </row>
    <row r="113" spans="1:2" x14ac:dyDescent="0.2">
      <c r="A113" s="15" t="s">
        <v>2998</v>
      </c>
      <c r="B113" s="15">
        <v>718</v>
      </c>
    </row>
    <row r="114" spans="1:2" x14ac:dyDescent="0.2">
      <c r="A114" s="15" t="s">
        <v>2999</v>
      </c>
      <c r="B114" s="15">
        <v>700</v>
      </c>
    </row>
    <row r="115" spans="1:2" x14ac:dyDescent="0.2">
      <c r="A115" s="15" t="s">
        <v>3000</v>
      </c>
      <c r="B115" s="15">
        <v>840</v>
      </c>
    </row>
    <row r="116" spans="1:2" x14ac:dyDescent="0.2">
      <c r="A116" s="15" t="s">
        <v>3001</v>
      </c>
      <c r="B116" s="15">
        <v>823</v>
      </c>
    </row>
    <row r="117" spans="1:2" x14ac:dyDescent="0.2">
      <c r="A117" s="15" t="s">
        <v>3002</v>
      </c>
      <c r="B117" s="15">
        <v>805</v>
      </c>
    </row>
    <row r="118" spans="1:2" x14ac:dyDescent="0.2">
      <c r="A118" s="15" t="s">
        <v>3003</v>
      </c>
      <c r="B118" s="15">
        <v>788</v>
      </c>
    </row>
    <row r="119" spans="1:2" x14ac:dyDescent="0.2">
      <c r="A119" s="15" t="s">
        <v>3004</v>
      </c>
      <c r="B119" s="15">
        <v>770</v>
      </c>
    </row>
    <row r="120" spans="1:2" x14ac:dyDescent="0.2">
      <c r="A120" s="15" t="s">
        <v>3005</v>
      </c>
      <c r="B120" s="15">
        <v>753</v>
      </c>
    </row>
    <row r="121" spans="1:2" x14ac:dyDescent="0.2">
      <c r="A121" s="15" t="s">
        <v>3006</v>
      </c>
      <c r="B121" s="15">
        <v>735</v>
      </c>
    </row>
    <row r="122" spans="1:2" x14ac:dyDescent="0.2">
      <c r="A122" s="15" t="s">
        <v>3007</v>
      </c>
      <c r="B122" s="15">
        <v>718</v>
      </c>
    </row>
    <row r="123" spans="1:2" x14ac:dyDescent="0.2">
      <c r="A123" s="15" t="s">
        <v>3008</v>
      </c>
      <c r="B123" s="15">
        <v>700</v>
      </c>
    </row>
    <row r="124" spans="1:2" x14ac:dyDescent="0.2">
      <c r="A124" s="15" t="s">
        <v>3009</v>
      </c>
      <c r="B124" s="15">
        <v>683</v>
      </c>
    </row>
    <row r="125" spans="1:2" x14ac:dyDescent="0.2">
      <c r="A125" s="15" t="s">
        <v>3010</v>
      </c>
      <c r="B125" s="15">
        <v>665</v>
      </c>
    </row>
    <row r="126" spans="1:2" x14ac:dyDescent="0.2">
      <c r="A126" s="15" t="s">
        <v>3011</v>
      </c>
      <c r="B126" s="15">
        <v>805</v>
      </c>
    </row>
    <row r="127" spans="1:2" x14ac:dyDescent="0.2">
      <c r="A127" s="15" t="s">
        <v>3012</v>
      </c>
      <c r="B127" s="15">
        <v>788</v>
      </c>
    </row>
    <row r="128" spans="1:2" x14ac:dyDescent="0.2">
      <c r="A128" s="15" t="s">
        <v>3013</v>
      </c>
      <c r="B128" s="15">
        <v>770</v>
      </c>
    </row>
    <row r="129" spans="1:2" x14ac:dyDescent="0.2">
      <c r="A129" s="15" t="s">
        <v>3014</v>
      </c>
      <c r="B129" s="15">
        <v>753</v>
      </c>
    </row>
    <row r="130" spans="1:2" x14ac:dyDescent="0.2">
      <c r="A130" s="15" t="s">
        <v>3015</v>
      </c>
      <c r="B130" s="15">
        <v>735</v>
      </c>
    </row>
    <row r="131" spans="1:2" x14ac:dyDescent="0.2">
      <c r="A131" s="15" t="s">
        <v>3016</v>
      </c>
      <c r="B131" s="15">
        <v>718</v>
      </c>
    </row>
    <row r="132" spans="1:2" x14ac:dyDescent="0.2">
      <c r="A132" s="15" t="s">
        <v>3017</v>
      </c>
      <c r="B132" s="15">
        <v>700</v>
      </c>
    </row>
    <row r="133" spans="1:2" x14ac:dyDescent="0.2">
      <c r="A133" s="15" t="s">
        <v>3018</v>
      </c>
      <c r="B133" s="15">
        <v>683</v>
      </c>
    </row>
    <row r="134" spans="1:2" x14ac:dyDescent="0.2">
      <c r="A134" s="15" t="s">
        <v>3019</v>
      </c>
      <c r="B134" s="15">
        <v>665</v>
      </c>
    </row>
    <row r="135" spans="1:2" x14ac:dyDescent="0.2">
      <c r="A135" s="15" t="s">
        <v>3020</v>
      </c>
      <c r="B135" s="15">
        <v>648</v>
      </c>
    </row>
    <row r="136" spans="1:2" x14ac:dyDescent="0.2">
      <c r="A136" s="15" t="s">
        <v>3021</v>
      </c>
      <c r="B136" s="15">
        <v>630</v>
      </c>
    </row>
    <row r="137" spans="1:2" x14ac:dyDescent="0.2">
      <c r="A137" s="15" t="s">
        <v>3022</v>
      </c>
      <c r="B137" s="15">
        <v>770</v>
      </c>
    </row>
    <row r="138" spans="1:2" x14ac:dyDescent="0.2">
      <c r="A138" s="15" t="s">
        <v>3023</v>
      </c>
      <c r="B138" s="15">
        <v>759</v>
      </c>
    </row>
    <row r="139" spans="1:2" x14ac:dyDescent="0.2">
      <c r="A139" s="15" t="s">
        <v>3024</v>
      </c>
      <c r="B139" s="15">
        <v>748</v>
      </c>
    </row>
    <row r="140" spans="1:2" x14ac:dyDescent="0.2">
      <c r="A140" s="15" t="s">
        <v>3025</v>
      </c>
      <c r="B140" s="15">
        <v>737</v>
      </c>
    </row>
    <row r="141" spans="1:2" x14ac:dyDescent="0.2">
      <c r="A141" s="15" t="s">
        <v>3026</v>
      </c>
      <c r="B141" s="15">
        <v>726</v>
      </c>
    </row>
    <row r="142" spans="1:2" x14ac:dyDescent="0.2">
      <c r="A142" s="15" t="s">
        <v>3027</v>
      </c>
      <c r="B142" s="15">
        <v>715</v>
      </c>
    </row>
    <row r="143" spans="1:2" x14ac:dyDescent="0.2">
      <c r="A143" s="15" t="s">
        <v>3028</v>
      </c>
      <c r="B143" s="15">
        <v>704</v>
      </c>
    </row>
    <row r="144" spans="1:2" x14ac:dyDescent="0.2">
      <c r="A144" s="15" t="s">
        <v>3029</v>
      </c>
      <c r="B144" s="15">
        <v>693</v>
      </c>
    </row>
    <row r="145" spans="1:2" x14ac:dyDescent="0.2">
      <c r="A145" s="15" t="s">
        <v>3030</v>
      </c>
      <c r="B145" s="15">
        <v>682</v>
      </c>
    </row>
    <row r="146" spans="1:2" x14ac:dyDescent="0.2">
      <c r="A146" s="15" t="s">
        <v>3031</v>
      </c>
      <c r="B146" s="15">
        <v>671</v>
      </c>
    </row>
    <row r="147" spans="1:2" x14ac:dyDescent="0.2">
      <c r="A147" s="15" t="s">
        <v>3032</v>
      </c>
      <c r="B147" s="15">
        <v>660</v>
      </c>
    </row>
    <row r="148" spans="1:2" x14ac:dyDescent="0.2">
      <c r="A148" s="15" t="s">
        <v>3033</v>
      </c>
      <c r="B148" s="15">
        <v>748</v>
      </c>
    </row>
    <row r="149" spans="1:2" x14ac:dyDescent="0.2">
      <c r="A149" s="15" t="s">
        <v>3034</v>
      </c>
      <c r="B149" s="15">
        <v>737</v>
      </c>
    </row>
    <row r="150" spans="1:2" x14ac:dyDescent="0.2">
      <c r="A150" s="15" t="s">
        <v>3035</v>
      </c>
      <c r="B150" s="15">
        <v>726</v>
      </c>
    </row>
    <row r="151" spans="1:2" x14ac:dyDescent="0.2">
      <c r="A151" s="15" t="s">
        <v>3036</v>
      </c>
      <c r="B151" s="15">
        <v>715</v>
      </c>
    </row>
    <row r="152" spans="1:2" x14ac:dyDescent="0.2">
      <c r="A152" s="15" t="s">
        <v>3037</v>
      </c>
      <c r="B152" s="15">
        <v>704</v>
      </c>
    </row>
    <row r="153" spans="1:2" x14ac:dyDescent="0.2">
      <c r="A153" s="15" t="s">
        <v>3038</v>
      </c>
      <c r="B153" s="15">
        <v>693</v>
      </c>
    </row>
    <row r="154" spans="1:2" x14ac:dyDescent="0.2">
      <c r="A154" s="15" t="s">
        <v>3039</v>
      </c>
      <c r="B154" s="15">
        <v>682</v>
      </c>
    </row>
    <row r="155" spans="1:2" x14ac:dyDescent="0.2">
      <c r="A155" s="15" t="s">
        <v>3040</v>
      </c>
      <c r="B155" s="15">
        <v>671</v>
      </c>
    </row>
    <row r="156" spans="1:2" x14ac:dyDescent="0.2">
      <c r="A156" s="15" t="s">
        <v>3041</v>
      </c>
      <c r="B156" s="15">
        <v>660</v>
      </c>
    </row>
    <row r="157" spans="1:2" x14ac:dyDescent="0.2">
      <c r="A157" s="15" t="s">
        <v>3042</v>
      </c>
      <c r="B157" s="15">
        <v>649</v>
      </c>
    </row>
    <row r="158" spans="1:2" x14ac:dyDescent="0.2">
      <c r="A158" s="15" t="s">
        <v>3043</v>
      </c>
      <c r="B158" s="15">
        <v>638</v>
      </c>
    </row>
    <row r="159" spans="1:2" x14ac:dyDescent="0.2">
      <c r="A159" s="15" t="s">
        <v>3044</v>
      </c>
      <c r="B159" s="15">
        <v>726</v>
      </c>
    </row>
    <row r="160" spans="1:2" x14ac:dyDescent="0.2">
      <c r="A160" s="15" t="s">
        <v>3045</v>
      </c>
      <c r="B160" s="15">
        <v>715</v>
      </c>
    </row>
    <row r="161" spans="1:2" x14ac:dyDescent="0.2">
      <c r="A161" s="15" t="s">
        <v>3046</v>
      </c>
      <c r="B161" s="15">
        <v>704</v>
      </c>
    </row>
    <row r="162" spans="1:2" x14ac:dyDescent="0.2">
      <c r="A162" s="15" t="s">
        <v>3047</v>
      </c>
      <c r="B162" s="15">
        <v>693</v>
      </c>
    </row>
    <row r="163" spans="1:2" x14ac:dyDescent="0.2">
      <c r="A163" s="15" t="s">
        <v>3048</v>
      </c>
      <c r="B163" s="15">
        <v>682</v>
      </c>
    </row>
    <row r="164" spans="1:2" x14ac:dyDescent="0.2">
      <c r="A164" s="15" t="s">
        <v>3049</v>
      </c>
      <c r="B164" s="15">
        <v>671</v>
      </c>
    </row>
    <row r="165" spans="1:2" x14ac:dyDescent="0.2">
      <c r="A165" s="15" t="s">
        <v>3050</v>
      </c>
      <c r="B165" s="15">
        <v>660</v>
      </c>
    </row>
    <row r="166" spans="1:2" x14ac:dyDescent="0.2">
      <c r="A166" s="15" t="s">
        <v>3051</v>
      </c>
      <c r="B166" s="15">
        <v>649</v>
      </c>
    </row>
    <row r="167" spans="1:2" x14ac:dyDescent="0.2">
      <c r="A167" s="15" t="s">
        <v>3052</v>
      </c>
      <c r="B167" s="15">
        <v>638</v>
      </c>
    </row>
    <row r="168" spans="1:2" x14ac:dyDescent="0.2">
      <c r="A168" s="15" t="s">
        <v>3053</v>
      </c>
      <c r="B168" s="15">
        <v>627</v>
      </c>
    </row>
    <row r="169" spans="1:2" x14ac:dyDescent="0.2">
      <c r="A169" s="15" t="s">
        <v>3054</v>
      </c>
      <c r="B169" s="15">
        <v>616</v>
      </c>
    </row>
    <row r="170" spans="1:2" x14ac:dyDescent="0.2">
      <c r="A170" s="15" t="s">
        <v>3074</v>
      </c>
      <c r="B170" s="15">
        <v>704</v>
      </c>
    </row>
    <row r="171" spans="1:2" x14ac:dyDescent="0.2">
      <c r="A171" s="15" t="s">
        <v>3075</v>
      </c>
      <c r="B171" s="15">
        <v>693</v>
      </c>
    </row>
    <row r="172" spans="1:2" x14ac:dyDescent="0.2">
      <c r="A172" s="15" t="s">
        <v>3076</v>
      </c>
      <c r="B172" s="15">
        <v>682</v>
      </c>
    </row>
    <row r="173" spans="1:2" x14ac:dyDescent="0.2">
      <c r="A173" s="15" t="s">
        <v>3077</v>
      </c>
      <c r="B173" s="15">
        <v>671</v>
      </c>
    </row>
    <row r="174" spans="1:2" x14ac:dyDescent="0.2">
      <c r="A174" s="15" t="s">
        <v>3078</v>
      </c>
      <c r="B174" s="15">
        <v>660</v>
      </c>
    </row>
    <row r="175" spans="1:2" x14ac:dyDescent="0.2">
      <c r="A175" s="15" t="s">
        <v>3079</v>
      </c>
      <c r="B175" s="15">
        <v>649</v>
      </c>
    </row>
    <row r="176" spans="1:2" x14ac:dyDescent="0.2">
      <c r="A176" s="15" t="s">
        <v>3080</v>
      </c>
      <c r="B176" s="15">
        <v>638</v>
      </c>
    </row>
    <row r="177" spans="1:2" x14ac:dyDescent="0.2">
      <c r="A177" s="15" t="s">
        <v>3081</v>
      </c>
      <c r="B177" s="15">
        <v>627</v>
      </c>
    </row>
    <row r="178" spans="1:2" x14ac:dyDescent="0.2">
      <c r="A178" s="15" t="s">
        <v>3082</v>
      </c>
      <c r="B178" s="15">
        <v>616</v>
      </c>
    </row>
    <row r="179" spans="1:2" x14ac:dyDescent="0.2">
      <c r="A179" s="15" t="s">
        <v>3083</v>
      </c>
      <c r="B179" s="15">
        <v>605</v>
      </c>
    </row>
    <row r="180" spans="1:2" x14ac:dyDescent="0.2">
      <c r="A180" s="15" t="s">
        <v>3084</v>
      </c>
      <c r="B180" s="15">
        <v>594</v>
      </c>
    </row>
    <row r="181" spans="1:2" x14ac:dyDescent="0.2">
      <c r="A181" s="15" t="s">
        <v>3085</v>
      </c>
      <c r="B181" s="15">
        <v>682</v>
      </c>
    </row>
    <row r="182" spans="1:2" x14ac:dyDescent="0.2">
      <c r="A182" s="15" t="s">
        <v>3086</v>
      </c>
      <c r="B182" s="15">
        <v>671</v>
      </c>
    </row>
    <row r="183" spans="1:2" x14ac:dyDescent="0.2">
      <c r="A183" s="15" t="s">
        <v>3087</v>
      </c>
      <c r="B183" s="15">
        <v>660</v>
      </c>
    </row>
    <row r="184" spans="1:2" x14ac:dyDescent="0.2">
      <c r="A184" s="15" t="s">
        <v>3088</v>
      </c>
      <c r="B184" s="15">
        <v>649</v>
      </c>
    </row>
    <row r="185" spans="1:2" x14ac:dyDescent="0.2">
      <c r="A185" s="15" t="s">
        <v>3089</v>
      </c>
      <c r="B185" s="15">
        <v>638</v>
      </c>
    </row>
    <row r="186" spans="1:2" x14ac:dyDescent="0.2">
      <c r="A186" s="15" t="s">
        <v>3090</v>
      </c>
      <c r="B186" s="15">
        <v>627</v>
      </c>
    </row>
    <row r="187" spans="1:2" x14ac:dyDescent="0.2">
      <c r="A187" s="15" t="s">
        <v>3091</v>
      </c>
      <c r="B187" s="15">
        <v>616</v>
      </c>
    </row>
    <row r="188" spans="1:2" x14ac:dyDescent="0.2">
      <c r="A188" s="15" t="s">
        <v>3092</v>
      </c>
      <c r="B188" s="15">
        <v>605</v>
      </c>
    </row>
    <row r="189" spans="1:2" x14ac:dyDescent="0.2">
      <c r="A189" s="15" t="s">
        <v>3093</v>
      </c>
      <c r="B189" s="15">
        <v>594</v>
      </c>
    </row>
    <row r="190" spans="1:2" x14ac:dyDescent="0.2">
      <c r="A190" s="15" t="s">
        <v>3094</v>
      </c>
      <c r="B190" s="15">
        <v>583</v>
      </c>
    </row>
    <row r="191" spans="1:2" x14ac:dyDescent="0.2">
      <c r="A191" s="15" t="s">
        <v>3095</v>
      </c>
      <c r="B191" s="15">
        <v>572</v>
      </c>
    </row>
    <row r="192" spans="1:2" x14ac:dyDescent="0.2">
      <c r="A192" s="15" t="s">
        <v>3096</v>
      </c>
      <c r="B192" s="15">
        <v>660</v>
      </c>
    </row>
    <row r="193" spans="1:2" x14ac:dyDescent="0.2">
      <c r="A193" s="15" t="s">
        <v>3097</v>
      </c>
      <c r="B193" s="15">
        <v>649</v>
      </c>
    </row>
    <row r="194" spans="1:2" x14ac:dyDescent="0.2">
      <c r="A194" s="15" t="s">
        <v>3098</v>
      </c>
      <c r="B194" s="15">
        <v>638</v>
      </c>
    </row>
    <row r="195" spans="1:2" x14ac:dyDescent="0.2">
      <c r="A195" s="15" t="s">
        <v>3099</v>
      </c>
      <c r="B195" s="15">
        <v>627</v>
      </c>
    </row>
    <row r="196" spans="1:2" x14ac:dyDescent="0.2">
      <c r="A196" s="15" t="s">
        <v>3100</v>
      </c>
      <c r="B196" s="15">
        <v>616</v>
      </c>
    </row>
    <row r="197" spans="1:2" x14ac:dyDescent="0.2">
      <c r="A197" s="15" t="s">
        <v>3101</v>
      </c>
      <c r="B197" s="15">
        <v>605</v>
      </c>
    </row>
    <row r="198" spans="1:2" x14ac:dyDescent="0.2">
      <c r="A198" s="15" t="s">
        <v>3102</v>
      </c>
      <c r="B198" s="15">
        <v>594</v>
      </c>
    </row>
    <row r="199" spans="1:2" x14ac:dyDescent="0.2">
      <c r="A199" s="15" t="s">
        <v>3103</v>
      </c>
      <c r="B199" s="15">
        <v>583</v>
      </c>
    </row>
    <row r="200" spans="1:2" x14ac:dyDescent="0.2">
      <c r="A200" s="15" t="s">
        <v>3104</v>
      </c>
      <c r="B200" s="15">
        <v>572</v>
      </c>
    </row>
    <row r="201" spans="1:2" x14ac:dyDescent="0.2">
      <c r="A201" s="15" t="s">
        <v>3105</v>
      </c>
      <c r="B201" s="15">
        <v>561</v>
      </c>
    </row>
    <row r="202" spans="1:2" x14ac:dyDescent="0.2">
      <c r="A202" s="15" t="s">
        <v>3106</v>
      </c>
      <c r="B202" s="15">
        <v>550</v>
      </c>
    </row>
    <row r="203" spans="1:2" x14ac:dyDescent="0.2">
      <c r="A203" s="15" t="s">
        <v>3107</v>
      </c>
      <c r="B203" s="15">
        <v>700</v>
      </c>
    </row>
    <row r="204" spans="1:2" x14ac:dyDescent="0.2">
      <c r="A204" s="15" t="s">
        <v>3108</v>
      </c>
      <c r="B204" s="15">
        <v>693</v>
      </c>
    </row>
    <row r="205" spans="1:2" x14ac:dyDescent="0.2">
      <c r="A205" s="15" t="s">
        <v>3109</v>
      </c>
      <c r="B205" s="15">
        <v>685</v>
      </c>
    </row>
    <row r="206" spans="1:2" x14ac:dyDescent="0.2">
      <c r="A206" s="15" t="s">
        <v>3110</v>
      </c>
      <c r="B206" s="15">
        <v>678</v>
      </c>
    </row>
    <row r="207" spans="1:2" x14ac:dyDescent="0.2">
      <c r="A207" s="15" t="s">
        <v>3111</v>
      </c>
      <c r="B207" s="15">
        <v>670</v>
      </c>
    </row>
    <row r="208" spans="1:2" x14ac:dyDescent="0.2">
      <c r="A208" s="15" t="s">
        <v>3112</v>
      </c>
      <c r="B208" s="15">
        <v>663</v>
      </c>
    </row>
    <row r="209" spans="1:2" x14ac:dyDescent="0.2">
      <c r="A209" s="15" t="s">
        <v>3113</v>
      </c>
      <c r="B209" s="15">
        <v>655</v>
      </c>
    </row>
    <row r="210" spans="1:2" x14ac:dyDescent="0.2">
      <c r="A210" s="15" t="s">
        <v>3114</v>
      </c>
      <c r="B210" s="15">
        <v>648</v>
      </c>
    </row>
    <row r="211" spans="1:2" x14ac:dyDescent="0.2">
      <c r="A211" s="15" t="s">
        <v>3115</v>
      </c>
      <c r="B211" s="15">
        <v>640</v>
      </c>
    </row>
    <row r="212" spans="1:2" x14ac:dyDescent="0.2">
      <c r="A212" s="15" t="s">
        <v>3116</v>
      </c>
      <c r="B212" s="15">
        <v>663</v>
      </c>
    </row>
    <row r="213" spans="1:2" x14ac:dyDescent="0.2">
      <c r="A213" s="15" t="s">
        <v>3117</v>
      </c>
      <c r="B213" s="15">
        <v>625</v>
      </c>
    </row>
    <row r="214" spans="1:2" x14ac:dyDescent="0.2">
      <c r="A214" s="15" t="s">
        <v>3118</v>
      </c>
      <c r="B214" s="15">
        <v>685</v>
      </c>
    </row>
    <row r="215" spans="1:2" x14ac:dyDescent="0.2">
      <c r="A215" s="15" t="s">
        <v>3119</v>
      </c>
      <c r="B215" s="15">
        <v>678</v>
      </c>
    </row>
    <row r="216" spans="1:2" x14ac:dyDescent="0.2">
      <c r="A216" s="15" t="s">
        <v>3120</v>
      </c>
      <c r="B216" s="15">
        <v>670</v>
      </c>
    </row>
    <row r="217" spans="1:2" x14ac:dyDescent="0.2">
      <c r="A217" s="15" t="s">
        <v>3121</v>
      </c>
      <c r="B217" s="15">
        <v>663</v>
      </c>
    </row>
    <row r="218" spans="1:2" x14ac:dyDescent="0.2">
      <c r="A218" s="15" t="s">
        <v>3122</v>
      </c>
      <c r="B218" s="15">
        <v>655</v>
      </c>
    </row>
    <row r="219" spans="1:2" x14ac:dyDescent="0.2">
      <c r="A219" s="15" t="s">
        <v>3123</v>
      </c>
      <c r="B219" s="15">
        <v>648</v>
      </c>
    </row>
    <row r="220" spans="1:2" x14ac:dyDescent="0.2">
      <c r="A220" s="15" t="s">
        <v>3124</v>
      </c>
      <c r="B220" s="15">
        <v>640</v>
      </c>
    </row>
    <row r="221" spans="1:2" x14ac:dyDescent="0.2">
      <c r="A221" s="15" t="s">
        <v>3125</v>
      </c>
      <c r="B221" s="15">
        <v>663</v>
      </c>
    </row>
    <row r="222" spans="1:2" x14ac:dyDescent="0.2">
      <c r="A222" s="15" t="s">
        <v>3126</v>
      </c>
      <c r="B222" s="15">
        <v>625</v>
      </c>
    </row>
    <row r="223" spans="1:2" x14ac:dyDescent="0.2">
      <c r="A223" s="15" t="s">
        <v>3127</v>
      </c>
      <c r="B223" s="15">
        <v>618</v>
      </c>
    </row>
    <row r="224" spans="1:2" x14ac:dyDescent="0.2">
      <c r="A224" s="15" t="s">
        <v>3128</v>
      </c>
      <c r="B224" s="15">
        <v>610</v>
      </c>
    </row>
    <row r="225" spans="1:2" x14ac:dyDescent="0.2">
      <c r="A225" s="15" t="s">
        <v>3129</v>
      </c>
      <c r="B225" s="15">
        <v>670</v>
      </c>
    </row>
    <row r="226" spans="1:2" x14ac:dyDescent="0.2">
      <c r="A226" s="15" t="s">
        <v>3130</v>
      </c>
      <c r="B226" s="15">
        <v>663</v>
      </c>
    </row>
    <row r="227" spans="1:2" x14ac:dyDescent="0.2">
      <c r="A227" s="15" t="s">
        <v>3131</v>
      </c>
      <c r="B227" s="15">
        <v>655</v>
      </c>
    </row>
    <row r="228" spans="1:2" x14ac:dyDescent="0.2">
      <c r="A228" s="15" t="s">
        <v>3132</v>
      </c>
      <c r="B228" s="15">
        <v>648</v>
      </c>
    </row>
    <row r="229" spans="1:2" x14ac:dyDescent="0.2">
      <c r="A229" s="15" t="s">
        <v>3133</v>
      </c>
      <c r="B229" s="15">
        <v>640</v>
      </c>
    </row>
    <row r="230" spans="1:2" x14ac:dyDescent="0.2">
      <c r="A230" s="15" t="s">
        <v>3134</v>
      </c>
      <c r="B230" s="15">
        <v>663</v>
      </c>
    </row>
    <row r="231" spans="1:2" x14ac:dyDescent="0.2">
      <c r="A231" s="15" t="s">
        <v>3135</v>
      </c>
      <c r="B231" s="15">
        <v>625</v>
      </c>
    </row>
    <row r="232" spans="1:2" x14ac:dyDescent="0.2">
      <c r="A232" s="15" t="s">
        <v>3136</v>
      </c>
      <c r="B232" s="15">
        <v>618</v>
      </c>
    </row>
    <row r="233" spans="1:2" x14ac:dyDescent="0.2">
      <c r="A233" s="15" t="s">
        <v>3137</v>
      </c>
      <c r="B233" s="15">
        <v>610</v>
      </c>
    </row>
    <row r="234" spans="1:2" x14ac:dyDescent="0.2">
      <c r="A234" s="15" t="s">
        <v>3138</v>
      </c>
      <c r="B234" s="15">
        <v>603</v>
      </c>
    </row>
    <row r="235" spans="1:2" x14ac:dyDescent="0.2">
      <c r="A235" s="15" t="s">
        <v>3139</v>
      </c>
      <c r="B235" s="15">
        <v>595</v>
      </c>
    </row>
    <row r="236" spans="1:2" x14ac:dyDescent="0.2">
      <c r="A236" s="15" t="s">
        <v>3140</v>
      </c>
      <c r="B236" s="15">
        <v>655</v>
      </c>
    </row>
    <row r="237" spans="1:2" x14ac:dyDescent="0.2">
      <c r="A237" s="15" t="s">
        <v>3141</v>
      </c>
      <c r="B237" s="15">
        <v>648</v>
      </c>
    </row>
    <row r="238" spans="1:2" x14ac:dyDescent="0.2">
      <c r="A238" s="15" t="s">
        <v>3142</v>
      </c>
      <c r="B238" s="15">
        <v>640</v>
      </c>
    </row>
    <row r="239" spans="1:2" x14ac:dyDescent="0.2">
      <c r="A239" s="15" t="s">
        <v>3143</v>
      </c>
      <c r="B239" s="15">
        <v>663</v>
      </c>
    </row>
    <row r="240" spans="1:2" x14ac:dyDescent="0.2">
      <c r="A240" s="15" t="s">
        <v>3144</v>
      </c>
      <c r="B240" s="15">
        <v>625</v>
      </c>
    </row>
    <row r="241" spans="1:2" x14ac:dyDescent="0.2">
      <c r="A241" s="15" t="s">
        <v>3145</v>
      </c>
      <c r="B241" s="15">
        <v>618</v>
      </c>
    </row>
    <row r="242" spans="1:2" x14ac:dyDescent="0.2">
      <c r="A242" s="15" t="s">
        <v>3146</v>
      </c>
      <c r="B242" s="15">
        <v>610</v>
      </c>
    </row>
    <row r="243" spans="1:2" x14ac:dyDescent="0.2">
      <c r="A243" s="15" t="s">
        <v>3147</v>
      </c>
      <c r="B243" s="15">
        <v>603</v>
      </c>
    </row>
    <row r="244" spans="1:2" x14ac:dyDescent="0.2">
      <c r="A244" s="15" t="s">
        <v>3148</v>
      </c>
      <c r="B244" s="15">
        <v>595</v>
      </c>
    </row>
    <row r="245" spans="1:2" x14ac:dyDescent="0.2">
      <c r="A245" s="15" t="s">
        <v>3149</v>
      </c>
      <c r="B245" s="15">
        <v>588</v>
      </c>
    </row>
    <row r="246" spans="1:2" x14ac:dyDescent="0.2">
      <c r="A246" s="15" t="s">
        <v>3150</v>
      </c>
      <c r="B246" s="15">
        <v>580</v>
      </c>
    </row>
    <row r="247" spans="1:2" x14ac:dyDescent="0.2">
      <c r="A247" s="15" t="s">
        <v>3151</v>
      </c>
      <c r="B247" s="15">
        <v>640</v>
      </c>
    </row>
    <row r="248" spans="1:2" x14ac:dyDescent="0.2">
      <c r="A248" s="15" t="s">
        <v>3152</v>
      </c>
      <c r="B248" s="15">
        <v>663</v>
      </c>
    </row>
    <row r="249" spans="1:2" x14ac:dyDescent="0.2">
      <c r="A249" s="15" t="s">
        <v>3153</v>
      </c>
      <c r="B249" s="15">
        <v>625</v>
      </c>
    </row>
    <row r="250" spans="1:2" x14ac:dyDescent="0.2">
      <c r="A250" s="15" t="s">
        <v>3154</v>
      </c>
      <c r="B250" s="15">
        <v>618</v>
      </c>
    </row>
    <row r="251" spans="1:2" x14ac:dyDescent="0.2">
      <c r="A251" s="15" t="s">
        <v>3155</v>
      </c>
      <c r="B251" s="15">
        <v>610</v>
      </c>
    </row>
    <row r="252" spans="1:2" x14ac:dyDescent="0.2">
      <c r="A252" s="15" t="s">
        <v>3156</v>
      </c>
      <c r="B252" s="15">
        <v>603</v>
      </c>
    </row>
    <row r="253" spans="1:2" x14ac:dyDescent="0.2">
      <c r="A253" s="15" t="s">
        <v>3157</v>
      </c>
      <c r="B253" s="15">
        <v>595</v>
      </c>
    </row>
    <row r="254" spans="1:2" x14ac:dyDescent="0.2">
      <c r="A254" s="15" t="s">
        <v>3158</v>
      </c>
      <c r="B254" s="15">
        <v>588</v>
      </c>
    </row>
    <row r="255" spans="1:2" x14ac:dyDescent="0.2">
      <c r="A255" s="15" t="s">
        <v>3159</v>
      </c>
      <c r="B255" s="15">
        <v>580</v>
      </c>
    </row>
    <row r="256" spans="1:2" x14ac:dyDescent="0.2">
      <c r="A256" s="15" t="s">
        <v>3160</v>
      </c>
      <c r="B256" s="15">
        <v>573</v>
      </c>
    </row>
    <row r="257" spans="1:2" x14ac:dyDescent="0.2">
      <c r="A257" s="15" t="s">
        <v>3161</v>
      </c>
      <c r="B257" s="15">
        <v>565</v>
      </c>
    </row>
    <row r="258" spans="1:2" x14ac:dyDescent="0.2">
      <c r="A258" s="15" t="s">
        <v>3162</v>
      </c>
      <c r="B258" s="15">
        <v>625</v>
      </c>
    </row>
    <row r="259" spans="1:2" x14ac:dyDescent="0.2">
      <c r="A259" s="15" t="s">
        <v>3163</v>
      </c>
      <c r="B259" s="15">
        <v>618</v>
      </c>
    </row>
    <row r="260" spans="1:2" x14ac:dyDescent="0.2">
      <c r="A260" s="15" t="s">
        <v>3164</v>
      </c>
      <c r="B260" s="15">
        <v>610</v>
      </c>
    </row>
    <row r="261" spans="1:2" x14ac:dyDescent="0.2">
      <c r="A261" s="15" t="s">
        <v>3165</v>
      </c>
      <c r="B261" s="15">
        <v>603</v>
      </c>
    </row>
    <row r="262" spans="1:2" x14ac:dyDescent="0.2">
      <c r="A262" s="15" t="s">
        <v>3166</v>
      </c>
      <c r="B262" s="15">
        <v>595</v>
      </c>
    </row>
    <row r="263" spans="1:2" x14ac:dyDescent="0.2">
      <c r="A263" s="15" t="s">
        <v>3167</v>
      </c>
      <c r="B263" s="15">
        <v>588</v>
      </c>
    </row>
    <row r="264" spans="1:2" x14ac:dyDescent="0.2">
      <c r="A264" s="15" t="s">
        <v>3168</v>
      </c>
      <c r="B264" s="15">
        <v>580</v>
      </c>
    </row>
    <row r="265" spans="1:2" x14ac:dyDescent="0.2">
      <c r="A265" s="15" t="s">
        <v>3169</v>
      </c>
      <c r="B265" s="15">
        <v>573</v>
      </c>
    </row>
    <row r="266" spans="1:2" x14ac:dyDescent="0.2">
      <c r="A266" s="15" t="s">
        <v>3170</v>
      </c>
      <c r="B266" s="15">
        <v>565</v>
      </c>
    </row>
    <row r="267" spans="1:2" x14ac:dyDescent="0.2">
      <c r="A267" s="15" t="s">
        <v>3171</v>
      </c>
      <c r="B267" s="15">
        <v>558</v>
      </c>
    </row>
    <row r="268" spans="1:2" x14ac:dyDescent="0.2">
      <c r="A268" s="15" t="s">
        <v>3172</v>
      </c>
      <c r="B268" s="15">
        <v>550</v>
      </c>
    </row>
    <row r="269" spans="1:2" x14ac:dyDescent="0.2">
      <c r="A269" s="15" t="s">
        <v>3173</v>
      </c>
      <c r="B269" s="15">
        <v>460</v>
      </c>
    </row>
    <row r="270" spans="1:2" x14ac:dyDescent="0.2">
      <c r="A270" s="15" t="s">
        <v>3174</v>
      </c>
      <c r="B270" s="15">
        <v>430</v>
      </c>
    </row>
    <row r="271" spans="1:2" x14ac:dyDescent="0.2">
      <c r="A271" s="15" t="s">
        <v>3175</v>
      </c>
      <c r="B271" s="15">
        <v>423</v>
      </c>
    </row>
    <row r="272" spans="1:2" x14ac:dyDescent="0.2">
      <c r="A272" s="15" t="s">
        <v>3176</v>
      </c>
      <c r="B272" s="15">
        <v>416</v>
      </c>
    </row>
    <row r="273" spans="1:2" x14ac:dyDescent="0.2">
      <c r="A273" s="15" t="s">
        <v>3177</v>
      </c>
      <c r="B273" s="15">
        <v>409</v>
      </c>
    </row>
    <row r="274" spans="1:2" x14ac:dyDescent="0.2">
      <c r="A274" s="15" t="s">
        <v>3178</v>
      </c>
      <c r="B274" s="15">
        <v>402</v>
      </c>
    </row>
    <row r="275" spans="1:2" x14ac:dyDescent="0.2">
      <c r="A275" s="15" t="s">
        <v>3179</v>
      </c>
      <c r="B275" s="15">
        <v>395</v>
      </c>
    </row>
    <row r="276" spans="1:2" x14ac:dyDescent="0.2">
      <c r="A276" s="15" t="s">
        <v>3180</v>
      </c>
      <c r="B276" s="15">
        <v>388</v>
      </c>
    </row>
    <row r="277" spans="1:2" x14ac:dyDescent="0.2">
      <c r="A277" s="15" t="s">
        <v>3181</v>
      </c>
      <c r="B277" s="15">
        <v>381</v>
      </c>
    </row>
    <row r="278" spans="1:2" x14ac:dyDescent="0.2">
      <c r="A278" s="15" t="s">
        <v>3182</v>
      </c>
      <c r="B278" s="15">
        <v>374</v>
      </c>
    </row>
    <row r="279" spans="1:2" x14ac:dyDescent="0.2">
      <c r="A279" s="15" t="s">
        <v>3183</v>
      </c>
      <c r="B279" s="15">
        <v>367</v>
      </c>
    </row>
    <row r="280" spans="1:2" x14ac:dyDescent="0.2">
      <c r="A280" s="15" t="s">
        <v>3184</v>
      </c>
      <c r="B280" s="15">
        <v>360</v>
      </c>
    </row>
    <row r="281" spans="1:2" x14ac:dyDescent="0.2">
      <c r="A281" s="15" t="s">
        <v>3185</v>
      </c>
      <c r="B281" s="15">
        <v>416</v>
      </c>
    </row>
    <row r="282" spans="1:2" x14ac:dyDescent="0.2">
      <c r="A282" s="15" t="s">
        <v>3186</v>
      </c>
      <c r="B282" s="15">
        <v>409</v>
      </c>
    </row>
    <row r="283" spans="1:2" x14ac:dyDescent="0.2">
      <c r="A283" s="15" t="s">
        <v>3187</v>
      </c>
      <c r="B283" s="15">
        <v>402</v>
      </c>
    </row>
    <row r="284" spans="1:2" x14ac:dyDescent="0.2">
      <c r="A284" s="15" t="s">
        <v>3188</v>
      </c>
      <c r="B284" s="15">
        <v>395</v>
      </c>
    </row>
    <row r="285" spans="1:2" x14ac:dyDescent="0.2">
      <c r="A285" s="15" t="s">
        <v>3189</v>
      </c>
      <c r="B285" s="15">
        <v>388</v>
      </c>
    </row>
    <row r="286" spans="1:2" x14ac:dyDescent="0.2">
      <c r="A286" s="15" t="s">
        <v>3190</v>
      </c>
      <c r="B286" s="15">
        <v>381</v>
      </c>
    </row>
    <row r="287" spans="1:2" x14ac:dyDescent="0.2">
      <c r="A287" s="15" t="s">
        <v>3191</v>
      </c>
      <c r="B287" s="15">
        <v>374</v>
      </c>
    </row>
    <row r="288" spans="1:2" x14ac:dyDescent="0.2">
      <c r="A288" s="15" t="s">
        <v>3192</v>
      </c>
      <c r="B288" s="15">
        <v>367</v>
      </c>
    </row>
    <row r="289" spans="1:2" x14ac:dyDescent="0.2">
      <c r="A289" s="15" t="s">
        <v>3193</v>
      </c>
      <c r="B289" s="15">
        <v>360</v>
      </c>
    </row>
    <row r="290" spans="1:2" x14ac:dyDescent="0.2">
      <c r="A290" s="15" t="s">
        <v>3194</v>
      </c>
      <c r="B290" s="15">
        <v>353</v>
      </c>
    </row>
    <row r="291" spans="1:2" x14ac:dyDescent="0.2">
      <c r="A291" s="15" t="s">
        <v>3195</v>
      </c>
      <c r="B291" s="15">
        <v>346</v>
      </c>
    </row>
    <row r="292" spans="1:2" x14ac:dyDescent="0.2">
      <c r="A292" s="15" t="s">
        <v>3196</v>
      </c>
      <c r="B292" s="15">
        <v>402</v>
      </c>
    </row>
    <row r="293" spans="1:2" x14ac:dyDescent="0.2">
      <c r="A293" s="15" t="s">
        <v>3197</v>
      </c>
      <c r="B293" s="15">
        <v>395</v>
      </c>
    </row>
    <row r="294" spans="1:2" x14ac:dyDescent="0.2">
      <c r="A294" s="15" t="s">
        <v>3198</v>
      </c>
      <c r="B294" s="15">
        <v>388</v>
      </c>
    </row>
    <row r="295" spans="1:2" x14ac:dyDescent="0.2">
      <c r="A295" s="15" t="s">
        <v>3199</v>
      </c>
      <c r="B295" s="15">
        <v>381</v>
      </c>
    </row>
    <row r="296" spans="1:2" x14ac:dyDescent="0.2">
      <c r="A296" s="15" t="s">
        <v>3200</v>
      </c>
      <c r="B296" s="15">
        <v>374</v>
      </c>
    </row>
    <row r="297" spans="1:2" x14ac:dyDescent="0.2">
      <c r="A297" s="15" t="s">
        <v>3201</v>
      </c>
      <c r="B297" s="15">
        <v>367</v>
      </c>
    </row>
    <row r="298" spans="1:2" x14ac:dyDescent="0.2">
      <c r="A298" s="15" t="s">
        <v>3202</v>
      </c>
      <c r="B298" s="15">
        <v>360</v>
      </c>
    </row>
    <row r="299" spans="1:2" x14ac:dyDescent="0.2">
      <c r="A299" s="15" t="s">
        <v>3203</v>
      </c>
      <c r="B299" s="15">
        <v>353</v>
      </c>
    </row>
    <row r="300" spans="1:2" x14ac:dyDescent="0.2">
      <c r="A300" s="15" t="s">
        <v>3204</v>
      </c>
      <c r="B300" s="15">
        <v>346</v>
      </c>
    </row>
    <row r="301" spans="1:2" x14ac:dyDescent="0.2">
      <c r="A301" s="15" t="s">
        <v>3205</v>
      </c>
      <c r="B301" s="15">
        <v>339</v>
      </c>
    </row>
    <row r="302" spans="1:2" x14ac:dyDescent="0.2">
      <c r="A302" s="15" t="s">
        <v>3206</v>
      </c>
      <c r="B302" s="15">
        <v>332</v>
      </c>
    </row>
    <row r="303" spans="1:2" x14ac:dyDescent="0.2">
      <c r="A303" s="15" t="s">
        <v>3207</v>
      </c>
      <c r="B303" s="15">
        <v>388</v>
      </c>
    </row>
    <row r="304" spans="1:2" x14ac:dyDescent="0.2">
      <c r="A304" s="15" t="s">
        <v>3208</v>
      </c>
      <c r="B304" s="15">
        <v>381</v>
      </c>
    </row>
    <row r="305" spans="1:2" x14ac:dyDescent="0.2">
      <c r="A305" s="15" t="s">
        <v>3209</v>
      </c>
      <c r="B305" s="15">
        <v>374</v>
      </c>
    </row>
    <row r="306" spans="1:2" x14ac:dyDescent="0.2">
      <c r="A306" s="15" t="s">
        <v>3210</v>
      </c>
      <c r="B306" s="15">
        <v>367</v>
      </c>
    </row>
    <row r="307" spans="1:2" x14ac:dyDescent="0.2">
      <c r="A307" s="15" t="s">
        <v>3211</v>
      </c>
      <c r="B307" s="15">
        <v>360</v>
      </c>
    </row>
    <row r="308" spans="1:2" x14ac:dyDescent="0.2">
      <c r="A308" s="15" t="s">
        <v>3212</v>
      </c>
      <c r="B308" s="15">
        <v>353</v>
      </c>
    </row>
    <row r="309" spans="1:2" x14ac:dyDescent="0.2">
      <c r="A309" s="15" t="s">
        <v>3213</v>
      </c>
      <c r="B309" s="15">
        <v>346</v>
      </c>
    </row>
    <row r="310" spans="1:2" x14ac:dyDescent="0.2">
      <c r="A310" s="15" t="s">
        <v>3214</v>
      </c>
      <c r="B310" s="15">
        <v>339</v>
      </c>
    </row>
    <row r="311" spans="1:2" x14ac:dyDescent="0.2">
      <c r="A311" s="15" t="s">
        <v>3215</v>
      </c>
      <c r="B311" s="15">
        <v>332</v>
      </c>
    </row>
    <row r="312" spans="1:2" x14ac:dyDescent="0.2">
      <c r="A312" s="15" t="s">
        <v>3216</v>
      </c>
      <c r="B312" s="15">
        <v>325</v>
      </c>
    </row>
    <row r="313" spans="1:2" x14ac:dyDescent="0.2">
      <c r="A313" s="15" t="s">
        <v>3217</v>
      </c>
      <c r="B313" s="15">
        <v>318</v>
      </c>
    </row>
    <row r="314" spans="1:2" x14ac:dyDescent="0.2">
      <c r="A314" s="15" t="s">
        <v>3218</v>
      </c>
      <c r="B314" s="15">
        <v>374</v>
      </c>
    </row>
    <row r="315" spans="1:2" x14ac:dyDescent="0.2">
      <c r="A315" s="15" t="s">
        <v>3219</v>
      </c>
      <c r="B315" s="15">
        <v>367</v>
      </c>
    </row>
    <row r="316" spans="1:2" x14ac:dyDescent="0.2">
      <c r="A316" s="15" t="s">
        <v>3220</v>
      </c>
      <c r="B316" s="15">
        <v>360</v>
      </c>
    </row>
    <row r="317" spans="1:2" x14ac:dyDescent="0.2">
      <c r="A317" s="15" t="s">
        <v>3221</v>
      </c>
      <c r="B317" s="15">
        <v>353</v>
      </c>
    </row>
    <row r="318" spans="1:2" x14ac:dyDescent="0.2">
      <c r="A318" s="15" t="s">
        <v>3222</v>
      </c>
      <c r="B318" s="15">
        <v>346</v>
      </c>
    </row>
    <row r="319" spans="1:2" x14ac:dyDescent="0.2">
      <c r="A319" s="15" t="s">
        <v>3223</v>
      </c>
      <c r="B319" s="15">
        <v>339</v>
      </c>
    </row>
    <row r="320" spans="1:2" x14ac:dyDescent="0.2">
      <c r="A320" s="15" t="s">
        <v>3224</v>
      </c>
      <c r="B320" s="15">
        <v>332</v>
      </c>
    </row>
    <row r="321" spans="1:2" x14ac:dyDescent="0.2">
      <c r="A321" s="15" t="s">
        <v>3225</v>
      </c>
      <c r="B321" s="15">
        <v>325</v>
      </c>
    </row>
    <row r="322" spans="1:2" x14ac:dyDescent="0.2">
      <c r="A322" s="15" t="s">
        <v>3226</v>
      </c>
      <c r="B322" s="15">
        <v>318</v>
      </c>
    </row>
    <row r="323" spans="1:2" x14ac:dyDescent="0.2">
      <c r="A323" s="15" t="s">
        <v>3227</v>
      </c>
      <c r="B323" s="15">
        <v>311</v>
      </c>
    </row>
    <row r="324" spans="1:2" x14ac:dyDescent="0.2">
      <c r="A324" s="15" t="s">
        <v>3228</v>
      </c>
      <c r="B324" s="15">
        <v>304</v>
      </c>
    </row>
    <row r="325" spans="1:2" x14ac:dyDescent="0.2">
      <c r="A325" s="15" t="s">
        <v>3229</v>
      </c>
      <c r="B325" s="15">
        <v>360</v>
      </c>
    </row>
    <row r="326" spans="1:2" x14ac:dyDescent="0.2">
      <c r="A326" s="15" t="s">
        <v>3230</v>
      </c>
      <c r="B326" s="15">
        <v>353</v>
      </c>
    </row>
    <row r="327" spans="1:2" x14ac:dyDescent="0.2">
      <c r="A327" s="15" t="s">
        <v>3231</v>
      </c>
      <c r="B327" s="15">
        <v>346</v>
      </c>
    </row>
    <row r="328" spans="1:2" x14ac:dyDescent="0.2">
      <c r="A328" s="15" t="s">
        <v>3232</v>
      </c>
      <c r="B328" s="15">
        <v>339</v>
      </c>
    </row>
    <row r="329" spans="1:2" x14ac:dyDescent="0.2">
      <c r="A329" s="15" t="s">
        <v>3233</v>
      </c>
      <c r="B329" s="15">
        <v>332</v>
      </c>
    </row>
    <row r="330" spans="1:2" x14ac:dyDescent="0.2">
      <c r="A330" s="15" t="s">
        <v>3234</v>
      </c>
      <c r="B330" s="15">
        <v>325</v>
      </c>
    </row>
    <row r="331" spans="1:2" x14ac:dyDescent="0.2">
      <c r="A331" s="15" t="s">
        <v>3235</v>
      </c>
      <c r="B331" s="15">
        <v>318</v>
      </c>
    </row>
    <row r="332" spans="1:2" x14ac:dyDescent="0.2">
      <c r="A332" s="15" t="s">
        <v>3236</v>
      </c>
      <c r="B332" s="15">
        <v>311</v>
      </c>
    </row>
    <row r="333" spans="1:2" x14ac:dyDescent="0.2">
      <c r="A333" s="15" t="s">
        <v>3237</v>
      </c>
      <c r="B333" s="15">
        <v>304</v>
      </c>
    </row>
    <row r="334" spans="1:2" x14ac:dyDescent="0.2">
      <c r="A334" s="15" t="s">
        <v>3238</v>
      </c>
      <c r="B334" s="15">
        <v>297</v>
      </c>
    </row>
    <row r="335" spans="1:2" x14ac:dyDescent="0.2">
      <c r="A335" s="15" t="s">
        <v>3239</v>
      </c>
      <c r="B335" s="15">
        <v>290</v>
      </c>
    </row>
    <row r="336" spans="1:2" x14ac:dyDescent="0.2">
      <c r="A336" s="15" t="s">
        <v>3240</v>
      </c>
      <c r="B336" s="15">
        <v>600</v>
      </c>
    </row>
    <row r="337" spans="1:2" x14ac:dyDescent="0.2">
      <c r="A337" s="15" t="s">
        <v>3241</v>
      </c>
      <c r="B337" s="15">
        <v>588</v>
      </c>
    </row>
    <row r="338" spans="1:2" x14ac:dyDescent="0.2">
      <c r="A338" s="15" t="s">
        <v>3242</v>
      </c>
      <c r="B338" s="15">
        <v>576</v>
      </c>
    </row>
    <row r="339" spans="1:2" x14ac:dyDescent="0.2">
      <c r="A339" s="15" t="s">
        <v>3243</v>
      </c>
      <c r="B339" s="15">
        <v>564</v>
      </c>
    </row>
    <row r="340" spans="1:2" x14ac:dyDescent="0.2">
      <c r="A340" s="15" t="s">
        <v>3244</v>
      </c>
      <c r="B340" s="15">
        <v>552</v>
      </c>
    </row>
    <row r="341" spans="1:2" x14ac:dyDescent="0.2">
      <c r="A341" s="15" t="s">
        <v>3245</v>
      </c>
      <c r="B341" s="15">
        <v>540</v>
      </c>
    </row>
    <row r="342" spans="1:2" x14ac:dyDescent="0.2">
      <c r="A342" s="15" t="s">
        <v>3246</v>
      </c>
      <c r="B342" s="15">
        <v>528</v>
      </c>
    </row>
    <row r="343" spans="1:2" x14ac:dyDescent="0.2">
      <c r="A343" s="15" t="s">
        <v>3247</v>
      </c>
      <c r="B343" s="15">
        <v>516</v>
      </c>
    </row>
    <row r="344" spans="1:2" x14ac:dyDescent="0.2">
      <c r="A344" s="15" t="s">
        <v>3248</v>
      </c>
      <c r="B344" s="15">
        <v>504</v>
      </c>
    </row>
    <row r="345" spans="1:2" x14ac:dyDescent="0.2">
      <c r="A345" s="15" t="s">
        <v>3249</v>
      </c>
      <c r="B345" s="15">
        <v>492</v>
      </c>
    </row>
    <row r="346" spans="1:2" x14ac:dyDescent="0.2">
      <c r="A346" s="15" t="s">
        <v>3250</v>
      </c>
      <c r="B346" s="15">
        <v>480</v>
      </c>
    </row>
    <row r="347" spans="1:2" x14ac:dyDescent="0.2">
      <c r="A347" s="15" t="s">
        <v>3251</v>
      </c>
      <c r="B347" s="15">
        <v>576</v>
      </c>
    </row>
    <row r="348" spans="1:2" x14ac:dyDescent="0.2">
      <c r="A348" s="15" t="s">
        <v>3252</v>
      </c>
      <c r="B348" s="15">
        <v>564</v>
      </c>
    </row>
    <row r="349" spans="1:2" x14ac:dyDescent="0.2">
      <c r="A349" s="15" t="s">
        <v>3253</v>
      </c>
      <c r="B349" s="15">
        <v>552</v>
      </c>
    </row>
    <row r="350" spans="1:2" x14ac:dyDescent="0.2">
      <c r="A350" s="15" t="s">
        <v>3254</v>
      </c>
      <c r="B350" s="15">
        <v>540</v>
      </c>
    </row>
    <row r="351" spans="1:2" x14ac:dyDescent="0.2">
      <c r="A351" s="15" t="s">
        <v>3255</v>
      </c>
      <c r="B351" s="15">
        <v>528</v>
      </c>
    </row>
    <row r="352" spans="1:2" x14ac:dyDescent="0.2">
      <c r="A352" s="15" t="s">
        <v>3256</v>
      </c>
      <c r="B352" s="15">
        <v>516</v>
      </c>
    </row>
    <row r="353" spans="1:2" x14ac:dyDescent="0.2">
      <c r="A353" s="15" t="s">
        <v>3257</v>
      </c>
      <c r="B353" s="15">
        <v>504</v>
      </c>
    </row>
    <row r="354" spans="1:2" x14ac:dyDescent="0.2">
      <c r="A354" s="15" t="s">
        <v>3258</v>
      </c>
      <c r="B354" s="15">
        <v>492</v>
      </c>
    </row>
    <row r="355" spans="1:2" x14ac:dyDescent="0.2">
      <c r="A355" s="15" t="s">
        <v>3259</v>
      </c>
      <c r="B355" s="15">
        <v>480</v>
      </c>
    </row>
    <row r="356" spans="1:2" x14ac:dyDescent="0.2">
      <c r="A356" s="15" t="s">
        <v>3260</v>
      </c>
      <c r="B356" s="15">
        <v>468</v>
      </c>
    </row>
    <row r="357" spans="1:2" x14ac:dyDescent="0.2">
      <c r="A357" s="15" t="s">
        <v>3261</v>
      </c>
      <c r="B357" s="15">
        <v>456</v>
      </c>
    </row>
    <row r="358" spans="1:2" x14ac:dyDescent="0.2">
      <c r="A358" s="15" t="s">
        <v>3262</v>
      </c>
      <c r="B358" s="15">
        <v>552</v>
      </c>
    </row>
    <row r="359" spans="1:2" x14ac:dyDescent="0.2">
      <c r="A359" s="15" t="s">
        <v>3263</v>
      </c>
      <c r="B359" s="15">
        <v>540</v>
      </c>
    </row>
    <row r="360" spans="1:2" x14ac:dyDescent="0.2">
      <c r="A360" s="15" t="s">
        <v>3264</v>
      </c>
      <c r="B360" s="15">
        <v>528</v>
      </c>
    </row>
    <row r="361" spans="1:2" x14ac:dyDescent="0.2">
      <c r="A361" s="15" t="s">
        <v>3265</v>
      </c>
      <c r="B361" s="15">
        <v>516</v>
      </c>
    </row>
    <row r="362" spans="1:2" x14ac:dyDescent="0.2">
      <c r="A362" s="15" t="s">
        <v>3266</v>
      </c>
      <c r="B362" s="15">
        <v>504</v>
      </c>
    </row>
    <row r="363" spans="1:2" x14ac:dyDescent="0.2">
      <c r="A363" s="15" t="s">
        <v>3267</v>
      </c>
      <c r="B363" s="15">
        <v>492</v>
      </c>
    </row>
    <row r="364" spans="1:2" x14ac:dyDescent="0.2">
      <c r="A364" s="15" t="s">
        <v>3268</v>
      </c>
      <c r="B364" s="15">
        <v>480</v>
      </c>
    </row>
    <row r="365" spans="1:2" x14ac:dyDescent="0.2">
      <c r="A365" s="15" t="s">
        <v>3269</v>
      </c>
      <c r="B365" s="15">
        <v>468</v>
      </c>
    </row>
    <row r="366" spans="1:2" x14ac:dyDescent="0.2">
      <c r="A366" s="15" t="s">
        <v>3270</v>
      </c>
      <c r="B366" s="15">
        <v>456</v>
      </c>
    </row>
    <row r="367" spans="1:2" x14ac:dyDescent="0.2">
      <c r="A367" s="15" t="s">
        <v>3271</v>
      </c>
      <c r="B367" s="15">
        <v>444</v>
      </c>
    </row>
    <row r="368" spans="1:2" x14ac:dyDescent="0.2">
      <c r="A368" s="15" t="s">
        <v>3272</v>
      </c>
      <c r="B368" s="15">
        <v>432</v>
      </c>
    </row>
    <row r="369" spans="1:2" x14ac:dyDescent="0.2">
      <c r="A369" s="15" t="s">
        <v>3273</v>
      </c>
      <c r="B369" s="15">
        <v>528</v>
      </c>
    </row>
    <row r="370" spans="1:2" x14ac:dyDescent="0.2">
      <c r="A370" s="15" t="s">
        <v>3274</v>
      </c>
      <c r="B370" s="15">
        <v>516</v>
      </c>
    </row>
    <row r="371" spans="1:2" x14ac:dyDescent="0.2">
      <c r="A371" s="15" t="s">
        <v>3275</v>
      </c>
      <c r="B371" s="15">
        <v>504</v>
      </c>
    </row>
    <row r="372" spans="1:2" x14ac:dyDescent="0.2">
      <c r="A372" s="15" t="s">
        <v>3276</v>
      </c>
      <c r="B372" s="15">
        <v>492</v>
      </c>
    </row>
    <row r="373" spans="1:2" x14ac:dyDescent="0.2">
      <c r="A373" s="15" t="s">
        <v>3277</v>
      </c>
      <c r="B373" s="15">
        <v>480</v>
      </c>
    </row>
    <row r="374" spans="1:2" x14ac:dyDescent="0.2">
      <c r="A374" s="15" t="s">
        <v>3278</v>
      </c>
      <c r="B374" s="15">
        <v>468</v>
      </c>
    </row>
    <row r="375" spans="1:2" x14ac:dyDescent="0.2">
      <c r="A375" s="15" t="s">
        <v>3279</v>
      </c>
      <c r="B375" s="15">
        <v>456</v>
      </c>
    </row>
    <row r="376" spans="1:2" x14ac:dyDescent="0.2">
      <c r="A376" s="15" t="s">
        <v>3280</v>
      </c>
      <c r="B376" s="15">
        <v>444</v>
      </c>
    </row>
    <row r="377" spans="1:2" x14ac:dyDescent="0.2">
      <c r="A377" s="15" t="s">
        <v>3281</v>
      </c>
      <c r="B377" s="15">
        <v>432</v>
      </c>
    </row>
    <row r="378" spans="1:2" x14ac:dyDescent="0.2">
      <c r="A378" s="15" t="s">
        <v>3282</v>
      </c>
      <c r="B378" s="15">
        <v>420</v>
      </c>
    </row>
    <row r="379" spans="1:2" x14ac:dyDescent="0.2">
      <c r="A379" s="15" t="s">
        <v>3283</v>
      </c>
      <c r="B379" s="15">
        <v>408</v>
      </c>
    </row>
    <row r="380" spans="1:2" x14ac:dyDescent="0.2">
      <c r="A380" s="15" t="s">
        <v>3284</v>
      </c>
      <c r="B380" s="15">
        <v>504</v>
      </c>
    </row>
    <row r="381" spans="1:2" x14ac:dyDescent="0.2">
      <c r="A381" s="15" t="s">
        <v>3285</v>
      </c>
      <c r="B381" s="15">
        <v>492</v>
      </c>
    </row>
    <row r="382" spans="1:2" x14ac:dyDescent="0.2">
      <c r="A382" s="15" t="s">
        <v>3286</v>
      </c>
      <c r="B382" s="15">
        <v>480</v>
      </c>
    </row>
    <row r="383" spans="1:2" x14ac:dyDescent="0.2">
      <c r="A383" s="15" t="s">
        <v>3287</v>
      </c>
      <c r="B383" s="15">
        <v>468</v>
      </c>
    </row>
    <row r="384" spans="1:2" x14ac:dyDescent="0.2">
      <c r="A384" s="15" t="s">
        <v>3288</v>
      </c>
      <c r="B384" s="15">
        <v>456</v>
      </c>
    </row>
    <row r="385" spans="1:2" x14ac:dyDescent="0.2">
      <c r="A385" s="15" t="s">
        <v>3289</v>
      </c>
      <c r="B385" s="15">
        <v>444</v>
      </c>
    </row>
    <row r="386" spans="1:2" x14ac:dyDescent="0.2">
      <c r="A386" s="15" t="s">
        <v>3290</v>
      </c>
      <c r="B386" s="15">
        <v>432</v>
      </c>
    </row>
    <row r="387" spans="1:2" x14ac:dyDescent="0.2">
      <c r="A387" s="15" t="s">
        <v>3291</v>
      </c>
      <c r="B387" s="15">
        <v>420</v>
      </c>
    </row>
    <row r="388" spans="1:2" x14ac:dyDescent="0.2">
      <c r="A388" s="15" t="s">
        <v>3292</v>
      </c>
      <c r="B388" s="15">
        <v>408</v>
      </c>
    </row>
    <row r="389" spans="1:2" x14ac:dyDescent="0.2">
      <c r="A389" s="15" t="s">
        <v>3293</v>
      </c>
      <c r="B389" s="15">
        <v>396</v>
      </c>
    </row>
    <row r="390" spans="1:2" x14ac:dyDescent="0.2">
      <c r="A390" s="15" t="s">
        <v>3294</v>
      </c>
      <c r="B390" s="15">
        <v>384</v>
      </c>
    </row>
    <row r="391" spans="1:2" x14ac:dyDescent="0.2">
      <c r="A391" s="15" t="s">
        <v>3295</v>
      </c>
      <c r="B391" s="15">
        <v>480</v>
      </c>
    </row>
    <row r="392" spans="1:2" x14ac:dyDescent="0.2">
      <c r="A392" s="15" t="s">
        <v>3296</v>
      </c>
      <c r="B392" s="15">
        <v>468</v>
      </c>
    </row>
    <row r="393" spans="1:2" x14ac:dyDescent="0.2">
      <c r="A393" s="15" t="s">
        <v>3297</v>
      </c>
      <c r="B393" s="15">
        <v>456</v>
      </c>
    </row>
    <row r="394" spans="1:2" x14ac:dyDescent="0.2">
      <c r="A394" s="15" t="s">
        <v>3298</v>
      </c>
      <c r="B394" s="15">
        <v>444</v>
      </c>
    </row>
    <row r="395" spans="1:2" x14ac:dyDescent="0.2">
      <c r="A395" s="15" t="s">
        <v>3299</v>
      </c>
      <c r="B395" s="15">
        <v>432</v>
      </c>
    </row>
    <row r="396" spans="1:2" x14ac:dyDescent="0.2">
      <c r="A396" s="15" t="s">
        <v>3300</v>
      </c>
      <c r="B396" s="15">
        <v>420</v>
      </c>
    </row>
    <row r="397" spans="1:2" x14ac:dyDescent="0.2">
      <c r="A397" s="15" t="s">
        <v>3301</v>
      </c>
      <c r="B397" s="15">
        <v>408</v>
      </c>
    </row>
    <row r="398" spans="1:2" x14ac:dyDescent="0.2">
      <c r="A398" s="15" t="s">
        <v>3302</v>
      </c>
      <c r="B398" s="15">
        <v>396</v>
      </c>
    </row>
    <row r="399" spans="1:2" x14ac:dyDescent="0.2">
      <c r="A399" s="15" t="s">
        <v>3303</v>
      </c>
      <c r="B399" s="15">
        <v>384</v>
      </c>
    </row>
    <row r="400" spans="1:2" x14ac:dyDescent="0.2">
      <c r="A400" s="15" t="s">
        <v>3304</v>
      </c>
      <c r="B400" s="15">
        <v>372</v>
      </c>
    </row>
    <row r="401" spans="1:2" x14ac:dyDescent="0.2">
      <c r="A401" s="15" t="s">
        <v>3305</v>
      </c>
      <c r="B401" s="15">
        <v>360</v>
      </c>
    </row>
    <row r="402" spans="1:2" x14ac:dyDescent="0.2">
      <c r="A402" s="15" t="s">
        <v>3306</v>
      </c>
      <c r="B402" s="15">
        <v>460</v>
      </c>
    </row>
    <row r="403" spans="1:2" x14ac:dyDescent="0.2">
      <c r="A403" s="15" t="s">
        <v>3307</v>
      </c>
      <c r="B403" s="15">
        <v>453</v>
      </c>
    </row>
    <row r="404" spans="1:2" x14ac:dyDescent="0.2">
      <c r="A404" s="15" t="s">
        <v>3308</v>
      </c>
      <c r="B404" s="15">
        <v>445</v>
      </c>
    </row>
    <row r="405" spans="1:2" x14ac:dyDescent="0.2">
      <c r="A405" s="15" t="s">
        <v>3309</v>
      </c>
      <c r="B405" s="15">
        <v>438</v>
      </c>
    </row>
    <row r="406" spans="1:2" x14ac:dyDescent="0.2">
      <c r="A406" s="15" t="s">
        <v>3310</v>
      </c>
      <c r="B406" s="15">
        <v>430</v>
      </c>
    </row>
    <row r="407" spans="1:2" x14ac:dyDescent="0.2">
      <c r="A407" s="15" t="s">
        <v>3311</v>
      </c>
      <c r="B407" s="15">
        <v>423</v>
      </c>
    </row>
    <row r="408" spans="1:2" x14ac:dyDescent="0.2">
      <c r="A408" s="15" t="s">
        <v>3312</v>
      </c>
      <c r="B408" s="15">
        <v>415</v>
      </c>
    </row>
    <row r="409" spans="1:2" x14ac:dyDescent="0.2">
      <c r="A409" s="15" t="s">
        <v>3313</v>
      </c>
      <c r="B409" s="15">
        <v>408</v>
      </c>
    </row>
    <row r="410" spans="1:2" x14ac:dyDescent="0.2">
      <c r="A410" s="15" t="s">
        <v>3314</v>
      </c>
      <c r="B410" s="15">
        <v>400</v>
      </c>
    </row>
    <row r="411" spans="1:2" x14ac:dyDescent="0.2">
      <c r="A411" s="15" t="s">
        <v>3315</v>
      </c>
      <c r="B411" s="15">
        <v>393</v>
      </c>
    </row>
    <row r="412" spans="1:2" x14ac:dyDescent="0.2">
      <c r="A412" s="15" t="s">
        <v>3316</v>
      </c>
      <c r="B412" s="15">
        <v>385</v>
      </c>
    </row>
    <row r="413" spans="1:2" x14ac:dyDescent="0.2">
      <c r="A413" s="15" t="s">
        <v>3317</v>
      </c>
      <c r="B413" s="15">
        <v>445</v>
      </c>
    </row>
    <row r="414" spans="1:2" x14ac:dyDescent="0.2">
      <c r="A414" s="15" t="s">
        <v>3318</v>
      </c>
      <c r="B414" s="15">
        <v>438</v>
      </c>
    </row>
    <row r="415" spans="1:2" x14ac:dyDescent="0.2">
      <c r="A415" s="15" t="s">
        <v>3319</v>
      </c>
      <c r="B415" s="15">
        <v>430</v>
      </c>
    </row>
    <row r="416" spans="1:2" x14ac:dyDescent="0.2">
      <c r="A416" s="15" t="s">
        <v>3320</v>
      </c>
      <c r="B416" s="15">
        <v>423</v>
      </c>
    </row>
    <row r="417" spans="1:2" x14ac:dyDescent="0.2">
      <c r="A417" s="15" t="s">
        <v>3321</v>
      </c>
      <c r="B417" s="15">
        <v>415</v>
      </c>
    </row>
    <row r="418" spans="1:2" x14ac:dyDescent="0.2">
      <c r="A418" s="15" t="s">
        <v>3322</v>
      </c>
      <c r="B418" s="15">
        <v>408</v>
      </c>
    </row>
    <row r="419" spans="1:2" x14ac:dyDescent="0.2">
      <c r="A419" s="15" t="s">
        <v>3323</v>
      </c>
      <c r="B419" s="15">
        <v>400</v>
      </c>
    </row>
    <row r="420" spans="1:2" x14ac:dyDescent="0.2">
      <c r="A420" s="15" t="s">
        <v>3324</v>
      </c>
      <c r="B420" s="15">
        <v>393</v>
      </c>
    </row>
    <row r="421" spans="1:2" x14ac:dyDescent="0.2">
      <c r="A421" s="15" t="s">
        <v>3325</v>
      </c>
      <c r="B421" s="15">
        <v>385</v>
      </c>
    </row>
    <row r="422" spans="1:2" x14ac:dyDescent="0.2">
      <c r="A422" s="15" t="s">
        <v>3326</v>
      </c>
      <c r="B422" s="15">
        <v>378</v>
      </c>
    </row>
    <row r="423" spans="1:2" x14ac:dyDescent="0.2">
      <c r="A423" s="15" t="s">
        <v>3327</v>
      </c>
      <c r="B423" s="15">
        <v>370</v>
      </c>
    </row>
    <row r="424" spans="1:2" x14ac:dyDescent="0.2">
      <c r="A424" s="15" t="s">
        <v>3328</v>
      </c>
      <c r="B424" s="15">
        <v>430</v>
      </c>
    </row>
    <row r="425" spans="1:2" x14ac:dyDescent="0.2">
      <c r="A425" s="15" t="s">
        <v>3329</v>
      </c>
      <c r="B425" s="15">
        <v>423</v>
      </c>
    </row>
    <row r="426" spans="1:2" x14ac:dyDescent="0.2">
      <c r="A426" s="15" t="s">
        <v>3330</v>
      </c>
      <c r="B426" s="15">
        <v>415</v>
      </c>
    </row>
    <row r="427" spans="1:2" x14ac:dyDescent="0.2">
      <c r="A427" s="15" t="s">
        <v>3331</v>
      </c>
      <c r="B427" s="15">
        <v>408</v>
      </c>
    </row>
    <row r="428" spans="1:2" x14ac:dyDescent="0.2">
      <c r="A428" s="15" t="s">
        <v>3332</v>
      </c>
      <c r="B428" s="15">
        <v>400</v>
      </c>
    </row>
    <row r="429" spans="1:2" x14ac:dyDescent="0.2">
      <c r="A429" s="15" t="s">
        <v>3333</v>
      </c>
      <c r="B429" s="15">
        <v>393</v>
      </c>
    </row>
    <row r="430" spans="1:2" x14ac:dyDescent="0.2">
      <c r="A430" s="15" t="s">
        <v>3334</v>
      </c>
      <c r="B430" s="15">
        <v>385</v>
      </c>
    </row>
    <row r="431" spans="1:2" x14ac:dyDescent="0.2">
      <c r="A431" s="15" t="s">
        <v>3335</v>
      </c>
      <c r="B431" s="15">
        <v>378</v>
      </c>
    </row>
    <row r="432" spans="1:2" x14ac:dyDescent="0.2">
      <c r="A432" s="15" t="s">
        <v>3336</v>
      </c>
      <c r="B432" s="15">
        <v>370</v>
      </c>
    </row>
    <row r="433" spans="1:2" x14ac:dyDescent="0.2">
      <c r="A433" s="15" t="s">
        <v>3337</v>
      </c>
      <c r="B433" s="15">
        <v>363</v>
      </c>
    </row>
    <row r="434" spans="1:2" x14ac:dyDescent="0.2">
      <c r="A434" s="15" t="s">
        <v>3338</v>
      </c>
      <c r="B434" s="15">
        <v>355</v>
      </c>
    </row>
    <row r="435" spans="1:2" x14ac:dyDescent="0.2">
      <c r="A435" s="15" t="s">
        <v>3339</v>
      </c>
      <c r="B435" s="15">
        <v>415</v>
      </c>
    </row>
    <row r="436" spans="1:2" x14ac:dyDescent="0.2">
      <c r="A436" s="15" t="s">
        <v>3340</v>
      </c>
      <c r="B436" s="15">
        <v>408</v>
      </c>
    </row>
    <row r="437" spans="1:2" x14ac:dyDescent="0.2">
      <c r="A437" s="15" t="s">
        <v>3341</v>
      </c>
      <c r="B437" s="15">
        <v>400</v>
      </c>
    </row>
    <row r="438" spans="1:2" x14ac:dyDescent="0.2">
      <c r="A438" s="15" t="s">
        <v>3342</v>
      </c>
      <c r="B438" s="15">
        <v>393</v>
      </c>
    </row>
    <row r="439" spans="1:2" x14ac:dyDescent="0.2">
      <c r="A439" s="15" t="s">
        <v>3343</v>
      </c>
      <c r="B439" s="15">
        <v>385</v>
      </c>
    </row>
    <row r="440" spans="1:2" x14ac:dyDescent="0.2">
      <c r="A440" s="15" t="s">
        <v>3344</v>
      </c>
      <c r="B440" s="15">
        <v>378</v>
      </c>
    </row>
    <row r="441" spans="1:2" x14ac:dyDescent="0.2">
      <c r="A441" s="15" t="s">
        <v>3345</v>
      </c>
      <c r="B441" s="15">
        <v>370</v>
      </c>
    </row>
    <row r="442" spans="1:2" x14ac:dyDescent="0.2">
      <c r="A442" s="15" t="s">
        <v>3346</v>
      </c>
      <c r="B442" s="15">
        <v>363</v>
      </c>
    </row>
    <row r="443" spans="1:2" x14ac:dyDescent="0.2">
      <c r="A443" s="15" t="s">
        <v>3347</v>
      </c>
      <c r="B443" s="15">
        <v>355</v>
      </c>
    </row>
    <row r="444" spans="1:2" x14ac:dyDescent="0.2">
      <c r="A444" s="15" t="s">
        <v>3348</v>
      </c>
      <c r="B444" s="15">
        <v>348</v>
      </c>
    </row>
    <row r="445" spans="1:2" x14ac:dyDescent="0.2">
      <c r="A445" s="15" t="s">
        <v>3349</v>
      </c>
      <c r="B445" s="15">
        <v>340</v>
      </c>
    </row>
    <row r="446" spans="1:2" x14ac:dyDescent="0.2">
      <c r="A446" s="15" t="s">
        <v>3350</v>
      </c>
      <c r="B446" s="15">
        <v>400</v>
      </c>
    </row>
    <row r="447" spans="1:2" x14ac:dyDescent="0.2">
      <c r="A447" s="15" t="s">
        <v>3351</v>
      </c>
      <c r="B447" s="15">
        <v>393</v>
      </c>
    </row>
    <row r="448" spans="1:2" x14ac:dyDescent="0.2">
      <c r="A448" s="15" t="s">
        <v>3352</v>
      </c>
      <c r="B448" s="15">
        <v>385</v>
      </c>
    </row>
    <row r="449" spans="1:2" x14ac:dyDescent="0.2">
      <c r="A449" s="15" t="s">
        <v>3353</v>
      </c>
      <c r="B449" s="15">
        <v>378</v>
      </c>
    </row>
    <row r="450" spans="1:2" x14ac:dyDescent="0.2">
      <c r="A450" s="15" t="s">
        <v>3354</v>
      </c>
      <c r="B450" s="15">
        <v>370</v>
      </c>
    </row>
    <row r="451" spans="1:2" x14ac:dyDescent="0.2">
      <c r="A451" s="15" t="s">
        <v>3355</v>
      </c>
      <c r="B451" s="15">
        <v>363</v>
      </c>
    </row>
    <row r="452" spans="1:2" x14ac:dyDescent="0.2">
      <c r="A452" s="15" t="s">
        <v>3356</v>
      </c>
      <c r="B452" s="15">
        <v>355</v>
      </c>
    </row>
    <row r="453" spans="1:2" x14ac:dyDescent="0.2">
      <c r="A453" s="15" t="s">
        <v>3357</v>
      </c>
      <c r="B453" s="15">
        <v>348</v>
      </c>
    </row>
    <row r="454" spans="1:2" x14ac:dyDescent="0.2">
      <c r="A454" s="15" t="s">
        <v>3358</v>
      </c>
      <c r="B454" s="15">
        <v>340</v>
      </c>
    </row>
    <row r="455" spans="1:2" x14ac:dyDescent="0.2">
      <c r="A455" s="15" t="s">
        <v>3359</v>
      </c>
      <c r="B455" s="15">
        <v>333</v>
      </c>
    </row>
    <row r="456" spans="1:2" x14ac:dyDescent="0.2">
      <c r="A456" s="15" t="s">
        <v>3360</v>
      </c>
      <c r="B456" s="15">
        <v>325</v>
      </c>
    </row>
    <row r="457" spans="1:2" x14ac:dyDescent="0.2">
      <c r="A457" s="15" t="s">
        <v>3361</v>
      </c>
      <c r="B457" s="15">
        <v>385</v>
      </c>
    </row>
    <row r="458" spans="1:2" x14ac:dyDescent="0.2">
      <c r="A458" s="15" t="s">
        <v>3362</v>
      </c>
      <c r="B458" s="15">
        <v>378</v>
      </c>
    </row>
    <row r="459" spans="1:2" x14ac:dyDescent="0.2">
      <c r="A459" s="15" t="s">
        <v>3363</v>
      </c>
      <c r="B459" s="15">
        <v>370</v>
      </c>
    </row>
    <row r="460" spans="1:2" x14ac:dyDescent="0.2">
      <c r="A460" s="15" t="s">
        <v>3364</v>
      </c>
      <c r="B460" s="15">
        <v>363</v>
      </c>
    </row>
    <row r="461" spans="1:2" x14ac:dyDescent="0.2">
      <c r="A461" s="15" t="s">
        <v>3365</v>
      </c>
      <c r="B461" s="15">
        <v>355</v>
      </c>
    </row>
    <row r="462" spans="1:2" x14ac:dyDescent="0.2">
      <c r="A462" s="15" t="s">
        <v>3366</v>
      </c>
      <c r="B462" s="15">
        <v>348</v>
      </c>
    </row>
    <row r="463" spans="1:2" x14ac:dyDescent="0.2">
      <c r="A463" s="15" t="s">
        <v>3367</v>
      </c>
      <c r="B463" s="15">
        <v>340</v>
      </c>
    </row>
    <row r="464" spans="1:2" x14ac:dyDescent="0.2">
      <c r="A464" s="15" t="s">
        <v>3368</v>
      </c>
      <c r="B464" s="15">
        <v>333</v>
      </c>
    </row>
    <row r="465" spans="1:2" x14ac:dyDescent="0.2">
      <c r="A465" s="15" t="s">
        <v>3369</v>
      </c>
      <c r="B465" s="15">
        <v>325</v>
      </c>
    </row>
    <row r="466" spans="1:2" x14ac:dyDescent="0.2">
      <c r="A466" s="15" t="s">
        <v>3370</v>
      </c>
      <c r="B466" s="15">
        <v>318</v>
      </c>
    </row>
    <row r="467" spans="1:2" x14ac:dyDescent="0.2">
      <c r="A467" s="15" t="s">
        <v>3371</v>
      </c>
      <c r="B467" s="15">
        <v>310</v>
      </c>
    </row>
    <row r="468" spans="1:2" x14ac:dyDescent="0.2">
      <c r="A468" s="15" t="s">
        <v>3372</v>
      </c>
      <c r="B468" s="15">
        <v>400</v>
      </c>
    </row>
    <row r="469" spans="1:2" x14ac:dyDescent="0.2">
      <c r="A469" s="15" t="s">
        <v>3373</v>
      </c>
      <c r="B469" s="15">
        <v>395</v>
      </c>
    </row>
    <row r="470" spans="1:2" x14ac:dyDescent="0.2">
      <c r="A470" s="15" t="s">
        <v>3374</v>
      </c>
      <c r="B470" s="15">
        <v>390</v>
      </c>
    </row>
    <row r="471" spans="1:2" x14ac:dyDescent="0.2">
      <c r="A471" s="15" t="s">
        <v>3375</v>
      </c>
      <c r="B471" s="15">
        <v>385</v>
      </c>
    </row>
    <row r="472" spans="1:2" x14ac:dyDescent="0.2">
      <c r="A472" s="15" t="s">
        <v>3376</v>
      </c>
      <c r="B472" s="15">
        <v>380</v>
      </c>
    </row>
    <row r="473" spans="1:2" x14ac:dyDescent="0.2">
      <c r="A473" s="15" t="s">
        <v>3377</v>
      </c>
      <c r="B473" s="15">
        <v>375</v>
      </c>
    </row>
    <row r="474" spans="1:2" x14ac:dyDescent="0.2">
      <c r="A474" s="15" t="s">
        <v>3378</v>
      </c>
      <c r="B474" s="15">
        <v>370</v>
      </c>
    </row>
    <row r="475" spans="1:2" x14ac:dyDescent="0.2">
      <c r="A475" s="15" t="s">
        <v>3379</v>
      </c>
      <c r="B475" s="15">
        <v>365</v>
      </c>
    </row>
    <row r="476" spans="1:2" x14ac:dyDescent="0.2">
      <c r="A476" s="15" t="s">
        <v>3380</v>
      </c>
      <c r="B476" s="15">
        <v>360</v>
      </c>
    </row>
    <row r="477" spans="1:2" x14ac:dyDescent="0.2">
      <c r="A477" s="15" t="s">
        <v>3381</v>
      </c>
      <c r="B477" s="15">
        <v>355</v>
      </c>
    </row>
    <row r="478" spans="1:2" x14ac:dyDescent="0.2">
      <c r="A478" s="15" t="s">
        <v>3382</v>
      </c>
      <c r="B478" s="15">
        <v>350</v>
      </c>
    </row>
    <row r="479" spans="1:2" x14ac:dyDescent="0.2">
      <c r="A479" s="15" t="s">
        <v>3383</v>
      </c>
      <c r="B479" s="15">
        <v>390</v>
      </c>
    </row>
    <row r="480" spans="1:2" x14ac:dyDescent="0.2">
      <c r="A480" s="15" t="s">
        <v>3384</v>
      </c>
      <c r="B480" s="15">
        <v>385</v>
      </c>
    </row>
    <row r="481" spans="1:2" x14ac:dyDescent="0.2">
      <c r="A481" s="15" t="s">
        <v>3385</v>
      </c>
      <c r="B481" s="15">
        <v>380</v>
      </c>
    </row>
    <row r="482" spans="1:2" x14ac:dyDescent="0.2">
      <c r="A482" s="15" t="s">
        <v>3386</v>
      </c>
      <c r="B482" s="15">
        <v>375</v>
      </c>
    </row>
    <row r="483" spans="1:2" x14ac:dyDescent="0.2">
      <c r="A483" s="15" t="s">
        <v>3387</v>
      </c>
      <c r="B483" s="15">
        <v>370</v>
      </c>
    </row>
    <row r="484" spans="1:2" x14ac:dyDescent="0.2">
      <c r="A484" s="15" t="s">
        <v>3388</v>
      </c>
      <c r="B484" s="15">
        <v>365</v>
      </c>
    </row>
    <row r="485" spans="1:2" x14ac:dyDescent="0.2">
      <c r="A485" s="15" t="s">
        <v>3389</v>
      </c>
      <c r="B485" s="15">
        <v>360</v>
      </c>
    </row>
    <row r="486" spans="1:2" x14ac:dyDescent="0.2">
      <c r="A486" s="15" t="s">
        <v>3390</v>
      </c>
      <c r="B486" s="15">
        <v>355</v>
      </c>
    </row>
    <row r="487" spans="1:2" x14ac:dyDescent="0.2">
      <c r="A487" s="15" t="s">
        <v>3391</v>
      </c>
      <c r="B487" s="15">
        <v>350</v>
      </c>
    </row>
    <row r="488" spans="1:2" x14ac:dyDescent="0.2">
      <c r="A488" s="15" t="s">
        <v>3392</v>
      </c>
      <c r="B488" s="15">
        <v>345</v>
      </c>
    </row>
    <row r="489" spans="1:2" x14ac:dyDescent="0.2">
      <c r="A489" s="15" t="s">
        <v>3393</v>
      </c>
      <c r="B489" s="15">
        <v>340</v>
      </c>
    </row>
    <row r="490" spans="1:2" x14ac:dyDescent="0.2">
      <c r="A490" s="15" t="s">
        <v>3394</v>
      </c>
      <c r="B490" s="15">
        <v>380</v>
      </c>
    </row>
    <row r="491" spans="1:2" x14ac:dyDescent="0.2">
      <c r="A491" s="15" t="s">
        <v>3395</v>
      </c>
      <c r="B491" s="15">
        <v>375</v>
      </c>
    </row>
    <row r="492" spans="1:2" x14ac:dyDescent="0.2">
      <c r="A492" s="15" t="s">
        <v>3396</v>
      </c>
      <c r="B492" s="15">
        <v>370</v>
      </c>
    </row>
    <row r="493" spans="1:2" x14ac:dyDescent="0.2">
      <c r="A493" s="15" t="s">
        <v>3397</v>
      </c>
      <c r="B493" s="15">
        <v>365</v>
      </c>
    </row>
    <row r="494" spans="1:2" x14ac:dyDescent="0.2">
      <c r="A494" s="15" t="s">
        <v>3398</v>
      </c>
      <c r="B494" s="15">
        <v>360</v>
      </c>
    </row>
    <row r="495" spans="1:2" x14ac:dyDescent="0.2">
      <c r="A495" s="15" t="s">
        <v>3399</v>
      </c>
      <c r="B495" s="15">
        <v>355</v>
      </c>
    </row>
    <row r="496" spans="1:2" x14ac:dyDescent="0.2">
      <c r="A496" s="15" t="s">
        <v>3400</v>
      </c>
      <c r="B496" s="15">
        <v>350</v>
      </c>
    </row>
    <row r="497" spans="1:2" x14ac:dyDescent="0.2">
      <c r="A497" s="15" t="s">
        <v>3401</v>
      </c>
      <c r="B497" s="15">
        <v>345</v>
      </c>
    </row>
    <row r="498" spans="1:2" x14ac:dyDescent="0.2">
      <c r="A498" s="15" t="s">
        <v>3402</v>
      </c>
      <c r="B498" s="15">
        <v>340</v>
      </c>
    </row>
    <row r="499" spans="1:2" x14ac:dyDescent="0.2">
      <c r="A499" s="15" t="s">
        <v>3403</v>
      </c>
      <c r="B499" s="15">
        <v>335</v>
      </c>
    </row>
    <row r="500" spans="1:2" x14ac:dyDescent="0.2">
      <c r="A500" s="15" t="s">
        <v>3404</v>
      </c>
      <c r="B500" s="15">
        <v>330</v>
      </c>
    </row>
    <row r="501" spans="1:2" x14ac:dyDescent="0.2">
      <c r="A501" s="15" t="s">
        <v>3405</v>
      </c>
      <c r="B501" s="15">
        <v>370</v>
      </c>
    </row>
    <row r="502" spans="1:2" x14ac:dyDescent="0.2">
      <c r="A502" s="15" t="s">
        <v>3406</v>
      </c>
      <c r="B502" s="15">
        <v>365</v>
      </c>
    </row>
    <row r="503" spans="1:2" x14ac:dyDescent="0.2">
      <c r="A503" s="15" t="s">
        <v>3407</v>
      </c>
      <c r="B503" s="15">
        <v>360</v>
      </c>
    </row>
    <row r="504" spans="1:2" x14ac:dyDescent="0.2">
      <c r="A504" s="15" t="s">
        <v>3408</v>
      </c>
      <c r="B504" s="15">
        <v>355</v>
      </c>
    </row>
    <row r="505" spans="1:2" x14ac:dyDescent="0.2">
      <c r="A505" s="15" t="s">
        <v>3409</v>
      </c>
      <c r="B505" s="15">
        <v>350</v>
      </c>
    </row>
    <row r="506" spans="1:2" x14ac:dyDescent="0.2">
      <c r="A506" s="15" t="s">
        <v>3410</v>
      </c>
      <c r="B506" s="15">
        <v>345</v>
      </c>
    </row>
    <row r="507" spans="1:2" x14ac:dyDescent="0.2">
      <c r="A507" s="15" t="s">
        <v>3411</v>
      </c>
      <c r="B507" s="15">
        <v>340</v>
      </c>
    </row>
    <row r="508" spans="1:2" x14ac:dyDescent="0.2">
      <c r="A508" s="15" t="s">
        <v>3412</v>
      </c>
      <c r="B508" s="15">
        <v>335</v>
      </c>
    </row>
    <row r="509" spans="1:2" x14ac:dyDescent="0.2">
      <c r="A509" s="15" t="s">
        <v>3413</v>
      </c>
      <c r="B509" s="15">
        <v>330</v>
      </c>
    </row>
    <row r="510" spans="1:2" x14ac:dyDescent="0.2">
      <c r="A510" s="15" t="s">
        <v>3414</v>
      </c>
      <c r="B510" s="15">
        <v>325</v>
      </c>
    </row>
    <row r="511" spans="1:2" x14ac:dyDescent="0.2">
      <c r="A511" s="15" t="s">
        <v>3415</v>
      </c>
      <c r="B511" s="15">
        <v>320</v>
      </c>
    </row>
    <row r="512" spans="1:2" x14ac:dyDescent="0.2">
      <c r="A512" s="15" t="s">
        <v>3416</v>
      </c>
      <c r="B512" s="15">
        <v>360</v>
      </c>
    </row>
    <row r="513" spans="1:2" x14ac:dyDescent="0.2">
      <c r="A513" s="15" t="s">
        <v>3417</v>
      </c>
      <c r="B513" s="15">
        <v>355</v>
      </c>
    </row>
    <row r="514" spans="1:2" x14ac:dyDescent="0.2">
      <c r="A514" s="15" t="s">
        <v>3418</v>
      </c>
      <c r="B514" s="15">
        <v>350</v>
      </c>
    </row>
    <row r="515" spans="1:2" x14ac:dyDescent="0.2">
      <c r="A515" s="15" t="s">
        <v>3419</v>
      </c>
      <c r="B515" s="15">
        <v>345</v>
      </c>
    </row>
    <row r="516" spans="1:2" x14ac:dyDescent="0.2">
      <c r="A516" s="15" t="s">
        <v>3420</v>
      </c>
      <c r="B516" s="15">
        <v>340</v>
      </c>
    </row>
    <row r="517" spans="1:2" x14ac:dyDescent="0.2">
      <c r="A517" s="15" t="s">
        <v>3421</v>
      </c>
      <c r="B517" s="15">
        <v>335</v>
      </c>
    </row>
    <row r="518" spans="1:2" x14ac:dyDescent="0.2">
      <c r="A518" s="15" t="s">
        <v>3422</v>
      </c>
      <c r="B518" s="15">
        <v>330</v>
      </c>
    </row>
    <row r="519" spans="1:2" x14ac:dyDescent="0.2">
      <c r="A519" s="15" t="s">
        <v>3423</v>
      </c>
      <c r="B519" s="15">
        <v>325</v>
      </c>
    </row>
    <row r="520" spans="1:2" x14ac:dyDescent="0.2">
      <c r="A520" s="15" t="s">
        <v>3424</v>
      </c>
      <c r="B520" s="15">
        <v>320</v>
      </c>
    </row>
    <row r="521" spans="1:2" x14ac:dyDescent="0.2">
      <c r="A521" s="15" t="s">
        <v>3425</v>
      </c>
      <c r="B521" s="15">
        <v>315</v>
      </c>
    </row>
    <row r="522" spans="1:2" x14ac:dyDescent="0.2">
      <c r="A522" s="15" t="s">
        <v>3426</v>
      </c>
      <c r="B522" s="15">
        <v>310</v>
      </c>
    </row>
    <row r="523" spans="1:2" x14ac:dyDescent="0.2">
      <c r="A523" s="15" t="s">
        <v>3427</v>
      </c>
      <c r="B523" s="15">
        <v>350</v>
      </c>
    </row>
    <row r="524" spans="1:2" x14ac:dyDescent="0.2">
      <c r="A524" s="15" t="s">
        <v>3428</v>
      </c>
      <c r="B524" s="15">
        <v>345</v>
      </c>
    </row>
    <row r="525" spans="1:2" x14ac:dyDescent="0.2">
      <c r="A525" s="15" t="s">
        <v>3429</v>
      </c>
      <c r="B525" s="15">
        <v>340</v>
      </c>
    </row>
    <row r="526" spans="1:2" x14ac:dyDescent="0.2">
      <c r="A526" s="15" t="s">
        <v>3430</v>
      </c>
      <c r="B526" s="15">
        <v>335</v>
      </c>
    </row>
    <row r="527" spans="1:2" x14ac:dyDescent="0.2">
      <c r="A527" s="15" t="s">
        <v>3431</v>
      </c>
      <c r="B527" s="15">
        <v>330</v>
      </c>
    </row>
    <row r="528" spans="1:2" x14ac:dyDescent="0.2">
      <c r="A528" s="15" t="s">
        <v>3432</v>
      </c>
      <c r="B528" s="15">
        <v>325</v>
      </c>
    </row>
    <row r="529" spans="1:2" x14ac:dyDescent="0.2">
      <c r="A529" s="15" t="s">
        <v>3433</v>
      </c>
      <c r="B529" s="15">
        <v>320</v>
      </c>
    </row>
    <row r="530" spans="1:2" x14ac:dyDescent="0.2">
      <c r="A530" s="15" t="s">
        <v>3434</v>
      </c>
      <c r="B530" s="15">
        <v>315</v>
      </c>
    </row>
    <row r="531" spans="1:2" x14ac:dyDescent="0.2">
      <c r="A531" s="15" t="s">
        <v>3435</v>
      </c>
      <c r="B531" s="15">
        <v>310</v>
      </c>
    </row>
    <row r="532" spans="1:2" x14ac:dyDescent="0.2">
      <c r="A532" s="15" t="s">
        <v>3436</v>
      </c>
      <c r="B532" s="15">
        <v>305</v>
      </c>
    </row>
    <row r="533" spans="1:2" x14ac:dyDescent="0.2">
      <c r="A533" s="15" t="s">
        <v>3437</v>
      </c>
      <c r="B533" s="15">
        <v>300</v>
      </c>
    </row>
    <row r="534" spans="1:2" x14ac:dyDescent="0.2">
      <c r="A534" s="15" t="s">
        <v>3438</v>
      </c>
      <c r="B534" s="15">
        <v>260</v>
      </c>
    </row>
    <row r="535" spans="1:2" x14ac:dyDescent="0.2">
      <c r="A535" s="15" t="s">
        <v>3439</v>
      </c>
      <c r="B535" s="15">
        <v>240</v>
      </c>
    </row>
    <row r="536" spans="1:2" x14ac:dyDescent="0.2">
      <c r="A536" s="15" t="s">
        <v>3440</v>
      </c>
      <c r="B536" s="15">
        <v>236</v>
      </c>
    </row>
    <row r="537" spans="1:2" x14ac:dyDescent="0.2">
      <c r="A537" s="15" t="s">
        <v>3441</v>
      </c>
      <c r="B537" s="15">
        <v>232</v>
      </c>
    </row>
    <row r="538" spans="1:2" x14ac:dyDescent="0.2">
      <c r="A538" s="15" t="s">
        <v>3442</v>
      </c>
      <c r="B538" s="15">
        <v>228</v>
      </c>
    </row>
    <row r="539" spans="1:2" x14ac:dyDescent="0.2">
      <c r="A539" s="15" t="s">
        <v>3443</v>
      </c>
      <c r="B539" s="15">
        <v>224</v>
      </c>
    </row>
    <row r="540" spans="1:2" x14ac:dyDescent="0.2">
      <c r="A540" s="15" t="s">
        <v>3444</v>
      </c>
      <c r="B540" s="15">
        <v>220</v>
      </c>
    </row>
    <row r="541" spans="1:2" x14ac:dyDescent="0.2">
      <c r="A541" s="15" t="s">
        <v>3445</v>
      </c>
      <c r="B541" s="15">
        <v>216</v>
      </c>
    </row>
    <row r="542" spans="1:2" x14ac:dyDescent="0.2">
      <c r="A542" s="15" t="s">
        <v>3446</v>
      </c>
      <c r="B542" s="15">
        <v>212</v>
      </c>
    </row>
    <row r="543" spans="1:2" x14ac:dyDescent="0.2">
      <c r="A543" s="15" t="s">
        <v>3447</v>
      </c>
      <c r="B543" s="15">
        <v>208</v>
      </c>
    </row>
    <row r="544" spans="1:2" x14ac:dyDescent="0.2">
      <c r="A544" s="15" t="s">
        <v>3448</v>
      </c>
      <c r="B544" s="15">
        <v>204</v>
      </c>
    </row>
    <row r="545" spans="1:2" x14ac:dyDescent="0.2">
      <c r="A545" s="15" t="s">
        <v>3449</v>
      </c>
      <c r="B545" s="15">
        <v>200</v>
      </c>
    </row>
    <row r="546" spans="1:2" x14ac:dyDescent="0.2">
      <c r="A546" s="15" t="s">
        <v>3450</v>
      </c>
      <c r="B546" s="15">
        <v>232</v>
      </c>
    </row>
    <row r="547" spans="1:2" x14ac:dyDescent="0.2">
      <c r="A547" s="15" t="s">
        <v>3451</v>
      </c>
      <c r="B547" s="15">
        <v>228</v>
      </c>
    </row>
    <row r="548" spans="1:2" x14ac:dyDescent="0.2">
      <c r="A548" s="15" t="s">
        <v>3452</v>
      </c>
      <c r="B548" s="15">
        <v>224</v>
      </c>
    </row>
    <row r="549" spans="1:2" x14ac:dyDescent="0.2">
      <c r="A549" s="15" t="s">
        <v>3453</v>
      </c>
      <c r="B549" s="15">
        <v>220</v>
      </c>
    </row>
    <row r="550" spans="1:2" x14ac:dyDescent="0.2">
      <c r="A550" s="15" t="s">
        <v>3454</v>
      </c>
      <c r="B550" s="15">
        <v>216</v>
      </c>
    </row>
    <row r="551" spans="1:2" x14ac:dyDescent="0.2">
      <c r="A551" s="15" t="s">
        <v>3455</v>
      </c>
      <c r="B551" s="15">
        <v>212</v>
      </c>
    </row>
    <row r="552" spans="1:2" x14ac:dyDescent="0.2">
      <c r="A552" s="15" t="s">
        <v>3456</v>
      </c>
      <c r="B552" s="15">
        <v>208</v>
      </c>
    </row>
    <row r="553" spans="1:2" x14ac:dyDescent="0.2">
      <c r="A553" s="15" t="s">
        <v>3457</v>
      </c>
      <c r="B553" s="15">
        <v>204</v>
      </c>
    </row>
    <row r="554" spans="1:2" x14ac:dyDescent="0.2">
      <c r="A554" s="15" t="s">
        <v>3458</v>
      </c>
      <c r="B554" s="15">
        <v>200</v>
      </c>
    </row>
    <row r="555" spans="1:2" x14ac:dyDescent="0.2">
      <c r="A555" s="15" t="s">
        <v>3459</v>
      </c>
      <c r="B555" s="15">
        <v>196</v>
      </c>
    </row>
    <row r="556" spans="1:2" x14ac:dyDescent="0.2">
      <c r="A556" s="15" t="s">
        <v>3460</v>
      </c>
      <c r="B556" s="15">
        <v>192</v>
      </c>
    </row>
    <row r="557" spans="1:2" x14ac:dyDescent="0.2">
      <c r="A557" s="15" t="s">
        <v>3461</v>
      </c>
      <c r="B557" s="15">
        <v>224</v>
      </c>
    </row>
    <row r="558" spans="1:2" x14ac:dyDescent="0.2">
      <c r="A558" s="15" t="s">
        <v>3462</v>
      </c>
      <c r="B558" s="15">
        <v>220</v>
      </c>
    </row>
    <row r="559" spans="1:2" x14ac:dyDescent="0.2">
      <c r="A559" s="15" t="s">
        <v>3463</v>
      </c>
      <c r="B559" s="15">
        <v>216</v>
      </c>
    </row>
    <row r="560" spans="1:2" x14ac:dyDescent="0.2">
      <c r="A560" s="15" t="s">
        <v>3464</v>
      </c>
      <c r="B560" s="15">
        <v>212</v>
      </c>
    </row>
    <row r="561" spans="1:2" x14ac:dyDescent="0.2">
      <c r="A561" s="15" t="s">
        <v>3465</v>
      </c>
      <c r="B561" s="15">
        <v>208</v>
      </c>
    </row>
    <row r="562" spans="1:2" x14ac:dyDescent="0.2">
      <c r="A562" s="15" t="s">
        <v>3466</v>
      </c>
      <c r="B562" s="15">
        <v>204</v>
      </c>
    </row>
    <row r="563" spans="1:2" x14ac:dyDescent="0.2">
      <c r="A563" s="15" t="s">
        <v>3467</v>
      </c>
      <c r="B563" s="15">
        <v>200</v>
      </c>
    </row>
    <row r="564" spans="1:2" x14ac:dyDescent="0.2">
      <c r="A564" s="15" t="s">
        <v>3468</v>
      </c>
      <c r="B564" s="15">
        <v>196</v>
      </c>
    </row>
    <row r="565" spans="1:2" x14ac:dyDescent="0.2">
      <c r="A565" s="15" t="s">
        <v>3469</v>
      </c>
      <c r="B565" s="15">
        <v>192</v>
      </c>
    </row>
    <row r="566" spans="1:2" x14ac:dyDescent="0.2">
      <c r="A566" s="15" t="s">
        <v>3470</v>
      </c>
      <c r="B566" s="15">
        <v>188</v>
      </c>
    </row>
    <row r="567" spans="1:2" x14ac:dyDescent="0.2">
      <c r="A567" s="15" t="s">
        <v>3471</v>
      </c>
      <c r="B567" s="15">
        <v>184</v>
      </c>
    </row>
    <row r="568" spans="1:2" x14ac:dyDescent="0.2">
      <c r="A568" s="15" t="s">
        <v>3472</v>
      </c>
      <c r="B568" s="15">
        <v>216</v>
      </c>
    </row>
    <row r="569" spans="1:2" x14ac:dyDescent="0.2">
      <c r="A569" s="15" t="s">
        <v>3473</v>
      </c>
      <c r="B569" s="15">
        <v>212</v>
      </c>
    </row>
    <row r="570" spans="1:2" x14ac:dyDescent="0.2">
      <c r="A570" s="15" t="s">
        <v>3474</v>
      </c>
      <c r="B570" s="15">
        <v>208</v>
      </c>
    </row>
    <row r="571" spans="1:2" x14ac:dyDescent="0.2">
      <c r="A571" s="15" t="s">
        <v>3475</v>
      </c>
      <c r="B571" s="15">
        <v>204</v>
      </c>
    </row>
    <row r="572" spans="1:2" x14ac:dyDescent="0.2">
      <c r="A572" s="15" t="s">
        <v>3476</v>
      </c>
      <c r="B572" s="15">
        <v>200</v>
      </c>
    </row>
    <row r="573" spans="1:2" x14ac:dyDescent="0.2">
      <c r="A573" s="15" t="s">
        <v>3477</v>
      </c>
      <c r="B573" s="15">
        <v>196</v>
      </c>
    </row>
    <row r="574" spans="1:2" x14ac:dyDescent="0.2">
      <c r="A574" s="15" t="s">
        <v>3478</v>
      </c>
      <c r="B574" s="15">
        <v>192</v>
      </c>
    </row>
    <row r="575" spans="1:2" x14ac:dyDescent="0.2">
      <c r="A575" s="15" t="s">
        <v>3479</v>
      </c>
      <c r="B575" s="15">
        <v>188</v>
      </c>
    </row>
    <row r="576" spans="1:2" x14ac:dyDescent="0.2">
      <c r="A576" s="15" t="s">
        <v>3480</v>
      </c>
      <c r="B576" s="15">
        <v>184</v>
      </c>
    </row>
    <row r="577" spans="1:2" x14ac:dyDescent="0.2">
      <c r="A577" s="15" t="s">
        <v>3481</v>
      </c>
      <c r="B577" s="15">
        <v>180</v>
      </c>
    </row>
    <row r="578" spans="1:2" x14ac:dyDescent="0.2">
      <c r="A578" s="15" t="s">
        <v>3482</v>
      </c>
      <c r="B578" s="15">
        <v>176</v>
      </c>
    </row>
    <row r="579" spans="1:2" x14ac:dyDescent="0.2">
      <c r="A579" s="15" t="s">
        <v>3483</v>
      </c>
      <c r="B579" s="15">
        <v>208</v>
      </c>
    </row>
    <row r="580" spans="1:2" x14ac:dyDescent="0.2">
      <c r="A580" s="15" t="s">
        <v>3484</v>
      </c>
      <c r="B580" s="15">
        <v>204</v>
      </c>
    </row>
    <row r="581" spans="1:2" x14ac:dyDescent="0.2">
      <c r="A581" s="15" t="s">
        <v>3485</v>
      </c>
      <c r="B581" s="15">
        <v>200</v>
      </c>
    </row>
    <row r="582" spans="1:2" x14ac:dyDescent="0.2">
      <c r="A582" s="15" t="s">
        <v>3486</v>
      </c>
      <c r="B582" s="15">
        <v>196</v>
      </c>
    </row>
    <row r="583" spans="1:2" x14ac:dyDescent="0.2">
      <c r="A583" s="15" t="s">
        <v>3487</v>
      </c>
      <c r="B583" s="15">
        <v>192</v>
      </c>
    </row>
    <row r="584" spans="1:2" x14ac:dyDescent="0.2">
      <c r="A584" s="15" t="s">
        <v>3488</v>
      </c>
      <c r="B584" s="15">
        <v>188</v>
      </c>
    </row>
    <row r="585" spans="1:2" x14ac:dyDescent="0.2">
      <c r="A585" s="15" t="s">
        <v>3489</v>
      </c>
      <c r="B585" s="15">
        <v>184</v>
      </c>
    </row>
    <row r="586" spans="1:2" x14ac:dyDescent="0.2">
      <c r="A586" s="15" t="s">
        <v>3490</v>
      </c>
      <c r="B586" s="15">
        <v>180</v>
      </c>
    </row>
    <row r="587" spans="1:2" x14ac:dyDescent="0.2">
      <c r="A587" s="15" t="s">
        <v>3491</v>
      </c>
      <c r="B587" s="15">
        <v>176</v>
      </c>
    </row>
    <row r="588" spans="1:2" x14ac:dyDescent="0.2">
      <c r="A588" s="15" t="s">
        <v>3492</v>
      </c>
      <c r="B588" s="15">
        <v>172</v>
      </c>
    </row>
    <row r="589" spans="1:2" x14ac:dyDescent="0.2">
      <c r="A589" s="15" t="s">
        <v>3493</v>
      </c>
      <c r="B589" s="15">
        <v>168</v>
      </c>
    </row>
    <row r="590" spans="1:2" x14ac:dyDescent="0.2">
      <c r="A590" s="15" t="s">
        <v>3494</v>
      </c>
      <c r="B590" s="15">
        <v>200</v>
      </c>
    </row>
    <row r="591" spans="1:2" x14ac:dyDescent="0.2">
      <c r="A591" s="15" t="s">
        <v>3495</v>
      </c>
      <c r="B591" s="15">
        <v>196</v>
      </c>
    </row>
    <row r="592" spans="1:2" x14ac:dyDescent="0.2">
      <c r="A592" s="15" t="s">
        <v>3496</v>
      </c>
      <c r="B592" s="15">
        <v>192</v>
      </c>
    </row>
    <row r="593" spans="1:2" x14ac:dyDescent="0.2">
      <c r="A593" s="15" t="s">
        <v>3497</v>
      </c>
      <c r="B593" s="15">
        <v>188</v>
      </c>
    </row>
    <row r="594" spans="1:2" x14ac:dyDescent="0.2">
      <c r="A594" s="15" t="s">
        <v>3498</v>
      </c>
      <c r="B594" s="15">
        <v>184</v>
      </c>
    </row>
    <row r="595" spans="1:2" x14ac:dyDescent="0.2">
      <c r="A595" s="15" t="s">
        <v>3499</v>
      </c>
      <c r="B595" s="15">
        <v>180</v>
      </c>
    </row>
    <row r="596" spans="1:2" x14ac:dyDescent="0.2">
      <c r="A596" s="15" t="s">
        <v>3500</v>
      </c>
      <c r="B596" s="15">
        <v>176</v>
      </c>
    </row>
    <row r="597" spans="1:2" x14ac:dyDescent="0.2">
      <c r="A597" s="15" t="s">
        <v>3501</v>
      </c>
      <c r="B597" s="15">
        <v>172</v>
      </c>
    </row>
    <row r="598" spans="1:2" x14ac:dyDescent="0.2">
      <c r="A598" s="15" t="s">
        <v>3502</v>
      </c>
      <c r="B598" s="15">
        <v>168</v>
      </c>
    </row>
    <row r="599" spans="1:2" x14ac:dyDescent="0.2">
      <c r="A599" s="15" t="s">
        <v>3503</v>
      </c>
      <c r="B599" s="15">
        <v>164</v>
      </c>
    </row>
    <row r="600" spans="1:2" x14ac:dyDescent="0.2">
      <c r="A600" s="15" t="s">
        <v>3504</v>
      </c>
      <c r="B600" s="15">
        <v>160</v>
      </c>
    </row>
    <row r="601" spans="1:2" x14ac:dyDescent="0.2">
      <c r="A601" s="15" t="s">
        <v>3505</v>
      </c>
      <c r="B601" s="15">
        <v>350</v>
      </c>
    </row>
    <row r="602" spans="1:2" x14ac:dyDescent="0.2">
      <c r="A602" s="15" t="s">
        <v>3506</v>
      </c>
      <c r="B602" s="15">
        <v>343</v>
      </c>
    </row>
    <row r="603" spans="1:2" x14ac:dyDescent="0.2">
      <c r="A603" s="15" t="s">
        <v>3507</v>
      </c>
      <c r="B603" s="15">
        <v>335</v>
      </c>
    </row>
    <row r="604" spans="1:2" x14ac:dyDescent="0.2">
      <c r="A604" s="15" t="s">
        <v>3508</v>
      </c>
      <c r="B604" s="15">
        <v>328</v>
      </c>
    </row>
    <row r="605" spans="1:2" x14ac:dyDescent="0.2">
      <c r="A605" s="15" t="s">
        <v>3509</v>
      </c>
      <c r="B605" s="15">
        <v>320</v>
      </c>
    </row>
    <row r="606" spans="1:2" x14ac:dyDescent="0.2">
      <c r="A606" s="15" t="s">
        <v>3510</v>
      </c>
      <c r="B606" s="15">
        <v>313</v>
      </c>
    </row>
    <row r="607" spans="1:2" x14ac:dyDescent="0.2">
      <c r="A607" s="15" t="s">
        <v>3511</v>
      </c>
      <c r="B607" s="15">
        <v>305</v>
      </c>
    </row>
    <row r="608" spans="1:2" x14ac:dyDescent="0.2">
      <c r="A608" s="15" t="s">
        <v>3512</v>
      </c>
      <c r="B608" s="15">
        <v>298</v>
      </c>
    </row>
    <row r="609" spans="1:2" x14ac:dyDescent="0.2">
      <c r="A609" s="15" t="s">
        <v>3513</v>
      </c>
      <c r="B609" s="15">
        <v>290</v>
      </c>
    </row>
    <row r="610" spans="1:2" x14ac:dyDescent="0.2">
      <c r="A610" s="15" t="s">
        <v>3514</v>
      </c>
      <c r="B610" s="15">
        <v>283</v>
      </c>
    </row>
    <row r="611" spans="1:2" x14ac:dyDescent="0.2">
      <c r="A611" s="15" t="s">
        <v>3515</v>
      </c>
      <c r="B611" s="15">
        <v>275</v>
      </c>
    </row>
    <row r="612" spans="1:2" x14ac:dyDescent="0.2">
      <c r="A612" s="15" t="s">
        <v>3516</v>
      </c>
      <c r="B612" s="15">
        <v>335</v>
      </c>
    </row>
    <row r="613" spans="1:2" x14ac:dyDescent="0.2">
      <c r="A613" s="15" t="s">
        <v>3517</v>
      </c>
      <c r="B613" s="15">
        <v>328</v>
      </c>
    </row>
    <row r="614" spans="1:2" x14ac:dyDescent="0.2">
      <c r="A614" s="15" t="s">
        <v>3518</v>
      </c>
      <c r="B614" s="15">
        <v>320</v>
      </c>
    </row>
    <row r="615" spans="1:2" x14ac:dyDescent="0.2">
      <c r="A615" s="15" t="s">
        <v>3519</v>
      </c>
      <c r="B615" s="15">
        <v>313</v>
      </c>
    </row>
    <row r="616" spans="1:2" x14ac:dyDescent="0.2">
      <c r="A616" s="15" t="s">
        <v>3520</v>
      </c>
      <c r="B616" s="15">
        <v>305</v>
      </c>
    </row>
    <row r="617" spans="1:2" x14ac:dyDescent="0.2">
      <c r="A617" s="15" t="s">
        <v>3521</v>
      </c>
      <c r="B617" s="15">
        <v>298</v>
      </c>
    </row>
    <row r="618" spans="1:2" x14ac:dyDescent="0.2">
      <c r="A618" s="15" t="s">
        <v>3522</v>
      </c>
      <c r="B618" s="15">
        <v>290</v>
      </c>
    </row>
    <row r="619" spans="1:2" x14ac:dyDescent="0.2">
      <c r="A619" s="15" t="s">
        <v>3523</v>
      </c>
      <c r="B619" s="15">
        <v>283</v>
      </c>
    </row>
    <row r="620" spans="1:2" x14ac:dyDescent="0.2">
      <c r="A620" s="15" t="s">
        <v>3524</v>
      </c>
      <c r="B620" s="15">
        <v>275</v>
      </c>
    </row>
    <row r="621" spans="1:2" x14ac:dyDescent="0.2">
      <c r="A621" s="15" t="s">
        <v>3525</v>
      </c>
      <c r="B621" s="15">
        <v>268</v>
      </c>
    </row>
    <row r="622" spans="1:2" x14ac:dyDescent="0.2">
      <c r="A622" s="15" t="s">
        <v>3526</v>
      </c>
      <c r="B622" s="15">
        <v>260</v>
      </c>
    </row>
    <row r="623" spans="1:2" x14ac:dyDescent="0.2">
      <c r="A623" s="15" t="s">
        <v>3527</v>
      </c>
      <c r="B623" s="15">
        <v>320</v>
      </c>
    </row>
    <row r="624" spans="1:2" x14ac:dyDescent="0.2">
      <c r="A624" s="15" t="s">
        <v>3528</v>
      </c>
      <c r="B624" s="15">
        <v>313</v>
      </c>
    </row>
    <row r="625" spans="1:2" x14ac:dyDescent="0.2">
      <c r="A625" s="15" t="s">
        <v>3529</v>
      </c>
      <c r="B625" s="15">
        <v>305</v>
      </c>
    </row>
    <row r="626" spans="1:2" x14ac:dyDescent="0.2">
      <c r="A626" s="15" t="s">
        <v>3530</v>
      </c>
      <c r="B626" s="15">
        <v>298</v>
      </c>
    </row>
    <row r="627" spans="1:2" x14ac:dyDescent="0.2">
      <c r="A627" s="15" t="s">
        <v>3531</v>
      </c>
      <c r="B627" s="15">
        <v>290</v>
      </c>
    </row>
    <row r="628" spans="1:2" x14ac:dyDescent="0.2">
      <c r="A628" s="15" t="s">
        <v>3532</v>
      </c>
      <c r="B628" s="15">
        <v>283</v>
      </c>
    </row>
    <row r="629" spans="1:2" x14ac:dyDescent="0.2">
      <c r="A629" s="15" t="s">
        <v>3533</v>
      </c>
      <c r="B629" s="15">
        <v>275</v>
      </c>
    </row>
    <row r="630" spans="1:2" x14ac:dyDescent="0.2">
      <c r="A630" s="15" t="s">
        <v>3534</v>
      </c>
      <c r="B630" s="15">
        <v>268</v>
      </c>
    </row>
    <row r="631" spans="1:2" x14ac:dyDescent="0.2">
      <c r="A631" s="15" t="s">
        <v>3535</v>
      </c>
      <c r="B631" s="15">
        <v>260</v>
      </c>
    </row>
    <row r="632" spans="1:2" x14ac:dyDescent="0.2">
      <c r="A632" s="15" t="s">
        <v>3536</v>
      </c>
      <c r="B632" s="15">
        <v>253</v>
      </c>
    </row>
    <row r="633" spans="1:2" x14ac:dyDescent="0.2">
      <c r="A633" s="15" t="s">
        <v>3537</v>
      </c>
      <c r="B633" s="15">
        <v>245</v>
      </c>
    </row>
    <row r="634" spans="1:2" x14ac:dyDescent="0.2">
      <c r="A634" s="15" t="s">
        <v>3538</v>
      </c>
      <c r="B634" s="15">
        <v>305</v>
      </c>
    </row>
    <row r="635" spans="1:2" x14ac:dyDescent="0.2">
      <c r="A635" s="15" t="s">
        <v>3539</v>
      </c>
      <c r="B635" s="15">
        <v>298</v>
      </c>
    </row>
    <row r="636" spans="1:2" x14ac:dyDescent="0.2">
      <c r="A636" s="15" t="s">
        <v>3540</v>
      </c>
      <c r="B636" s="15">
        <v>290</v>
      </c>
    </row>
    <row r="637" spans="1:2" x14ac:dyDescent="0.2">
      <c r="A637" s="15" t="s">
        <v>3541</v>
      </c>
      <c r="B637" s="15">
        <v>283</v>
      </c>
    </row>
    <row r="638" spans="1:2" x14ac:dyDescent="0.2">
      <c r="A638" s="15" t="s">
        <v>3542</v>
      </c>
      <c r="B638" s="15">
        <v>275</v>
      </c>
    </row>
    <row r="639" spans="1:2" x14ac:dyDescent="0.2">
      <c r="A639" s="15" t="s">
        <v>3543</v>
      </c>
      <c r="B639" s="15">
        <v>268</v>
      </c>
    </row>
    <row r="640" spans="1:2" x14ac:dyDescent="0.2">
      <c r="A640" s="15" t="s">
        <v>3544</v>
      </c>
      <c r="B640" s="15">
        <v>260</v>
      </c>
    </row>
    <row r="641" spans="1:2" x14ac:dyDescent="0.2">
      <c r="A641" s="15" t="s">
        <v>3545</v>
      </c>
      <c r="B641" s="15">
        <v>253</v>
      </c>
    </row>
    <row r="642" spans="1:2" x14ac:dyDescent="0.2">
      <c r="A642" s="15" t="s">
        <v>3546</v>
      </c>
      <c r="B642" s="15">
        <v>245</v>
      </c>
    </row>
    <row r="643" spans="1:2" x14ac:dyDescent="0.2">
      <c r="A643" s="15" t="s">
        <v>3547</v>
      </c>
      <c r="B643" s="15">
        <v>238</v>
      </c>
    </row>
    <row r="644" spans="1:2" x14ac:dyDescent="0.2">
      <c r="A644" s="15" t="s">
        <v>3548</v>
      </c>
      <c r="B644" s="15">
        <v>230</v>
      </c>
    </row>
    <row r="645" spans="1:2" x14ac:dyDescent="0.2">
      <c r="A645" s="15" t="s">
        <v>3549</v>
      </c>
      <c r="B645" s="15">
        <v>290</v>
      </c>
    </row>
    <row r="646" spans="1:2" x14ac:dyDescent="0.2">
      <c r="A646" s="15" t="s">
        <v>3550</v>
      </c>
      <c r="B646" s="15">
        <v>283</v>
      </c>
    </row>
    <row r="647" spans="1:2" x14ac:dyDescent="0.2">
      <c r="A647" s="15" t="s">
        <v>3551</v>
      </c>
      <c r="B647" s="15">
        <v>275</v>
      </c>
    </row>
    <row r="648" spans="1:2" x14ac:dyDescent="0.2">
      <c r="A648" s="15" t="s">
        <v>3552</v>
      </c>
      <c r="B648" s="15">
        <v>268</v>
      </c>
    </row>
    <row r="649" spans="1:2" x14ac:dyDescent="0.2">
      <c r="A649" s="15" t="s">
        <v>3553</v>
      </c>
      <c r="B649" s="15">
        <v>260</v>
      </c>
    </row>
    <row r="650" spans="1:2" x14ac:dyDescent="0.2">
      <c r="A650" s="15" t="s">
        <v>3554</v>
      </c>
      <c r="B650" s="15">
        <v>253</v>
      </c>
    </row>
    <row r="651" spans="1:2" x14ac:dyDescent="0.2">
      <c r="A651" s="15" t="s">
        <v>3555</v>
      </c>
      <c r="B651" s="15">
        <v>245</v>
      </c>
    </row>
    <row r="652" spans="1:2" x14ac:dyDescent="0.2">
      <c r="A652" s="15" t="s">
        <v>3556</v>
      </c>
      <c r="B652" s="15">
        <v>238</v>
      </c>
    </row>
    <row r="653" spans="1:2" x14ac:dyDescent="0.2">
      <c r="A653" s="15" t="s">
        <v>3557</v>
      </c>
      <c r="B653" s="15">
        <v>230</v>
      </c>
    </row>
    <row r="654" spans="1:2" x14ac:dyDescent="0.2">
      <c r="A654" s="15" t="s">
        <v>3559</v>
      </c>
      <c r="B654" s="15">
        <v>223</v>
      </c>
    </row>
    <row r="655" spans="1:2" x14ac:dyDescent="0.2">
      <c r="A655" s="15" t="s">
        <v>3560</v>
      </c>
      <c r="B655" s="15">
        <v>215</v>
      </c>
    </row>
    <row r="656" spans="1:2" x14ac:dyDescent="0.2">
      <c r="A656" s="15" t="s">
        <v>3561</v>
      </c>
      <c r="B656" s="15">
        <v>275</v>
      </c>
    </row>
    <row r="657" spans="1:2" x14ac:dyDescent="0.2">
      <c r="A657" s="15" t="s">
        <v>3562</v>
      </c>
      <c r="B657" s="15">
        <v>268</v>
      </c>
    </row>
    <row r="658" spans="1:2" x14ac:dyDescent="0.2">
      <c r="A658" s="15" t="s">
        <v>3563</v>
      </c>
      <c r="B658" s="15">
        <v>260</v>
      </c>
    </row>
    <row r="659" spans="1:2" x14ac:dyDescent="0.2">
      <c r="A659" s="15" t="s">
        <v>3564</v>
      </c>
      <c r="B659" s="15">
        <v>253</v>
      </c>
    </row>
    <row r="660" spans="1:2" x14ac:dyDescent="0.2">
      <c r="A660" s="15" t="s">
        <v>3565</v>
      </c>
      <c r="B660" s="15">
        <v>245</v>
      </c>
    </row>
    <row r="661" spans="1:2" x14ac:dyDescent="0.2">
      <c r="A661" s="15" t="s">
        <v>3566</v>
      </c>
      <c r="B661" s="15">
        <v>238</v>
      </c>
    </row>
    <row r="662" spans="1:2" x14ac:dyDescent="0.2">
      <c r="A662" s="15" t="s">
        <v>3567</v>
      </c>
      <c r="B662" s="15">
        <v>230</v>
      </c>
    </row>
    <row r="663" spans="1:2" x14ac:dyDescent="0.2">
      <c r="A663" s="15" t="s">
        <v>3568</v>
      </c>
      <c r="B663" s="15">
        <v>223</v>
      </c>
    </row>
    <row r="664" spans="1:2" x14ac:dyDescent="0.2">
      <c r="A664" s="15" t="s">
        <v>3569</v>
      </c>
      <c r="B664" s="15">
        <v>215</v>
      </c>
    </row>
    <row r="665" spans="1:2" x14ac:dyDescent="0.2">
      <c r="A665" s="15" t="s">
        <v>3570</v>
      </c>
      <c r="B665" s="15">
        <v>208</v>
      </c>
    </row>
    <row r="666" spans="1:2" x14ac:dyDescent="0.2">
      <c r="A666" s="15" t="s">
        <v>3571</v>
      </c>
      <c r="B666" s="15">
        <v>200</v>
      </c>
    </row>
    <row r="667" spans="1:2" x14ac:dyDescent="0.2">
      <c r="A667" s="15" t="s">
        <v>3572</v>
      </c>
      <c r="B667" s="15">
        <v>290</v>
      </c>
    </row>
    <row r="668" spans="1:2" x14ac:dyDescent="0.2">
      <c r="A668" s="15" t="s">
        <v>3573</v>
      </c>
      <c r="B668" s="15">
        <v>285</v>
      </c>
    </row>
    <row r="669" spans="1:2" x14ac:dyDescent="0.2">
      <c r="A669" s="15" t="s">
        <v>3574</v>
      </c>
      <c r="B669" s="15">
        <v>279</v>
      </c>
    </row>
    <row r="670" spans="1:2" x14ac:dyDescent="0.2">
      <c r="A670" s="15" t="s">
        <v>3575</v>
      </c>
      <c r="B670" s="15">
        <v>274</v>
      </c>
    </row>
    <row r="671" spans="1:2" x14ac:dyDescent="0.2">
      <c r="A671" s="15" t="s">
        <v>3576</v>
      </c>
      <c r="B671" s="15">
        <v>268</v>
      </c>
    </row>
    <row r="672" spans="1:2" x14ac:dyDescent="0.2">
      <c r="A672" s="15" t="s">
        <v>3577</v>
      </c>
      <c r="B672" s="15">
        <v>263</v>
      </c>
    </row>
    <row r="673" spans="1:2" x14ac:dyDescent="0.2">
      <c r="A673" s="15" t="s">
        <v>3578</v>
      </c>
      <c r="B673" s="15">
        <v>257</v>
      </c>
    </row>
    <row r="674" spans="1:2" x14ac:dyDescent="0.2">
      <c r="A674" s="15" t="s">
        <v>3579</v>
      </c>
      <c r="B674" s="15">
        <v>252</v>
      </c>
    </row>
    <row r="675" spans="1:2" x14ac:dyDescent="0.2">
      <c r="A675" s="15" t="s">
        <v>3580</v>
      </c>
      <c r="B675" s="15">
        <v>246</v>
      </c>
    </row>
    <row r="676" spans="1:2" x14ac:dyDescent="0.2">
      <c r="A676" s="15" t="s">
        <v>3581</v>
      </c>
      <c r="B676" s="15">
        <v>241</v>
      </c>
    </row>
    <row r="677" spans="1:2" x14ac:dyDescent="0.2">
      <c r="A677" s="15" t="s">
        <v>3582</v>
      </c>
      <c r="B677" s="15">
        <v>235</v>
      </c>
    </row>
    <row r="678" spans="1:2" x14ac:dyDescent="0.2">
      <c r="A678" s="15" t="s">
        <v>3583</v>
      </c>
      <c r="B678" s="15">
        <v>279</v>
      </c>
    </row>
    <row r="679" spans="1:2" x14ac:dyDescent="0.2">
      <c r="A679" s="15" t="s">
        <v>3584</v>
      </c>
      <c r="B679" s="15">
        <v>274</v>
      </c>
    </row>
    <row r="680" spans="1:2" x14ac:dyDescent="0.2">
      <c r="A680" s="15" t="s">
        <v>3585</v>
      </c>
      <c r="B680" s="15">
        <v>268</v>
      </c>
    </row>
    <row r="681" spans="1:2" x14ac:dyDescent="0.2">
      <c r="A681" s="15" t="s">
        <v>3586</v>
      </c>
      <c r="B681" s="15">
        <v>263</v>
      </c>
    </row>
    <row r="682" spans="1:2" x14ac:dyDescent="0.2">
      <c r="A682" s="15" t="s">
        <v>3587</v>
      </c>
      <c r="B682" s="15">
        <v>257</v>
      </c>
    </row>
    <row r="683" spans="1:2" x14ac:dyDescent="0.2">
      <c r="A683" s="15" t="s">
        <v>3588</v>
      </c>
      <c r="B683" s="15">
        <v>252</v>
      </c>
    </row>
    <row r="684" spans="1:2" x14ac:dyDescent="0.2">
      <c r="A684" s="15" t="s">
        <v>3589</v>
      </c>
      <c r="B684" s="15">
        <v>246</v>
      </c>
    </row>
    <row r="685" spans="1:2" x14ac:dyDescent="0.2">
      <c r="A685" s="15" t="s">
        <v>3590</v>
      </c>
      <c r="B685" s="15">
        <v>241</v>
      </c>
    </row>
    <row r="686" spans="1:2" x14ac:dyDescent="0.2">
      <c r="A686" s="15" t="s">
        <v>3591</v>
      </c>
      <c r="B686" s="15">
        <v>235</v>
      </c>
    </row>
    <row r="687" spans="1:2" x14ac:dyDescent="0.2">
      <c r="A687" s="15" t="s">
        <v>3592</v>
      </c>
      <c r="B687" s="15">
        <v>230</v>
      </c>
    </row>
    <row r="688" spans="1:2" x14ac:dyDescent="0.2">
      <c r="A688" s="15" t="s">
        <v>3593</v>
      </c>
      <c r="B688" s="15">
        <v>224</v>
      </c>
    </row>
    <row r="689" spans="1:2" x14ac:dyDescent="0.2">
      <c r="A689" s="15" t="s">
        <v>3594</v>
      </c>
      <c r="B689" s="15">
        <v>268</v>
      </c>
    </row>
    <row r="690" spans="1:2" x14ac:dyDescent="0.2">
      <c r="A690" s="15" t="s">
        <v>3595</v>
      </c>
      <c r="B690" s="15">
        <v>263</v>
      </c>
    </row>
    <row r="691" spans="1:2" x14ac:dyDescent="0.2">
      <c r="A691" s="15" t="s">
        <v>3596</v>
      </c>
      <c r="B691" s="15">
        <v>257</v>
      </c>
    </row>
    <row r="692" spans="1:2" x14ac:dyDescent="0.2">
      <c r="A692" s="15" t="s">
        <v>3597</v>
      </c>
      <c r="B692" s="15">
        <v>252</v>
      </c>
    </row>
    <row r="693" spans="1:2" x14ac:dyDescent="0.2">
      <c r="A693" s="15" t="s">
        <v>3598</v>
      </c>
      <c r="B693" s="15">
        <v>246</v>
      </c>
    </row>
    <row r="694" spans="1:2" x14ac:dyDescent="0.2">
      <c r="A694" s="15" t="s">
        <v>3599</v>
      </c>
      <c r="B694" s="15">
        <v>241</v>
      </c>
    </row>
    <row r="695" spans="1:2" x14ac:dyDescent="0.2">
      <c r="A695" s="15" t="s">
        <v>3600</v>
      </c>
      <c r="B695" s="15">
        <v>235</v>
      </c>
    </row>
    <row r="696" spans="1:2" x14ac:dyDescent="0.2">
      <c r="A696" s="15" t="s">
        <v>3601</v>
      </c>
      <c r="B696" s="15">
        <v>230</v>
      </c>
    </row>
    <row r="697" spans="1:2" x14ac:dyDescent="0.2">
      <c r="A697" s="15" t="s">
        <v>3602</v>
      </c>
      <c r="B697" s="15">
        <v>224</v>
      </c>
    </row>
    <row r="698" spans="1:2" x14ac:dyDescent="0.2">
      <c r="A698" s="15" t="s">
        <v>3603</v>
      </c>
      <c r="B698" s="15">
        <v>219</v>
      </c>
    </row>
    <row r="699" spans="1:2" x14ac:dyDescent="0.2">
      <c r="A699" s="15" t="s">
        <v>3604</v>
      </c>
      <c r="B699" s="15">
        <v>213</v>
      </c>
    </row>
    <row r="700" spans="1:2" x14ac:dyDescent="0.2">
      <c r="A700" s="15" t="s">
        <v>3605</v>
      </c>
      <c r="B700" s="15">
        <v>257</v>
      </c>
    </row>
    <row r="701" spans="1:2" x14ac:dyDescent="0.2">
      <c r="A701" s="15" t="s">
        <v>3606</v>
      </c>
      <c r="B701" s="15">
        <v>252</v>
      </c>
    </row>
    <row r="702" spans="1:2" x14ac:dyDescent="0.2">
      <c r="A702" s="15" t="s">
        <v>3607</v>
      </c>
      <c r="B702" s="15">
        <v>246</v>
      </c>
    </row>
    <row r="703" spans="1:2" x14ac:dyDescent="0.2">
      <c r="A703" s="15" t="s">
        <v>3608</v>
      </c>
      <c r="B703" s="15">
        <v>241</v>
      </c>
    </row>
    <row r="704" spans="1:2" x14ac:dyDescent="0.2">
      <c r="A704" s="15" t="s">
        <v>3609</v>
      </c>
      <c r="B704" s="15">
        <v>235</v>
      </c>
    </row>
    <row r="705" spans="1:2" x14ac:dyDescent="0.2">
      <c r="A705" s="15" t="s">
        <v>3610</v>
      </c>
      <c r="B705" s="15">
        <v>230</v>
      </c>
    </row>
    <row r="706" spans="1:2" x14ac:dyDescent="0.2">
      <c r="A706" s="15" t="s">
        <v>3611</v>
      </c>
      <c r="B706" s="15">
        <v>224</v>
      </c>
    </row>
    <row r="707" spans="1:2" x14ac:dyDescent="0.2">
      <c r="A707" s="15" t="s">
        <v>3612</v>
      </c>
      <c r="B707" s="15">
        <v>219</v>
      </c>
    </row>
    <row r="708" spans="1:2" x14ac:dyDescent="0.2">
      <c r="A708" s="15" t="s">
        <v>3613</v>
      </c>
      <c r="B708" s="15">
        <v>213</v>
      </c>
    </row>
    <row r="709" spans="1:2" x14ac:dyDescent="0.2">
      <c r="A709" s="15" t="s">
        <v>3614</v>
      </c>
      <c r="B709" s="15">
        <v>208</v>
      </c>
    </row>
    <row r="710" spans="1:2" x14ac:dyDescent="0.2">
      <c r="A710" s="15" t="s">
        <v>3615</v>
      </c>
      <c r="B710" s="15">
        <v>202</v>
      </c>
    </row>
    <row r="711" spans="1:2" x14ac:dyDescent="0.2">
      <c r="A711" s="15" t="s">
        <v>3616</v>
      </c>
      <c r="B711" s="15">
        <v>246</v>
      </c>
    </row>
    <row r="712" spans="1:2" x14ac:dyDescent="0.2">
      <c r="A712" s="15" t="s">
        <v>3617</v>
      </c>
      <c r="B712" s="15">
        <v>241</v>
      </c>
    </row>
    <row r="713" spans="1:2" x14ac:dyDescent="0.2">
      <c r="A713" s="15" t="s">
        <v>3618</v>
      </c>
      <c r="B713" s="15">
        <v>235</v>
      </c>
    </row>
    <row r="714" spans="1:2" x14ac:dyDescent="0.2">
      <c r="A714" s="15" t="s">
        <v>3619</v>
      </c>
      <c r="B714" s="15">
        <v>230</v>
      </c>
    </row>
    <row r="715" spans="1:2" x14ac:dyDescent="0.2">
      <c r="A715" s="15" t="s">
        <v>3620</v>
      </c>
      <c r="B715" s="15">
        <v>224</v>
      </c>
    </row>
    <row r="716" spans="1:2" x14ac:dyDescent="0.2">
      <c r="A716" s="15" t="s">
        <v>3621</v>
      </c>
      <c r="B716" s="15">
        <v>219</v>
      </c>
    </row>
    <row r="717" spans="1:2" x14ac:dyDescent="0.2">
      <c r="A717" s="15" t="s">
        <v>3622</v>
      </c>
      <c r="B717" s="15">
        <v>213</v>
      </c>
    </row>
    <row r="718" spans="1:2" x14ac:dyDescent="0.2">
      <c r="A718" s="15" t="s">
        <v>3623</v>
      </c>
      <c r="B718" s="15">
        <v>208</v>
      </c>
    </row>
    <row r="719" spans="1:2" x14ac:dyDescent="0.2">
      <c r="A719" s="15" t="s">
        <v>3624</v>
      </c>
      <c r="B719" s="15">
        <v>202</v>
      </c>
    </row>
    <row r="720" spans="1:2" x14ac:dyDescent="0.2">
      <c r="A720" s="15" t="s">
        <v>3625</v>
      </c>
      <c r="B720" s="15">
        <v>197</v>
      </c>
    </row>
    <row r="721" spans="1:2" x14ac:dyDescent="0.2">
      <c r="A721" s="15" t="s">
        <v>3626</v>
      </c>
      <c r="B721" s="15">
        <v>191</v>
      </c>
    </row>
    <row r="722" spans="1:2" x14ac:dyDescent="0.2">
      <c r="A722" s="15" t="s">
        <v>0</v>
      </c>
      <c r="B722" s="15">
        <v>235</v>
      </c>
    </row>
    <row r="723" spans="1:2" x14ac:dyDescent="0.2">
      <c r="A723" s="15" t="s">
        <v>1</v>
      </c>
      <c r="B723" s="15">
        <v>230</v>
      </c>
    </row>
    <row r="724" spans="1:2" x14ac:dyDescent="0.2">
      <c r="A724" s="15" t="s">
        <v>2</v>
      </c>
      <c r="B724" s="15">
        <v>224</v>
      </c>
    </row>
    <row r="725" spans="1:2" x14ac:dyDescent="0.2">
      <c r="A725" s="15" t="s">
        <v>3</v>
      </c>
      <c r="B725" s="15">
        <v>219</v>
      </c>
    </row>
    <row r="726" spans="1:2" x14ac:dyDescent="0.2">
      <c r="A726" s="15" t="s">
        <v>4</v>
      </c>
      <c r="B726" s="15">
        <v>213</v>
      </c>
    </row>
    <row r="727" spans="1:2" x14ac:dyDescent="0.2">
      <c r="A727" s="15" t="s">
        <v>5</v>
      </c>
      <c r="B727" s="15">
        <v>208</v>
      </c>
    </row>
    <row r="728" spans="1:2" x14ac:dyDescent="0.2">
      <c r="A728" s="15" t="s">
        <v>6</v>
      </c>
      <c r="B728" s="15">
        <v>202</v>
      </c>
    </row>
    <row r="729" spans="1:2" x14ac:dyDescent="0.2">
      <c r="A729" s="15" t="s">
        <v>7</v>
      </c>
      <c r="B729" s="15">
        <v>197</v>
      </c>
    </row>
    <row r="730" spans="1:2" x14ac:dyDescent="0.2">
      <c r="A730" s="15" t="s">
        <v>8</v>
      </c>
      <c r="B730" s="15">
        <v>191</v>
      </c>
    </row>
    <row r="731" spans="1:2" x14ac:dyDescent="0.2">
      <c r="A731" s="15" t="s">
        <v>9</v>
      </c>
      <c r="B731" s="15">
        <v>186</v>
      </c>
    </row>
    <row r="732" spans="1:2" x14ac:dyDescent="0.2">
      <c r="A732" s="15" t="s">
        <v>10</v>
      </c>
      <c r="B732" s="15">
        <v>180</v>
      </c>
    </row>
    <row r="733" spans="1:2" x14ac:dyDescent="0.2">
      <c r="A733" s="15" t="s">
        <v>11</v>
      </c>
      <c r="B733" s="15">
        <v>200</v>
      </c>
    </row>
    <row r="734" spans="1:2" x14ac:dyDescent="0.2">
      <c r="A734" s="15" t="s">
        <v>12</v>
      </c>
      <c r="B734" s="15">
        <v>198</v>
      </c>
    </row>
    <row r="735" spans="1:2" x14ac:dyDescent="0.2">
      <c r="A735" s="15" t="s">
        <v>13</v>
      </c>
      <c r="B735" s="15">
        <v>196</v>
      </c>
    </row>
    <row r="736" spans="1:2" x14ac:dyDescent="0.2">
      <c r="A736" s="15" t="s">
        <v>14</v>
      </c>
      <c r="B736" s="15">
        <v>194</v>
      </c>
    </row>
    <row r="737" spans="1:2" x14ac:dyDescent="0.2">
      <c r="A737" s="15" t="s">
        <v>15</v>
      </c>
      <c r="B737" s="15">
        <v>192</v>
      </c>
    </row>
    <row r="738" spans="1:2" x14ac:dyDescent="0.2">
      <c r="A738" s="15" t="s">
        <v>16</v>
      </c>
      <c r="B738" s="15">
        <v>190</v>
      </c>
    </row>
    <row r="739" spans="1:2" x14ac:dyDescent="0.2">
      <c r="A739" s="15" t="s">
        <v>17</v>
      </c>
      <c r="B739" s="15">
        <v>188</v>
      </c>
    </row>
    <row r="740" spans="1:2" x14ac:dyDescent="0.2">
      <c r="A740" s="15" t="s">
        <v>18</v>
      </c>
      <c r="B740" s="15">
        <v>186</v>
      </c>
    </row>
    <row r="741" spans="1:2" x14ac:dyDescent="0.2">
      <c r="A741" s="15" t="s">
        <v>19</v>
      </c>
      <c r="B741" s="15">
        <v>184</v>
      </c>
    </row>
    <row r="742" spans="1:2" x14ac:dyDescent="0.2">
      <c r="A742" s="15" t="s">
        <v>20</v>
      </c>
      <c r="B742" s="15">
        <v>182</v>
      </c>
    </row>
    <row r="743" spans="1:2" x14ac:dyDescent="0.2">
      <c r="A743" s="15" t="s">
        <v>21</v>
      </c>
      <c r="B743" s="15">
        <v>180</v>
      </c>
    </row>
    <row r="744" spans="1:2" x14ac:dyDescent="0.2">
      <c r="A744" s="15" t="s">
        <v>22</v>
      </c>
      <c r="B744" s="15">
        <v>196</v>
      </c>
    </row>
    <row r="745" spans="1:2" x14ac:dyDescent="0.2">
      <c r="A745" s="15" t="s">
        <v>23</v>
      </c>
      <c r="B745" s="15">
        <v>194</v>
      </c>
    </row>
    <row r="746" spans="1:2" x14ac:dyDescent="0.2">
      <c r="A746" s="15" t="s">
        <v>24</v>
      </c>
      <c r="B746" s="15">
        <v>192</v>
      </c>
    </row>
    <row r="747" spans="1:2" x14ac:dyDescent="0.2">
      <c r="A747" s="15" t="s">
        <v>25</v>
      </c>
      <c r="B747" s="15">
        <v>190</v>
      </c>
    </row>
    <row r="748" spans="1:2" x14ac:dyDescent="0.2">
      <c r="A748" s="15" t="s">
        <v>26</v>
      </c>
      <c r="B748" s="15">
        <v>188</v>
      </c>
    </row>
    <row r="749" spans="1:2" x14ac:dyDescent="0.2">
      <c r="A749" s="15" t="s">
        <v>27</v>
      </c>
      <c r="B749" s="15">
        <v>186</v>
      </c>
    </row>
    <row r="750" spans="1:2" x14ac:dyDescent="0.2">
      <c r="A750" s="15" t="s">
        <v>28</v>
      </c>
      <c r="B750" s="15">
        <v>184</v>
      </c>
    </row>
    <row r="751" spans="1:2" x14ac:dyDescent="0.2">
      <c r="A751" s="15" t="s">
        <v>29</v>
      </c>
      <c r="B751" s="15">
        <v>182</v>
      </c>
    </row>
    <row r="752" spans="1:2" x14ac:dyDescent="0.2">
      <c r="A752" s="15" t="s">
        <v>30</v>
      </c>
      <c r="B752" s="15">
        <v>180</v>
      </c>
    </row>
    <row r="753" spans="1:2" x14ac:dyDescent="0.2">
      <c r="A753" s="15" t="s">
        <v>31</v>
      </c>
      <c r="B753" s="15">
        <v>178</v>
      </c>
    </row>
    <row r="754" spans="1:2" x14ac:dyDescent="0.2">
      <c r="A754" s="15" t="s">
        <v>32</v>
      </c>
      <c r="B754" s="15">
        <v>176</v>
      </c>
    </row>
    <row r="755" spans="1:2" x14ac:dyDescent="0.2">
      <c r="A755" s="15" t="s">
        <v>33</v>
      </c>
      <c r="B755" s="15">
        <v>192</v>
      </c>
    </row>
    <row r="756" spans="1:2" x14ac:dyDescent="0.2">
      <c r="A756" s="15" t="s">
        <v>34</v>
      </c>
      <c r="B756" s="15">
        <v>190</v>
      </c>
    </row>
    <row r="757" spans="1:2" x14ac:dyDescent="0.2">
      <c r="A757" s="15" t="s">
        <v>35</v>
      </c>
      <c r="B757" s="15">
        <v>188</v>
      </c>
    </row>
    <row r="758" spans="1:2" x14ac:dyDescent="0.2">
      <c r="A758" s="15" t="s">
        <v>36</v>
      </c>
      <c r="B758" s="15">
        <v>186</v>
      </c>
    </row>
    <row r="759" spans="1:2" x14ac:dyDescent="0.2">
      <c r="A759" s="15" t="s">
        <v>37</v>
      </c>
      <c r="B759" s="15">
        <v>184</v>
      </c>
    </row>
    <row r="760" spans="1:2" x14ac:dyDescent="0.2">
      <c r="A760" s="15" t="s">
        <v>38</v>
      </c>
      <c r="B760" s="15">
        <v>182</v>
      </c>
    </row>
    <row r="761" spans="1:2" x14ac:dyDescent="0.2">
      <c r="A761" s="15" t="s">
        <v>39</v>
      </c>
      <c r="B761" s="15">
        <v>180</v>
      </c>
    </row>
    <row r="762" spans="1:2" x14ac:dyDescent="0.2">
      <c r="A762" s="15" t="s">
        <v>40</v>
      </c>
      <c r="B762" s="15">
        <v>178</v>
      </c>
    </row>
    <row r="763" spans="1:2" x14ac:dyDescent="0.2">
      <c r="A763" s="15" t="s">
        <v>41</v>
      </c>
      <c r="B763" s="15">
        <v>176</v>
      </c>
    </row>
    <row r="764" spans="1:2" x14ac:dyDescent="0.2">
      <c r="A764" s="15" t="s">
        <v>42</v>
      </c>
      <c r="B764" s="15">
        <v>174</v>
      </c>
    </row>
    <row r="765" spans="1:2" x14ac:dyDescent="0.2">
      <c r="A765" s="15" t="s">
        <v>43</v>
      </c>
      <c r="B765" s="15">
        <v>172</v>
      </c>
    </row>
    <row r="766" spans="1:2" x14ac:dyDescent="0.2">
      <c r="A766" s="15" t="s">
        <v>44</v>
      </c>
      <c r="B766" s="15">
        <v>188</v>
      </c>
    </row>
    <row r="767" spans="1:2" x14ac:dyDescent="0.2">
      <c r="A767" s="15" t="s">
        <v>45</v>
      </c>
      <c r="B767" s="15">
        <v>186</v>
      </c>
    </row>
    <row r="768" spans="1:2" x14ac:dyDescent="0.2">
      <c r="A768" s="15" t="s">
        <v>46</v>
      </c>
      <c r="B768" s="15">
        <v>184</v>
      </c>
    </row>
    <row r="769" spans="1:2" x14ac:dyDescent="0.2">
      <c r="A769" s="15" t="s">
        <v>47</v>
      </c>
      <c r="B769" s="15">
        <v>182</v>
      </c>
    </row>
    <row r="770" spans="1:2" x14ac:dyDescent="0.2">
      <c r="A770" s="15" t="s">
        <v>48</v>
      </c>
      <c r="B770" s="15">
        <v>180</v>
      </c>
    </row>
    <row r="771" spans="1:2" x14ac:dyDescent="0.2">
      <c r="A771" s="15" t="s">
        <v>49</v>
      </c>
      <c r="B771" s="15">
        <v>178</v>
      </c>
    </row>
    <row r="772" spans="1:2" x14ac:dyDescent="0.2">
      <c r="A772" s="15" t="s">
        <v>50</v>
      </c>
      <c r="B772" s="15">
        <v>176</v>
      </c>
    </row>
    <row r="773" spans="1:2" x14ac:dyDescent="0.2">
      <c r="A773" s="15" t="s">
        <v>51</v>
      </c>
      <c r="B773" s="15">
        <v>174</v>
      </c>
    </row>
    <row r="774" spans="1:2" x14ac:dyDescent="0.2">
      <c r="A774" s="15" t="s">
        <v>52</v>
      </c>
      <c r="B774" s="15">
        <v>172</v>
      </c>
    </row>
    <row r="775" spans="1:2" x14ac:dyDescent="0.2">
      <c r="A775" s="15" t="s">
        <v>53</v>
      </c>
      <c r="B775" s="15">
        <v>170</v>
      </c>
    </row>
    <row r="776" spans="1:2" x14ac:dyDescent="0.2">
      <c r="A776" s="15" t="s">
        <v>54</v>
      </c>
      <c r="B776" s="15">
        <v>168</v>
      </c>
    </row>
    <row r="777" spans="1:2" x14ac:dyDescent="0.2">
      <c r="A777" s="15" t="s">
        <v>55</v>
      </c>
      <c r="B777" s="15">
        <v>184</v>
      </c>
    </row>
    <row r="778" spans="1:2" x14ac:dyDescent="0.2">
      <c r="A778" s="15" t="s">
        <v>56</v>
      </c>
      <c r="B778" s="15">
        <v>182</v>
      </c>
    </row>
    <row r="779" spans="1:2" x14ac:dyDescent="0.2">
      <c r="A779" s="15" t="s">
        <v>57</v>
      </c>
      <c r="B779" s="15">
        <v>180</v>
      </c>
    </row>
    <row r="780" spans="1:2" x14ac:dyDescent="0.2">
      <c r="A780" s="15" t="s">
        <v>58</v>
      </c>
      <c r="B780" s="15">
        <v>178</v>
      </c>
    </row>
    <row r="781" spans="1:2" x14ac:dyDescent="0.2">
      <c r="A781" s="15" t="s">
        <v>59</v>
      </c>
      <c r="B781" s="15">
        <v>176</v>
      </c>
    </row>
    <row r="782" spans="1:2" x14ac:dyDescent="0.2">
      <c r="A782" s="15" t="s">
        <v>60</v>
      </c>
      <c r="B782" s="15">
        <v>174</v>
      </c>
    </row>
    <row r="783" spans="1:2" x14ac:dyDescent="0.2">
      <c r="A783" s="15" t="s">
        <v>61</v>
      </c>
      <c r="B783" s="15">
        <v>172</v>
      </c>
    </row>
    <row r="784" spans="1:2" x14ac:dyDescent="0.2">
      <c r="A784" s="15" t="s">
        <v>62</v>
      </c>
      <c r="B784" s="15">
        <v>170</v>
      </c>
    </row>
    <row r="785" spans="1:2" x14ac:dyDescent="0.2">
      <c r="A785" s="15" t="s">
        <v>63</v>
      </c>
      <c r="B785" s="15">
        <v>168</v>
      </c>
    </row>
    <row r="786" spans="1:2" x14ac:dyDescent="0.2">
      <c r="A786" s="15" t="s">
        <v>64</v>
      </c>
      <c r="B786" s="15">
        <v>166</v>
      </c>
    </row>
    <row r="787" spans="1:2" x14ac:dyDescent="0.2">
      <c r="A787" s="15" t="s">
        <v>65</v>
      </c>
      <c r="B787" s="15">
        <v>164</v>
      </c>
    </row>
    <row r="788" spans="1:2" x14ac:dyDescent="0.2">
      <c r="A788" s="15" t="s">
        <v>66</v>
      </c>
      <c r="B788" s="15">
        <v>180</v>
      </c>
    </row>
    <row r="789" spans="1:2" x14ac:dyDescent="0.2">
      <c r="A789" s="15" t="s">
        <v>67</v>
      </c>
      <c r="B789" s="15">
        <v>178</v>
      </c>
    </row>
    <row r="790" spans="1:2" x14ac:dyDescent="0.2">
      <c r="A790" s="15" t="s">
        <v>68</v>
      </c>
      <c r="B790" s="15">
        <v>176</v>
      </c>
    </row>
    <row r="791" spans="1:2" x14ac:dyDescent="0.2">
      <c r="A791" s="15" t="s">
        <v>69</v>
      </c>
      <c r="B791" s="15">
        <v>174</v>
      </c>
    </row>
    <row r="792" spans="1:2" x14ac:dyDescent="0.2">
      <c r="A792" s="15" t="s">
        <v>70</v>
      </c>
      <c r="B792" s="15">
        <v>172</v>
      </c>
    </row>
    <row r="793" spans="1:2" x14ac:dyDescent="0.2">
      <c r="A793" s="15" t="s">
        <v>71</v>
      </c>
      <c r="B793" s="15">
        <v>170</v>
      </c>
    </row>
    <row r="794" spans="1:2" x14ac:dyDescent="0.2">
      <c r="A794" s="15" t="s">
        <v>72</v>
      </c>
      <c r="B794" s="15">
        <v>168</v>
      </c>
    </row>
    <row r="795" spans="1:2" x14ac:dyDescent="0.2">
      <c r="A795" s="15" t="s">
        <v>73</v>
      </c>
      <c r="B795" s="15">
        <v>166</v>
      </c>
    </row>
    <row r="796" spans="1:2" x14ac:dyDescent="0.2">
      <c r="A796" s="15" t="s">
        <v>74</v>
      </c>
      <c r="B796" s="15">
        <v>164</v>
      </c>
    </row>
    <row r="797" spans="1:2" x14ac:dyDescent="0.2">
      <c r="A797" s="15" t="s">
        <v>75</v>
      </c>
      <c r="B797" s="15">
        <v>162</v>
      </c>
    </row>
    <row r="798" spans="1:2" x14ac:dyDescent="0.2">
      <c r="A798" s="15" t="s">
        <v>76</v>
      </c>
      <c r="B798" s="15">
        <v>160</v>
      </c>
    </row>
    <row r="799" spans="1:2" x14ac:dyDescent="0.2">
      <c r="A799" s="15" t="s">
        <v>77</v>
      </c>
      <c r="B799" s="15">
        <v>130</v>
      </c>
    </row>
    <row r="800" spans="1:2" x14ac:dyDescent="0.2">
      <c r="A800" s="15" t="s">
        <v>78</v>
      </c>
      <c r="B800" s="15">
        <v>1110</v>
      </c>
    </row>
    <row r="801" spans="1:2" x14ac:dyDescent="0.2">
      <c r="A801" s="15" t="s">
        <v>79</v>
      </c>
      <c r="B801" s="15">
        <v>1092</v>
      </c>
    </row>
    <row r="802" spans="1:2" x14ac:dyDescent="0.2">
      <c r="A802" s="15" t="s">
        <v>80</v>
      </c>
      <c r="B802" s="15">
        <v>1073</v>
      </c>
    </row>
    <row r="803" spans="1:2" x14ac:dyDescent="0.2">
      <c r="A803" s="15" t="s">
        <v>81</v>
      </c>
      <c r="B803" s="15">
        <v>1055</v>
      </c>
    </row>
    <row r="804" spans="1:2" x14ac:dyDescent="0.2">
      <c r="A804" s="15" t="s">
        <v>82</v>
      </c>
      <c r="B804" s="15">
        <v>1036</v>
      </c>
    </row>
    <row r="805" spans="1:2" x14ac:dyDescent="0.2">
      <c r="A805" s="15" t="s">
        <v>83</v>
      </c>
      <c r="B805" s="15">
        <v>1018</v>
      </c>
    </row>
    <row r="806" spans="1:2" x14ac:dyDescent="0.2">
      <c r="A806" s="15" t="s">
        <v>84</v>
      </c>
      <c r="B806" s="15">
        <v>999</v>
      </c>
    </row>
    <row r="807" spans="1:2" x14ac:dyDescent="0.2">
      <c r="A807" s="15" t="s">
        <v>85</v>
      </c>
      <c r="B807" s="15">
        <v>981</v>
      </c>
    </row>
    <row r="808" spans="1:2" x14ac:dyDescent="0.2">
      <c r="A808" s="15" t="s">
        <v>86</v>
      </c>
      <c r="B808" s="15">
        <v>962</v>
      </c>
    </row>
    <row r="809" spans="1:2" x14ac:dyDescent="0.2">
      <c r="A809" s="15" t="s">
        <v>87</v>
      </c>
      <c r="B809" s="15">
        <v>944</v>
      </c>
    </row>
    <row r="810" spans="1:2" x14ac:dyDescent="0.2">
      <c r="A810" s="15" t="s">
        <v>88</v>
      </c>
      <c r="B810" s="15">
        <v>925</v>
      </c>
    </row>
    <row r="811" spans="1:2" x14ac:dyDescent="0.2">
      <c r="A811" s="15" t="s">
        <v>89</v>
      </c>
      <c r="B811" s="15">
        <v>1073</v>
      </c>
    </row>
    <row r="812" spans="1:2" x14ac:dyDescent="0.2">
      <c r="A812" s="15" t="s">
        <v>90</v>
      </c>
      <c r="B812" s="15">
        <v>1055</v>
      </c>
    </row>
    <row r="813" spans="1:2" x14ac:dyDescent="0.2">
      <c r="A813" s="15" t="s">
        <v>91</v>
      </c>
      <c r="B813" s="15">
        <v>1036</v>
      </c>
    </row>
    <row r="814" spans="1:2" x14ac:dyDescent="0.2">
      <c r="A814" s="15" t="s">
        <v>92</v>
      </c>
      <c r="B814" s="15">
        <v>1018</v>
      </c>
    </row>
    <row r="815" spans="1:2" x14ac:dyDescent="0.2">
      <c r="A815" s="15" t="s">
        <v>93</v>
      </c>
      <c r="B815" s="15">
        <v>999</v>
      </c>
    </row>
    <row r="816" spans="1:2" x14ac:dyDescent="0.2">
      <c r="A816" s="15" t="s">
        <v>94</v>
      </c>
      <c r="B816" s="15">
        <v>981</v>
      </c>
    </row>
    <row r="817" spans="1:2" x14ac:dyDescent="0.2">
      <c r="A817" s="15" t="s">
        <v>95</v>
      </c>
      <c r="B817" s="15">
        <v>962</v>
      </c>
    </row>
    <row r="818" spans="1:2" x14ac:dyDescent="0.2">
      <c r="A818" s="15" t="s">
        <v>96</v>
      </c>
      <c r="B818" s="15">
        <v>944</v>
      </c>
    </row>
    <row r="819" spans="1:2" x14ac:dyDescent="0.2">
      <c r="A819" s="15" t="s">
        <v>97</v>
      </c>
      <c r="B819" s="15">
        <v>925</v>
      </c>
    </row>
    <row r="820" spans="1:2" x14ac:dyDescent="0.2">
      <c r="A820" s="15" t="s">
        <v>98</v>
      </c>
      <c r="B820" s="15">
        <v>907</v>
      </c>
    </row>
    <row r="821" spans="1:2" x14ac:dyDescent="0.2">
      <c r="A821" s="15" t="s">
        <v>99</v>
      </c>
      <c r="B821" s="15">
        <v>888</v>
      </c>
    </row>
    <row r="822" spans="1:2" x14ac:dyDescent="0.2">
      <c r="A822" s="15" t="s">
        <v>100</v>
      </c>
      <c r="B822" s="15">
        <v>1036</v>
      </c>
    </row>
    <row r="823" spans="1:2" x14ac:dyDescent="0.2">
      <c r="A823" s="15" t="s">
        <v>101</v>
      </c>
      <c r="B823" s="15">
        <v>1018</v>
      </c>
    </row>
    <row r="824" spans="1:2" x14ac:dyDescent="0.2">
      <c r="A824" s="15" t="s">
        <v>102</v>
      </c>
      <c r="B824" s="15">
        <v>999</v>
      </c>
    </row>
    <row r="825" spans="1:2" x14ac:dyDescent="0.2">
      <c r="A825" s="15" t="s">
        <v>103</v>
      </c>
      <c r="B825" s="15">
        <v>981</v>
      </c>
    </row>
    <row r="826" spans="1:2" x14ac:dyDescent="0.2">
      <c r="A826" s="15" t="s">
        <v>104</v>
      </c>
      <c r="B826" s="15">
        <v>962</v>
      </c>
    </row>
    <row r="827" spans="1:2" x14ac:dyDescent="0.2">
      <c r="A827" s="15" t="s">
        <v>105</v>
      </c>
      <c r="B827" s="15">
        <v>944</v>
      </c>
    </row>
    <row r="828" spans="1:2" x14ac:dyDescent="0.2">
      <c r="A828" s="15" t="s">
        <v>106</v>
      </c>
      <c r="B828" s="15">
        <v>925</v>
      </c>
    </row>
    <row r="829" spans="1:2" x14ac:dyDescent="0.2">
      <c r="A829" s="15" t="s">
        <v>107</v>
      </c>
      <c r="B829" s="15">
        <v>907</v>
      </c>
    </row>
    <row r="830" spans="1:2" x14ac:dyDescent="0.2">
      <c r="A830" s="15" t="s">
        <v>108</v>
      </c>
      <c r="B830" s="15">
        <v>888</v>
      </c>
    </row>
    <row r="831" spans="1:2" x14ac:dyDescent="0.2">
      <c r="A831" s="15" t="s">
        <v>109</v>
      </c>
      <c r="B831" s="15">
        <v>870</v>
      </c>
    </row>
    <row r="832" spans="1:2" x14ac:dyDescent="0.2">
      <c r="A832" s="15" t="s">
        <v>110</v>
      </c>
      <c r="B832" s="15">
        <v>851</v>
      </c>
    </row>
    <row r="833" spans="1:2" x14ac:dyDescent="0.2">
      <c r="A833" s="15" t="s">
        <v>111</v>
      </c>
      <c r="B833" s="15">
        <v>999</v>
      </c>
    </row>
    <row r="834" spans="1:2" x14ac:dyDescent="0.2">
      <c r="A834" s="15" t="s">
        <v>112</v>
      </c>
      <c r="B834" s="15">
        <v>981</v>
      </c>
    </row>
    <row r="835" spans="1:2" x14ac:dyDescent="0.2">
      <c r="A835" s="15" t="s">
        <v>113</v>
      </c>
      <c r="B835" s="15">
        <v>962</v>
      </c>
    </row>
    <row r="836" spans="1:2" x14ac:dyDescent="0.2">
      <c r="A836" s="15" t="s">
        <v>114</v>
      </c>
      <c r="B836" s="15">
        <v>944</v>
      </c>
    </row>
    <row r="837" spans="1:2" x14ac:dyDescent="0.2">
      <c r="A837" s="15" t="s">
        <v>115</v>
      </c>
      <c r="B837" s="15">
        <v>925</v>
      </c>
    </row>
    <row r="838" spans="1:2" x14ac:dyDescent="0.2">
      <c r="A838" s="15" t="s">
        <v>116</v>
      </c>
      <c r="B838" s="15">
        <v>907</v>
      </c>
    </row>
    <row r="839" spans="1:2" x14ac:dyDescent="0.2">
      <c r="A839" s="15" t="s">
        <v>117</v>
      </c>
      <c r="B839" s="15">
        <v>888</v>
      </c>
    </row>
    <row r="840" spans="1:2" x14ac:dyDescent="0.2">
      <c r="A840" s="15" t="s">
        <v>118</v>
      </c>
      <c r="B840" s="15">
        <v>870</v>
      </c>
    </row>
    <row r="841" spans="1:2" x14ac:dyDescent="0.2">
      <c r="A841" s="15" t="s">
        <v>119</v>
      </c>
      <c r="B841" s="15">
        <v>851</v>
      </c>
    </row>
    <row r="842" spans="1:2" x14ac:dyDescent="0.2">
      <c r="A842" s="15" t="s">
        <v>120</v>
      </c>
      <c r="B842" s="15">
        <v>833</v>
      </c>
    </row>
    <row r="843" spans="1:2" x14ac:dyDescent="0.2">
      <c r="A843" s="15" t="s">
        <v>121</v>
      </c>
      <c r="B843" s="15">
        <v>814</v>
      </c>
    </row>
    <row r="844" spans="1:2" x14ac:dyDescent="0.2">
      <c r="A844" s="15" t="s">
        <v>122</v>
      </c>
      <c r="B844" s="15">
        <v>962</v>
      </c>
    </row>
    <row r="845" spans="1:2" x14ac:dyDescent="0.2">
      <c r="A845" s="15" t="s">
        <v>123</v>
      </c>
      <c r="B845" s="15">
        <v>944</v>
      </c>
    </row>
    <row r="846" spans="1:2" x14ac:dyDescent="0.2">
      <c r="A846" s="15" t="s">
        <v>124</v>
      </c>
      <c r="B846" s="15">
        <v>925</v>
      </c>
    </row>
    <row r="847" spans="1:2" x14ac:dyDescent="0.2">
      <c r="A847" s="15" t="s">
        <v>125</v>
      </c>
      <c r="B847" s="15">
        <v>907</v>
      </c>
    </row>
    <row r="848" spans="1:2" x14ac:dyDescent="0.2">
      <c r="A848" s="15" t="s">
        <v>126</v>
      </c>
      <c r="B848" s="15">
        <v>888</v>
      </c>
    </row>
    <row r="849" spans="1:2" x14ac:dyDescent="0.2">
      <c r="A849" s="15" t="s">
        <v>127</v>
      </c>
      <c r="B849" s="15">
        <v>870</v>
      </c>
    </row>
    <row r="850" spans="1:2" x14ac:dyDescent="0.2">
      <c r="A850" s="15" t="s">
        <v>128</v>
      </c>
      <c r="B850" s="15">
        <v>851</v>
      </c>
    </row>
    <row r="851" spans="1:2" x14ac:dyDescent="0.2">
      <c r="A851" s="15" t="s">
        <v>129</v>
      </c>
      <c r="B851" s="15">
        <v>833</v>
      </c>
    </row>
    <row r="852" spans="1:2" x14ac:dyDescent="0.2">
      <c r="A852" s="15" t="s">
        <v>130</v>
      </c>
      <c r="B852" s="15">
        <v>814</v>
      </c>
    </row>
    <row r="853" spans="1:2" x14ac:dyDescent="0.2">
      <c r="A853" s="15" t="s">
        <v>131</v>
      </c>
      <c r="B853" s="15">
        <v>796</v>
      </c>
    </row>
    <row r="854" spans="1:2" x14ac:dyDescent="0.2">
      <c r="A854" s="15" t="s">
        <v>132</v>
      </c>
      <c r="B854" s="15">
        <v>777</v>
      </c>
    </row>
    <row r="855" spans="1:2" x14ac:dyDescent="0.2">
      <c r="A855" s="15" t="s">
        <v>133</v>
      </c>
      <c r="B855" s="15">
        <v>925</v>
      </c>
    </row>
    <row r="856" spans="1:2" x14ac:dyDescent="0.2">
      <c r="A856" s="15" t="s">
        <v>134</v>
      </c>
      <c r="B856" s="15">
        <v>907</v>
      </c>
    </row>
    <row r="857" spans="1:2" x14ac:dyDescent="0.2">
      <c r="A857" s="15" t="s">
        <v>135</v>
      </c>
      <c r="B857" s="15">
        <v>888</v>
      </c>
    </row>
    <row r="858" spans="1:2" x14ac:dyDescent="0.2">
      <c r="A858" s="15" t="s">
        <v>136</v>
      </c>
      <c r="B858" s="15">
        <v>870</v>
      </c>
    </row>
    <row r="859" spans="1:2" x14ac:dyDescent="0.2">
      <c r="A859" s="15" t="s">
        <v>137</v>
      </c>
      <c r="B859" s="15">
        <v>851</v>
      </c>
    </row>
    <row r="860" spans="1:2" x14ac:dyDescent="0.2">
      <c r="A860" s="15" t="s">
        <v>138</v>
      </c>
      <c r="B860" s="15">
        <v>833</v>
      </c>
    </row>
    <row r="861" spans="1:2" x14ac:dyDescent="0.2">
      <c r="A861" s="15" t="s">
        <v>139</v>
      </c>
      <c r="B861" s="15">
        <v>814</v>
      </c>
    </row>
    <row r="862" spans="1:2" x14ac:dyDescent="0.2">
      <c r="A862" s="15" t="s">
        <v>140</v>
      </c>
      <c r="B862" s="15">
        <v>796</v>
      </c>
    </row>
    <row r="863" spans="1:2" x14ac:dyDescent="0.2">
      <c r="A863" s="15" t="s">
        <v>141</v>
      </c>
      <c r="B863" s="15">
        <v>777</v>
      </c>
    </row>
    <row r="864" spans="1:2" x14ac:dyDescent="0.2">
      <c r="A864" s="15" t="s">
        <v>142</v>
      </c>
      <c r="B864" s="15">
        <v>759</v>
      </c>
    </row>
    <row r="865" spans="1:2" x14ac:dyDescent="0.2">
      <c r="A865" s="15" t="s">
        <v>143</v>
      </c>
      <c r="B865" s="15">
        <v>740</v>
      </c>
    </row>
    <row r="866" spans="1:2" x14ac:dyDescent="0.2">
      <c r="A866" s="15" t="s">
        <v>144</v>
      </c>
      <c r="B866" s="15">
        <v>1320</v>
      </c>
    </row>
    <row r="867" spans="1:2" x14ac:dyDescent="0.2">
      <c r="A867" s="15" t="s">
        <v>145</v>
      </c>
      <c r="B867" s="15">
        <v>1296</v>
      </c>
    </row>
    <row r="868" spans="1:2" x14ac:dyDescent="0.2">
      <c r="A868" s="15" t="s">
        <v>146</v>
      </c>
      <c r="B868" s="15">
        <v>1271</v>
      </c>
    </row>
    <row r="869" spans="1:2" x14ac:dyDescent="0.2">
      <c r="A869" s="15" t="s">
        <v>147</v>
      </c>
      <c r="B869" s="15">
        <v>1247</v>
      </c>
    </row>
    <row r="870" spans="1:2" x14ac:dyDescent="0.2">
      <c r="A870" s="15" t="s">
        <v>148</v>
      </c>
      <c r="B870" s="15">
        <v>1222</v>
      </c>
    </row>
    <row r="871" spans="1:2" x14ac:dyDescent="0.2">
      <c r="A871" s="15" t="s">
        <v>149</v>
      </c>
      <c r="B871" s="15">
        <v>1198</v>
      </c>
    </row>
    <row r="872" spans="1:2" x14ac:dyDescent="0.2">
      <c r="A872" s="15" t="s">
        <v>150</v>
      </c>
      <c r="B872" s="15">
        <v>1173</v>
      </c>
    </row>
    <row r="873" spans="1:2" x14ac:dyDescent="0.2">
      <c r="A873" s="15" t="s">
        <v>151</v>
      </c>
      <c r="B873" s="15">
        <v>1149</v>
      </c>
    </row>
    <row r="874" spans="1:2" x14ac:dyDescent="0.2">
      <c r="A874" s="15" t="s">
        <v>152</v>
      </c>
      <c r="B874" s="15">
        <v>1124</v>
      </c>
    </row>
    <row r="875" spans="1:2" x14ac:dyDescent="0.2">
      <c r="A875" s="15" t="s">
        <v>153</v>
      </c>
      <c r="B875" s="15">
        <v>1100</v>
      </c>
    </row>
    <row r="876" spans="1:2" x14ac:dyDescent="0.2">
      <c r="A876" s="15" t="s">
        <v>154</v>
      </c>
      <c r="B876" s="15">
        <v>1075</v>
      </c>
    </row>
    <row r="877" spans="1:2" x14ac:dyDescent="0.2">
      <c r="A877" s="15" t="s">
        <v>155</v>
      </c>
      <c r="B877" s="15">
        <v>1271</v>
      </c>
    </row>
    <row r="878" spans="1:2" x14ac:dyDescent="0.2">
      <c r="A878" s="15" t="s">
        <v>156</v>
      </c>
      <c r="B878" s="15">
        <v>1247</v>
      </c>
    </row>
    <row r="879" spans="1:2" x14ac:dyDescent="0.2">
      <c r="A879" s="15" t="s">
        <v>157</v>
      </c>
      <c r="B879" s="15">
        <v>1222</v>
      </c>
    </row>
    <row r="880" spans="1:2" x14ac:dyDescent="0.2">
      <c r="A880" s="15" t="s">
        <v>158</v>
      </c>
      <c r="B880" s="15">
        <v>1198</v>
      </c>
    </row>
    <row r="881" spans="1:2" x14ac:dyDescent="0.2">
      <c r="A881" s="15" t="s">
        <v>159</v>
      </c>
      <c r="B881" s="15">
        <v>1173</v>
      </c>
    </row>
    <row r="882" spans="1:2" x14ac:dyDescent="0.2">
      <c r="A882" s="15" t="s">
        <v>160</v>
      </c>
      <c r="B882" s="15">
        <v>1149</v>
      </c>
    </row>
    <row r="883" spans="1:2" x14ac:dyDescent="0.2">
      <c r="A883" s="15" t="s">
        <v>161</v>
      </c>
      <c r="B883" s="15">
        <v>1124</v>
      </c>
    </row>
    <row r="884" spans="1:2" x14ac:dyDescent="0.2">
      <c r="A884" s="15" t="s">
        <v>162</v>
      </c>
      <c r="B884" s="15">
        <v>1100</v>
      </c>
    </row>
    <row r="885" spans="1:2" x14ac:dyDescent="0.2">
      <c r="A885" s="15" t="s">
        <v>163</v>
      </c>
      <c r="B885" s="15">
        <v>1075</v>
      </c>
    </row>
    <row r="886" spans="1:2" x14ac:dyDescent="0.2">
      <c r="A886" s="15" t="s">
        <v>164</v>
      </c>
      <c r="B886" s="15">
        <v>1051</v>
      </c>
    </row>
    <row r="887" spans="1:2" x14ac:dyDescent="0.2">
      <c r="A887" s="15" t="s">
        <v>165</v>
      </c>
      <c r="B887" s="15">
        <v>1026</v>
      </c>
    </row>
    <row r="888" spans="1:2" x14ac:dyDescent="0.2">
      <c r="A888" s="15" t="s">
        <v>166</v>
      </c>
      <c r="B888" s="15">
        <v>1222</v>
      </c>
    </row>
    <row r="889" spans="1:2" x14ac:dyDescent="0.2">
      <c r="A889" s="15" t="s">
        <v>167</v>
      </c>
      <c r="B889" s="15">
        <v>1198</v>
      </c>
    </row>
    <row r="890" spans="1:2" x14ac:dyDescent="0.2">
      <c r="A890" s="15" t="s">
        <v>168</v>
      </c>
      <c r="B890" s="15">
        <v>1173</v>
      </c>
    </row>
    <row r="891" spans="1:2" x14ac:dyDescent="0.2">
      <c r="A891" s="15" t="s">
        <v>169</v>
      </c>
      <c r="B891" s="15">
        <v>1149</v>
      </c>
    </row>
    <row r="892" spans="1:2" x14ac:dyDescent="0.2">
      <c r="A892" s="15" t="s">
        <v>170</v>
      </c>
      <c r="B892" s="15">
        <v>1124</v>
      </c>
    </row>
    <row r="893" spans="1:2" x14ac:dyDescent="0.2">
      <c r="A893" s="15" t="s">
        <v>171</v>
      </c>
      <c r="B893" s="15">
        <v>1100</v>
      </c>
    </row>
    <row r="894" spans="1:2" x14ac:dyDescent="0.2">
      <c r="A894" s="15" t="s">
        <v>172</v>
      </c>
      <c r="B894" s="15">
        <v>1075</v>
      </c>
    </row>
    <row r="895" spans="1:2" x14ac:dyDescent="0.2">
      <c r="A895" s="15" t="s">
        <v>173</v>
      </c>
      <c r="B895" s="15">
        <v>1051</v>
      </c>
    </row>
    <row r="896" spans="1:2" x14ac:dyDescent="0.2">
      <c r="A896" s="15" t="s">
        <v>174</v>
      </c>
      <c r="B896" s="15">
        <v>1026</v>
      </c>
    </row>
    <row r="897" spans="1:2" x14ac:dyDescent="0.2">
      <c r="A897" s="15" t="s">
        <v>175</v>
      </c>
      <c r="B897" s="15">
        <v>1002</v>
      </c>
    </row>
    <row r="898" spans="1:2" x14ac:dyDescent="0.2">
      <c r="A898" s="15" t="s">
        <v>176</v>
      </c>
      <c r="B898" s="15">
        <v>977</v>
      </c>
    </row>
    <row r="899" spans="1:2" x14ac:dyDescent="0.2">
      <c r="A899" s="15" t="s">
        <v>177</v>
      </c>
      <c r="B899" s="15">
        <v>1173</v>
      </c>
    </row>
    <row r="900" spans="1:2" x14ac:dyDescent="0.2">
      <c r="A900" s="15" t="s">
        <v>178</v>
      </c>
      <c r="B900" s="15">
        <v>1149</v>
      </c>
    </row>
    <row r="901" spans="1:2" x14ac:dyDescent="0.2">
      <c r="A901" s="15" t="s">
        <v>179</v>
      </c>
      <c r="B901" s="15">
        <v>1124</v>
      </c>
    </row>
    <row r="902" spans="1:2" x14ac:dyDescent="0.2">
      <c r="A902" s="15" t="s">
        <v>180</v>
      </c>
      <c r="B902" s="15">
        <v>1100</v>
      </c>
    </row>
    <row r="903" spans="1:2" x14ac:dyDescent="0.2">
      <c r="A903" s="15" t="s">
        <v>181</v>
      </c>
      <c r="B903" s="15">
        <v>1075</v>
      </c>
    </row>
    <row r="904" spans="1:2" x14ac:dyDescent="0.2">
      <c r="A904" s="15" t="s">
        <v>182</v>
      </c>
      <c r="B904" s="15">
        <v>1051</v>
      </c>
    </row>
    <row r="905" spans="1:2" x14ac:dyDescent="0.2">
      <c r="A905" s="15" t="s">
        <v>183</v>
      </c>
      <c r="B905" s="15">
        <v>1026</v>
      </c>
    </row>
    <row r="906" spans="1:2" x14ac:dyDescent="0.2">
      <c r="A906" s="15" t="s">
        <v>184</v>
      </c>
      <c r="B906" s="15">
        <v>1002</v>
      </c>
    </row>
    <row r="907" spans="1:2" x14ac:dyDescent="0.2">
      <c r="A907" s="15" t="s">
        <v>185</v>
      </c>
      <c r="B907" s="15">
        <v>977</v>
      </c>
    </row>
    <row r="908" spans="1:2" x14ac:dyDescent="0.2">
      <c r="A908" s="15" t="s">
        <v>186</v>
      </c>
      <c r="B908" s="15">
        <v>953</v>
      </c>
    </row>
    <row r="909" spans="1:2" x14ac:dyDescent="0.2">
      <c r="A909" s="15" t="s">
        <v>187</v>
      </c>
      <c r="B909" s="15">
        <v>928</v>
      </c>
    </row>
    <row r="910" spans="1:2" x14ac:dyDescent="0.2">
      <c r="A910" s="15" t="s">
        <v>188</v>
      </c>
      <c r="B910" s="15">
        <v>1124</v>
      </c>
    </row>
    <row r="911" spans="1:2" x14ac:dyDescent="0.2">
      <c r="A911" s="15" t="s">
        <v>189</v>
      </c>
      <c r="B911" s="15">
        <v>1100</v>
      </c>
    </row>
    <row r="912" spans="1:2" x14ac:dyDescent="0.2">
      <c r="A912" s="15" t="s">
        <v>190</v>
      </c>
      <c r="B912" s="15">
        <v>1075</v>
      </c>
    </row>
    <row r="913" spans="1:2" x14ac:dyDescent="0.2">
      <c r="A913" s="15" t="s">
        <v>191</v>
      </c>
      <c r="B913" s="15">
        <v>1051</v>
      </c>
    </row>
    <row r="914" spans="1:2" x14ac:dyDescent="0.2">
      <c r="A914" s="15" t="s">
        <v>192</v>
      </c>
      <c r="B914" s="15">
        <v>1026</v>
      </c>
    </row>
    <row r="915" spans="1:2" x14ac:dyDescent="0.2">
      <c r="A915" s="15" t="s">
        <v>193</v>
      </c>
      <c r="B915" s="15">
        <v>1002</v>
      </c>
    </row>
    <row r="916" spans="1:2" x14ac:dyDescent="0.2">
      <c r="A916" s="15" t="s">
        <v>194</v>
      </c>
      <c r="B916" s="15">
        <v>977</v>
      </c>
    </row>
    <row r="917" spans="1:2" x14ac:dyDescent="0.2">
      <c r="A917" s="15" t="s">
        <v>195</v>
      </c>
      <c r="B917" s="15">
        <v>953</v>
      </c>
    </row>
    <row r="918" spans="1:2" x14ac:dyDescent="0.2">
      <c r="A918" s="15" t="s">
        <v>196</v>
      </c>
      <c r="B918" s="15">
        <v>928</v>
      </c>
    </row>
    <row r="919" spans="1:2" x14ac:dyDescent="0.2">
      <c r="A919" s="15" t="s">
        <v>197</v>
      </c>
      <c r="B919" s="15">
        <v>904</v>
      </c>
    </row>
    <row r="920" spans="1:2" x14ac:dyDescent="0.2">
      <c r="A920" s="15" t="s">
        <v>198</v>
      </c>
      <c r="B920" s="15">
        <v>879</v>
      </c>
    </row>
    <row r="921" spans="1:2" x14ac:dyDescent="0.2">
      <c r="A921" s="15" t="s">
        <v>199</v>
      </c>
      <c r="B921" s="15">
        <v>1075</v>
      </c>
    </row>
    <row r="922" spans="1:2" x14ac:dyDescent="0.2">
      <c r="A922" s="15" t="s">
        <v>200</v>
      </c>
      <c r="B922" s="15">
        <v>1051</v>
      </c>
    </row>
    <row r="923" spans="1:2" x14ac:dyDescent="0.2">
      <c r="A923" s="15" t="s">
        <v>201</v>
      </c>
      <c r="B923" s="15">
        <v>1026</v>
      </c>
    </row>
    <row r="924" spans="1:2" x14ac:dyDescent="0.2">
      <c r="A924" s="15" t="s">
        <v>202</v>
      </c>
      <c r="B924" s="15">
        <v>1002</v>
      </c>
    </row>
    <row r="925" spans="1:2" x14ac:dyDescent="0.2">
      <c r="A925" s="15" t="s">
        <v>203</v>
      </c>
      <c r="B925" s="15">
        <v>977</v>
      </c>
    </row>
    <row r="926" spans="1:2" x14ac:dyDescent="0.2">
      <c r="A926" s="15" t="s">
        <v>204</v>
      </c>
      <c r="B926" s="15">
        <v>953</v>
      </c>
    </row>
    <row r="927" spans="1:2" x14ac:dyDescent="0.2">
      <c r="A927" s="15" t="s">
        <v>205</v>
      </c>
      <c r="B927" s="15">
        <v>928</v>
      </c>
    </row>
    <row r="928" spans="1:2" x14ac:dyDescent="0.2">
      <c r="A928" s="15" t="s">
        <v>206</v>
      </c>
      <c r="B928" s="15">
        <v>904</v>
      </c>
    </row>
    <row r="929" spans="1:2" x14ac:dyDescent="0.2">
      <c r="A929" s="15" t="s">
        <v>207</v>
      </c>
      <c r="B929" s="15">
        <v>879</v>
      </c>
    </row>
    <row r="930" spans="1:2" x14ac:dyDescent="0.2">
      <c r="A930" s="15" t="s">
        <v>208</v>
      </c>
      <c r="B930" s="15">
        <v>855</v>
      </c>
    </row>
    <row r="931" spans="1:2" x14ac:dyDescent="0.2">
      <c r="A931" s="15" t="s">
        <v>209</v>
      </c>
      <c r="B931" s="15">
        <v>830</v>
      </c>
    </row>
    <row r="932" spans="1:2" x14ac:dyDescent="0.2">
      <c r="A932" s="15" t="s">
        <v>210</v>
      </c>
      <c r="B932" s="15">
        <v>1100</v>
      </c>
    </row>
    <row r="933" spans="1:2" x14ac:dyDescent="0.2">
      <c r="A933" s="15" t="s">
        <v>211</v>
      </c>
      <c r="B933" s="15">
        <v>1082</v>
      </c>
    </row>
    <row r="934" spans="1:2" x14ac:dyDescent="0.2">
      <c r="A934" s="15" t="s">
        <v>212</v>
      </c>
      <c r="B934" s="15">
        <v>1064</v>
      </c>
    </row>
    <row r="935" spans="1:2" x14ac:dyDescent="0.2">
      <c r="A935" s="15" t="s">
        <v>213</v>
      </c>
      <c r="B935" s="15">
        <v>1046</v>
      </c>
    </row>
    <row r="936" spans="1:2" x14ac:dyDescent="0.2">
      <c r="A936" s="15" t="s">
        <v>214</v>
      </c>
      <c r="B936" s="15">
        <v>1028</v>
      </c>
    </row>
    <row r="937" spans="1:2" x14ac:dyDescent="0.2">
      <c r="A937" s="15" t="s">
        <v>215</v>
      </c>
      <c r="B937" s="15">
        <v>1010</v>
      </c>
    </row>
    <row r="938" spans="1:2" x14ac:dyDescent="0.2">
      <c r="A938" s="15" t="s">
        <v>216</v>
      </c>
      <c r="B938" s="15">
        <v>992</v>
      </c>
    </row>
    <row r="939" spans="1:2" x14ac:dyDescent="0.2">
      <c r="A939" s="15" t="s">
        <v>217</v>
      </c>
      <c r="B939" s="15">
        <v>974</v>
      </c>
    </row>
    <row r="940" spans="1:2" x14ac:dyDescent="0.2">
      <c r="A940" s="15" t="s">
        <v>218</v>
      </c>
      <c r="B940" s="15">
        <v>956</v>
      </c>
    </row>
    <row r="941" spans="1:2" x14ac:dyDescent="0.2">
      <c r="A941" s="15" t="s">
        <v>219</v>
      </c>
      <c r="B941" s="15">
        <v>938</v>
      </c>
    </row>
    <row r="942" spans="1:2" x14ac:dyDescent="0.2">
      <c r="A942" s="15" t="s">
        <v>220</v>
      </c>
      <c r="B942" s="15">
        <v>920</v>
      </c>
    </row>
    <row r="943" spans="1:2" x14ac:dyDescent="0.2">
      <c r="A943" s="15" t="s">
        <v>221</v>
      </c>
      <c r="B943" s="15">
        <v>1064</v>
      </c>
    </row>
    <row r="944" spans="1:2" x14ac:dyDescent="0.2">
      <c r="A944" s="15" t="s">
        <v>222</v>
      </c>
      <c r="B944" s="15">
        <v>1046</v>
      </c>
    </row>
    <row r="945" spans="1:2" x14ac:dyDescent="0.2">
      <c r="A945" s="15" t="s">
        <v>223</v>
      </c>
      <c r="B945" s="15">
        <v>1028</v>
      </c>
    </row>
    <row r="946" spans="1:2" x14ac:dyDescent="0.2">
      <c r="A946" s="15" t="s">
        <v>224</v>
      </c>
      <c r="B946" s="15">
        <v>1010</v>
      </c>
    </row>
    <row r="947" spans="1:2" x14ac:dyDescent="0.2">
      <c r="A947" s="15" t="s">
        <v>225</v>
      </c>
      <c r="B947" s="15">
        <v>992</v>
      </c>
    </row>
    <row r="948" spans="1:2" x14ac:dyDescent="0.2">
      <c r="A948" s="15" t="s">
        <v>226</v>
      </c>
      <c r="B948" s="15">
        <v>974</v>
      </c>
    </row>
    <row r="949" spans="1:2" x14ac:dyDescent="0.2">
      <c r="A949" s="15" t="s">
        <v>227</v>
      </c>
      <c r="B949" s="15">
        <v>956</v>
      </c>
    </row>
    <row r="950" spans="1:2" x14ac:dyDescent="0.2">
      <c r="A950" s="15" t="s">
        <v>228</v>
      </c>
      <c r="B950" s="15">
        <v>938</v>
      </c>
    </row>
    <row r="951" spans="1:2" x14ac:dyDescent="0.2">
      <c r="A951" s="15" t="s">
        <v>229</v>
      </c>
      <c r="B951" s="15">
        <v>920</v>
      </c>
    </row>
    <row r="952" spans="1:2" x14ac:dyDescent="0.2">
      <c r="A952" s="15" t="s">
        <v>230</v>
      </c>
      <c r="B952" s="15">
        <v>902</v>
      </c>
    </row>
    <row r="953" spans="1:2" x14ac:dyDescent="0.2">
      <c r="A953" s="15" t="s">
        <v>231</v>
      </c>
      <c r="B953" s="15">
        <v>884</v>
      </c>
    </row>
    <row r="954" spans="1:2" x14ac:dyDescent="0.2">
      <c r="A954" s="15" t="s">
        <v>232</v>
      </c>
      <c r="B954" s="15">
        <v>1028</v>
      </c>
    </row>
    <row r="955" spans="1:2" x14ac:dyDescent="0.2">
      <c r="A955" s="15" t="s">
        <v>233</v>
      </c>
      <c r="B955" s="15">
        <v>1010</v>
      </c>
    </row>
    <row r="956" spans="1:2" x14ac:dyDescent="0.2">
      <c r="A956" s="15" t="s">
        <v>234</v>
      </c>
      <c r="B956" s="15">
        <v>992</v>
      </c>
    </row>
    <row r="957" spans="1:2" x14ac:dyDescent="0.2">
      <c r="A957" s="15" t="s">
        <v>235</v>
      </c>
      <c r="B957" s="15">
        <v>974</v>
      </c>
    </row>
    <row r="958" spans="1:2" x14ac:dyDescent="0.2">
      <c r="A958" s="15" t="s">
        <v>236</v>
      </c>
      <c r="B958" s="15">
        <v>956</v>
      </c>
    </row>
    <row r="959" spans="1:2" x14ac:dyDescent="0.2">
      <c r="A959" s="15" t="s">
        <v>237</v>
      </c>
      <c r="B959" s="15">
        <v>938</v>
      </c>
    </row>
    <row r="960" spans="1:2" x14ac:dyDescent="0.2">
      <c r="A960" s="15" t="s">
        <v>238</v>
      </c>
      <c r="B960" s="15">
        <v>920</v>
      </c>
    </row>
    <row r="961" spans="1:2" x14ac:dyDescent="0.2">
      <c r="A961" s="15" t="s">
        <v>239</v>
      </c>
      <c r="B961" s="15">
        <v>902</v>
      </c>
    </row>
    <row r="962" spans="1:2" x14ac:dyDescent="0.2">
      <c r="A962" s="15" t="s">
        <v>240</v>
      </c>
      <c r="B962" s="15">
        <v>884</v>
      </c>
    </row>
    <row r="963" spans="1:2" x14ac:dyDescent="0.2">
      <c r="A963" s="15" t="s">
        <v>241</v>
      </c>
      <c r="B963" s="15">
        <v>866</v>
      </c>
    </row>
    <row r="964" spans="1:2" x14ac:dyDescent="0.2">
      <c r="A964" s="15" t="s">
        <v>242</v>
      </c>
      <c r="B964" s="15">
        <v>848</v>
      </c>
    </row>
    <row r="965" spans="1:2" x14ac:dyDescent="0.2">
      <c r="A965" s="15" t="s">
        <v>243</v>
      </c>
      <c r="B965" s="15">
        <v>992</v>
      </c>
    </row>
    <row r="966" spans="1:2" x14ac:dyDescent="0.2">
      <c r="A966" s="15" t="s">
        <v>244</v>
      </c>
      <c r="B966" s="15">
        <v>974</v>
      </c>
    </row>
    <row r="967" spans="1:2" x14ac:dyDescent="0.2">
      <c r="A967" s="15" t="s">
        <v>245</v>
      </c>
      <c r="B967" s="15">
        <v>956</v>
      </c>
    </row>
    <row r="968" spans="1:2" x14ac:dyDescent="0.2">
      <c r="A968" s="15" t="s">
        <v>246</v>
      </c>
      <c r="B968" s="15">
        <v>938</v>
      </c>
    </row>
    <row r="969" spans="1:2" x14ac:dyDescent="0.2">
      <c r="A969" s="15" t="s">
        <v>247</v>
      </c>
      <c r="B969" s="15">
        <v>920</v>
      </c>
    </row>
    <row r="970" spans="1:2" x14ac:dyDescent="0.2">
      <c r="A970" s="15" t="s">
        <v>248</v>
      </c>
      <c r="B970" s="15">
        <v>902</v>
      </c>
    </row>
    <row r="971" spans="1:2" x14ac:dyDescent="0.2">
      <c r="A971" s="15" t="s">
        <v>249</v>
      </c>
      <c r="B971" s="15">
        <v>884</v>
      </c>
    </row>
    <row r="972" spans="1:2" x14ac:dyDescent="0.2">
      <c r="A972" s="15" t="s">
        <v>250</v>
      </c>
      <c r="B972" s="15">
        <v>866</v>
      </c>
    </row>
    <row r="973" spans="1:2" x14ac:dyDescent="0.2">
      <c r="A973" s="15" t="s">
        <v>251</v>
      </c>
      <c r="B973" s="15">
        <v>848</v>
      </c>
    </row>
    <row r="974" spans="1:2" x14ac:dyDescent="0.2">
      <c r="A974" s="15" t="s">
        <v>252</v>
      </c>
      <c r="B974" s="15">
        <v>830</v>
      </c>
    </row>
    <row r="975" spans="1:2" x14ac:dyDescent="0.2">
      <c r="A975" s="15" t="s">
        <v>253</v>
      </c>
      <c r="B975" s="15">
        <v>812</v>
      </c>
    </row>
    <row r="976" spans="1:2" x14ac:dyDescent="0.2">
      <c r="A976" s="15" t="s">
        <v>254</v>
      </c>
      <c r="B976" s="15">
        <v>956</v>
      </c>
    </row>
    <row r="977" spans="1:2" x14ac:dyDescent="0.2">
      <c r="A977" s="15" t="s">
        <v>255</v>
      </c>
      <c r="B977" s="15">
        <v>938</v>
      </c>
    </row>
    <row r="978" spans="1:2" x14ac:dyDescent="0.2">
      <c r="A978" s="15" t="s">
        <v>256</v>
      </c>
      <c r="B978" s="15">
        <v>920</v>
      </c>
    </row>
    <row r="979" spans="1:2" x14ac:dyDescent="0.2">
      <c r="A979" s="15" t="s">
        <v>257</v>
      </c>
      <c r="B979" s="15">
        <v>902</v>
      </c>
    </row>
    <row r="980" spans="1:2" x14ac:dyDescent="0.2">
      <c r="A980" s="15" t="s">
        <v>258</v>
      </c>
      <c r="B980" s="15">
        <v>884</v>
      </c>
    </row>
    <row r="981" spans="1:2" x14ac:dyDescent="0.2">
      <c r="A981" s="15" t="s">
        <v>259</v>
      </c>
      <c r="B981" s="15">
        <v>866</v>
      </c>
    </row>
    <row r="982" spans="1:2" x14ac:dyDescent="0.2">
      <c r="A982" s="15" t="s">
        <v>260</v>
      </c>
      <c r="B982" s="15">
        <v>848</v>
      </c>
    </row>
    <row r="983" spans="1:2" x14ac:dyDescent="0.2">
      <c r="A983" s="15" t="s">
        <v>261</v>
      </c>
      <c r="B983" s="15">
        <v>830</v>
      </c>
    </row>
    <row r="984" spans="1:2" x14ac:dyDescent="0.2">
      <c r="A984" s="15" t="s">
        <v>262</v>
      </c>
      <c r="B984" s="15">
        <v>812</v>
      </c>
    </row>
    <row r="985" spans="1:2" x14ac:dyDescent="0.2">
      <c r="A985" s="15" t="s">
        <v>263</v>
      </c>
      <c r="B985" s="15">
        <v>794</v>
      </c>
    </row>
    <row r="986" spans="1:2" x14ac:dyDescent="0.2">
      <c r="A986" s="15" t="s">
        <v>264</v>
      </c>
      <c r="B986" s="15">
        <v>776</v>
      </c>
    </row>
    <row r="987" spans="1:2" x14ac:dyDescent="0.2">
      <c r="A987" s="15" t="s">
        <v>265</v>
      </c>
      <c r="B987" s="15">
        <v>920</v>
      </c>
    </row>
    <row r="988" spans="1:2" x14ac:dyDescent="0.2">
      <c r="A988" s="15" t="s">
        <v>266</v>
      </c>
      <c r="B988" s="15">
        <v>902</v>
      </c>
    </row>
    <row r="989" spans="1:2" x14ac:dyDescent="0.2">
      <c r="A989" s="15" t="s">
        <v>267</v>
      </c>
      <c r="B989" s="15">
        <v>884</v>
      </c>
    </row>
    <row r="990" spans="1:2" x14ac:dyDescent="0.2">
      <c r="A990" s="15" t="s">
        <v>268</v>
      </c>
      <c r="B990" s="15">
        <v>866</v>
      </c>
    </row>
    <row r="991" spans="1:2" x14ac:dyDescent="0.2">
      <c r="A991" s="15" t="s">
        <v>269</v>
      </c>
      <c r="B991" s="15">
        <v>848</v>
      </c>
    </row>
    <row r="992" spans="1:2" x14ac:dyDescent="0.2">
      <c r="A992" s="15" t="s">
        <v>270</v>
      </c>
      <c r="B992" s="15">
        <v>830</v>
      </c>
    </row>
    <row r="993" spans="1:2" x14ac:dyDescent="0.2">
      <c r="A993" s="15" t="s">
        <v>271</v>
      </c>
      <c r="B993" s="15">
        <v>812</v>
      </c>
    </row>
    <row r="994" spans="1:2" x14ac:dyDescent="0.2">
      <c r="A994" s="15" t="s">
        <v>272</v>
      </c>
      <c r="B994" s="15">
        <v>794</v>
      </c>
    </row>
    <row r="995" spans="1:2" x14ac:dyDescent="0.2">
      <c r="A995" s="15" t="s">
        <v>273</v>
      </c>
      <c r="B995" s="15">
        <v>776</v>
      </c>
    </row>
    <row r="996" spans="1:2" x14ac:dyDescent="0.2">
      <c r="A996" s="15" t="s">
        <v>274</v>
      </c>
      <c r="B996" s="15">
        <v>758</v>
      </c>
    </row>
    <row r="997" spans="1:2" x14ac:dyDescent="0.2">
      <c r="A997" s="15" t="s">
        <v>275</v>
      </c>
      <c r="B997" s="15">
        <v>740</v>
      </c>
    </row>
    <row r="998" spans="1:2" x14ac:dyDescent="0.2">
      <c r="A998" s="15" t="s">
        <v>276</v>
      </c>
      <c r="B998" s="15">
        <v>990</v>
      </c>
    </row>
    <row r="999" spans="1:2" x14ac:dyDescent="0.2">
      <c r="A999" s="15" t="s">
        <v>277</v>
      </c>
      <c r="B999" s="15">
        <v>977</v>
      </c>
    </row>
    <row r="1000" spans="1:2" x14ac:dyDescent="0.2">
      <c r="A1000" s="15" t="s">
        <v>278</v>
      </c>
      <c r="B1000" s="15">
        <v>964</v>
      </c>
    </row>
    <row r="1001" spans="1:2" x14ac:dyDescent="0.2">
      <c r="A1001" s="15" t="s">
        <v>279</v>
      </c>
      <c r="B1001" s="15">
        <v>951</v>
      </c>
    </row>
    <row r="1002" spans="1:2" x14ac:dyDescent="0.2">
      <c r="A1002" s="15" t="s">
        <v>280</v>
      </c>
      <c r="B1002" s="15">
        <v>938</v>
      </c>
    </row>
    <row r="1003" spans="1:2" x14ac:dyDescent="0.2">
      <c r="A1003" s="15" t="s">
        <v>281</v>
      </c>
      <c r="B1003" s="15">
        <v>925</v>
      </c>
    </row>
    <row r="1004" spans="1:2" x14ac:dyDescent="0.2">
      <c r="A1004" s="15" t="s">
        <v>282</v>
      </c>
      <c r="B1004" s="15">
        <v>912</v>
      </c>
    </row>
    <row r="1005" spans="1:2" x14ac:dyDescent="0.2">
      <c r="A1005" s="15" t="s">
        <v>283</v>
      </c>
      <c r="B1005" s="15">
        <v>899</v>
      </c>
    </row>
    <row r="1006" spans="1:2" x14ac:dyDescent="0.2">
      <c r="A1006" s="15" t="s">
        <v>284</v>
      </c>
      <c r="B1006" s="15">
        <v>886</v>
      </c>
    </row>
    <row r="1007" spans="1:2" x14ac:dyDescent="0.2">
      <c r="A1007" s="15" t="s">
        <v>285</v>
      </c>
      <c r="B1007" s="15">
        <v>873</v>
      </c>
    </row>
    <row r="1008" spans="1:2" x14ac:dyDescent="0.2">
      <c r="A1008" s="15" t="s">
        <v>286</v>
      </c>
      <c r="B1008" s="15">
        <v>860</v>
      </c>
    </row>
    <row r="1009" spans="1:2" x14ac:dyDescent="0.2">
      <c r="A1009" s="15" t="s">
        <v>287</v>
      </c>
      <c r="B1009" s="15">
        <v>964</v>
      </c>
    </row>
    <row r="1010" spans="1:2" x14ac:dyDescent="0.2">
      <c r="A1010" s="15" t="s">
        <v>301</v>
      </c>
      <c r="B1010" s="15">
        <v>951</v>
      </c>
    </row>
    <row r="1011" spans="1:2" x14ac:dyDescent="0.2">
      <c r="A1011" s="15" t="s">
        <v>302</v>
      </c>
      <c r="B1011" s="15">
        <v>938</v>
      </c>
    </row>
    <row r="1012" spans="1:2" x14ac:dyDescent="0.2">
      <c r="A1012" s="15" t="s">
        <v>303</v>
      </c>
      <c r="B1012" s="15">
        <v>925</v>
      </c>
    </row>
    <row r="1013" spans="1:2" x14ac:dyDescent="0.2">
      <c r="A1013" s="15" t="s">
        <v>304</v>
      </c>
      <c r="B1013" s="15">
        <v>912</v>
      </c>
    </row>
    <row r="1014" spans="1:2" x14ac:dyDescent="0.2">
      <c r="A1014" s="15" t="s">
        <v>305</v>
      </c>
      <c r="B1014" s="15">
        <v>899</v>
      </c>
    </row>
    <row r="1015" spans="1:2" x14ac:dyDescent="0.2">
      <c r="A1015" s="15" t="s">
        <v>306</v>
      </c>
      <c r="B1015" s="15">
        <v>886</v>
      </c>
    </row>
    <row r="1016" spans="1:2" x14ac:dyDescent="0.2">
      <c r="A1016" s="15" t="s">
        <v>307</v>
      </c>
      <c r="B1016" s="15">
        <v>873</v>
      </c>
    </row>
    <row r="1017" spans="1:2" x14ac:dyDescent="0.2">
      <c r="A1017" s="15" t="s">
        <v>308</v>
      </c>
      <c r="B1017" s="15">
        <v>860</v>
      </c>
    </row>
    <row r="1018" spans="1:2" x14ac:dyDescent="0.2">
      <c r="A1018" s="15" t="s">
        <v>309</v>
      </c>
      <c r="B1018" s="15">
        <v>847</v>
      </c>
    </row>
    <row r="1019" spans="1:2" x14ac:dyDescent="0.2">
      <c r="A1019" s="15" t="s">
        <v>310</v>
      </c>
      <c r="B1019" s="15">
        <v>834</v>
      </c>
    </row>
    <row r="1020" spans="1:2" x14ac:dyDescent="0.2">
      <c r="A1020" s="15" t="s">
        <v>311</v>
      </c>
      <c r="B1020" s="15">
        <v>938</v>
      </c>
    </row>
    <row r="1021" spans="1:2" x14ac:dyDescent="0.2">
      <c r="A1021" s="15" t="s">
        <v>312</v>
      </c>
      <c r="B1021" s="15">
        <v>925</v>
      </c>
    </row>
    <row r="1022" spans="1:2" x14ac:dyDescent="0.2">
      <c r="A1022" s="15" t="s">
        <v>313</v>
      </c>
      <c r="B1022" s="15">
        <v>912</v>
      </c>
    </row>
    <row r="1023" spans="1:2" x14ac:dyDescent="0.2">
      <c r="A1023" s="15" t="s">
        <v>314</v>
      </c>
      <c r="B1023" s="15">
        <v>899</v>
      </c>
    </row>
    <row r="1024" spans="1:2" x14ac:dyDescent="0.2">
      <c r="A1024" s="15" t="s">
        <v>315</v>
      </c>
      <c r="B1024" s="15">
        <v>886</v>
      </c>
    </row>
    <row r="1025" spans="1:2" x14ac:dyDescent="0.2">
      <c r="A1025" s="15" t="s">
        <v>316</v>
      </c>
      <c r="B1025" s="15">
        <v>873</v>
      </c>
    </row>
    <row r="1026" spans="1:2" x14ac:dyDescent="0.2">
      <c r="A1026" s="15" t="s">
        <v>317</v>
      </c>
      <c r="B1026" s="15">
        <v>860</v>
      </c>
    </row>
    <row r="1027" spans="1:2" x14ac:dyDescent="0.2">
      <c r="A1027" s="15" t="s">
        <v>318</v>
      </c>
      <c r="B1027" s="15">
        <v>847</v>
      </c>
    </row>
    <row r="1028" spans="1:2" x14ac:dyDescent="0.2">
      <c r="A1028" s="15" t="s">
        <v>319</v>
      </c>
      <c r="B1028" s="15">
        <v>834</v>
      </c>
    </row>
    <row r="1029" spans="1:2" x14ac:dyDescent="0.2">
      <c r="A1029" s="15" t="s">
        <v>320</v>
      </c>
      <c r="B1029" s="15">
        <v>821</v>
      </c>
    </row>
    <row r="1030" spans="1:2" x14ac:dyDescent="0.2">
      <c r="A1030" s="15" t="s">
        <v>321</v>
      </c>
      <c r="B1030" s="15">
        <v>808</v>
      </c>
    </row>
    <row r="1031" spans="1:2" x14ac:dyDescent="0.2">
      <c r="A1031" s="15" t="s">
        <v>322</v>
      </c>
      <c r="B1031" s="15">
        <v>912</v>
      </c>
    </row>
    <row r="1032" spans="1:2" x14ac:dyDescent="0.2">
      <c r="A1032" s="15" t="s">
        <v>323</v>
      </c>
      <c r="B1032" s="15">
        <v>899</v>
      </c>
    </row>
    <row r="1033" spans="1:2" x14ac:dyDescent="0.2">
      <c r="A1033" s="15" t="s">
        <v>324</v>
      </c>
      <c r="B1033" s="15">
        <v>886</v>
      </c>
    </row>
    <row r="1034" spans="1:2" x14ac:dyDescent="0.2">
      <c r="A1034" s="15" t="s">
        <v>325</v>
      </c>
      <c r="B1034" s="15">
        <v>873</v>
      </c>
    </row>
    <row r="1035" spans="1:2" x14ac:dyDescent="0.2">
      <c r="A1035" s="15" t="s">
        <v>326</v>
      </c>
      <c r="B1035" s="15">
        <v>860</v>
      </c>
    </row>
    <row r="1036" spans="1:2" x14ac:dyDescent="0.2">
      <c r="A1036" s="15" t="s">
        <v>327</v>
      </c>
      <c r="B1036" s="15">
        <v>847</v>
      </c>
    </row>
    <row r="1037" spans="1:2" x14ac:dyDescent="0.2">
      <c r="A1037" s="15" t="s">
        <v>328</v>
      </c>
      <c r="B1037" s="15">
        <v>834</v>
      </c>
    </row>
    <row r="1038" spans="1:2" x14ac:dyDescent="0.2">
      <c r="A1038" s="15" t="s">
        <v>329</v>
      </c>
      <c r="B1038" s="15">
        <v>821</v>
      </c>
    </row>
    <row r="1039" spans="1:2" x14ac:dyDescent="0.2">
      <c r="A1039" s="15" t="s">
        <v>330</v>
      </c>
      <c r="B1039" s="15">
        <v>808</v>
      </c>
    </row>
    <row r="1040" spans="1:2" x14ac:dyDescent="0.2">
      <c r="A1040" s="15" t="s">
        <v>331</v>
      </c>
      <c r="B1040" s="15">
        <v>795</v>
      </c>
    </row>
    <row r="1041" spans="1:2" x14ac:dyDescent="0.2">
      <c r="A1041" s="15" t="s">
        <v>332</v>
      </c>
      <c r="B1041" s="15">
        <v>782</v>
      </c>
    </row>
    <row r="1042" spans="1:2" x14ac:dyDescent="0.2">
      <c r="A1042" s="15" t="s">
        <v>333</v>
      </c>
      <c r="B1042" s="15">
        <v>886</v>
      </c>
    </row>
    <row r="1043" spans="1:2" x14ac:dyDescent="0.2">
      <c r="A1043" s="15" t="s">
        <v>334</v>
      </c>
      <c r="B1043" s="15">
        <v>873</v>
      </c>
    </row>
    <row r="1044" spans="1:2" x14ac:dyDescent="0.2">
      <c r="A1044" s="15" t="s">
        <v>335</v>
      </c>
      <c r="B1044" s="15">
        <v>860</v>
      </c>
    </row>
    <row r="1045" spans="1:2" x14ac:dyDescent="0.2">
      <c r="A1045" s="15" t="s">
        <v>336</v>
      </c>
      <c r="B1045" s="15">
        <v>847</v>
      </c>
    </row>
    <row r="1046" spans="1:2" x14ac:dyDescent="0.2">
      <c r="A1046" s="15" t="s">
        <v>337</v>
      </c>
      <c r="B1046" s="15">
        <v>834</v>
      </c>
    </row>
    <row r="1047" spans="1:2" x14ac:dyDescent="0.2">
      <c r="A1047" s="15" t="s">
        <v>338</v>
      </c>
      <c r="B1047" s="15">
        <v>821</v>
      </c>
    </row>
    <row r="1048" spans="1:2" x14ac:dyDescent="0.2">
      <c r="A1048" s="15" t="s">
        <v>339</v>
      </c>
      <c r="B1048" s="15">
        <v>808</v>
      </c>
    </row>
    <row r="1049" spans="1:2" x14ac:dyDescent="0.2">
      <c r="A1049" s="15" t="s">
        <v>340</v>
      </c>
      <c r="B1049" s="15">
        <v>795</v>
      </c>
    </row>
    <row r="1050" spans="1:2" x14ac:dyDescent="0.2">
      <c r="A1050" s="15" t="s">
        <v>341</v>
      </c>
      <c r="B1050" s="15">
        <v>782</v>
      </c>
    </row>
    <row r="1051" spans="1:2" x14ac:dyDescent="0.2">
      <c r="A1051" s="15" t="s">
        <v>342</v>
      </c>
      <c r="B1051" s="15">
        <v>769</v>
      </c>
    </row>
    <row r="1052" spans="1:2" x14ac:dyDescent="0.2">
      <c r="A1052" s="15" t="s">
        <v>343</v>
      </c>
      <c r="B1052" s="15">
        <v>756</v>
      </c>
    </row>
    <row r="1053" spans="1:2" x14ac:dyDescent="0.2">
      <c r="A1053" s="15" t="s">
        <v>344</v>
      </c>
      <c r="B1053" s="15">
        <v>860</v>
      </c>
    </row>
    <row r="1054" spans="1:2" x14ac:dyDescent="0.2">
      <c r="A1054" s="15" t="s">
        <v>345</v>
      </c>
      <c r="B1054" s="15">
        <v>847</v>
      </c>
    </row>
    <row r="1055" spans="1:2" x14ac:dyDescent="0.2">
      <c r="A1055" s="15" t="s">
        <v>346</v>
      </c>
      <c r="B1055" s="15">
        <v>834</v>
      </c>
    </row>
    <row r="1056" spans="1:2" x14ac:dyDescent="0.2">
      <c r="A1056" s="15" t="s">
        <v>347</v>
      </c>
      <c r="B1056" s="15">
        <v>821</v>
      </c>
    </row>
    <row r="1057" spans="1:2" x14ac:dyDescent="0.2">
      <c r="A1057" s="15" t="s">
        <v>348</v>
      </c>
      <c r="B1057" s="15">
        <v>808</v>
      </c>
    </row>
    <row r="1058" spans="1:2" x14ac:dyDescent="0.2">
      <c r="A1058" s="15" t="s">
        <v>349</v>
      </c>
      <c r="B1058" s="15">
        <v>795</v>
      </c>
    </row>
    <row r="1059" spans="1:2" x14ac:dyDescent="0.2">
      <c r="A1059" s="15" t="s">
        <v>350</v>
      </c>
      <c r="B1059" s="15">
        <v>782</v>
      </c>
    </row>
    <row r="1060" spans="1:2" x14ac:dyDescent="0.2">
      <c r="A1060" s="15" t="s">
        <v>351</v>
      </c>
      <c r="B1060" s="15">
        <v>769</v>
      </c>
    </row>
    <row r="1061" spans="1:2" x14ac:dyDescent="0.2">
      <c r="A1061" s="15" t="s">
        <v>352</v>
      </c>
      <c r="B1061" s="15">
        <v>756</v>
      </c>
    </row>
    <row r="1062" spans="1:2" x14ac:dyDescent="0.2">
      <c r="A1062" s="15" t="s">
        <v>353</v>
      </c>
      <c r="B1062" s="15">
        <v>743</v>
      </c>
    </row>
    <row r="1063" spans="1:2" x14ac:dyDescent="0.2">
      <c r="A1063" s="15" t="s">
        <v>354</v>
      </c>
      <c r="B1063" s="15">
        <v>730</v>
      </c>
    </row>
    <row r="1064" spans="1:2" x14ac:dyDescent="0.2">
      <c r="A1064" s="15" t="s">
        <v>355</v>
      </c>
      <c r="B1064" s="15">
        <v>550</v>
      </c>
    </row>
    <row r="1065" spans="1:2" x14ac:dyDescent="0.2">
      <c r="A1065" s="15" t="s">
        <v>356</v>
      </c>
      <c r="B1065" s="15">
        <v>600</v>
      </c>
    </row>
    <row r="1066" spans="1:2" x14ac:dyDescent="0.2">
      <c r="A1066" s="15" t="s">
        <v>357</v>
      </c>
      <c r="B1066" s="15">
        <v>590</v>
      </c>
    </row>
    <row r="1067" spans="1:2" x14ac:dyDescent="0.2">
      <c r="A1067" s="15" t="s">
        <v>358</v>
      </c>
      <c r="B1067" s="15">
        <v>580</v>
      </c>
    </row>
    <row r="1068" spans="1:2" x14ac:dyDescent="0.2">
      <c r="A1068" s="15" t="s">
        <v>359</v>
      </c>
      <c r="B1068" s="15">
        <v>570</v>
      </c>
    </row>
    <row r="1069" spans="1:2" x14ac:dyDescent="0.2">
      <c r="A1069" s="15" t="s">
        <v>360</v>
      </c>
      <c r="B1069" s="15">
        <v>560</v>
      </c>
    </row>
    <row r="1070" spans="1:2" x14ac:dyDescent="0.2">
      <c r="A1070" s="15" t="s">
        <v>361</v>
      </c>
      <c r="B1070" s="15">
        <v>550</v>
      </c>
    </row>
    <row r="1071" spans="1:2" x14ac:dyDescent="0.2">
      <c r="A1071" s="15" t="s">
        <v>362</v>
      </c>
      <c r="B1071" s="15">
        <v>540</v>
      </c>
    </row>
    <row r="1072" spans="1:2" x14ac:dyDescent="0.2">
      <c r="A1072" s="15" t="s">
        <v>363</v>
      </c>
      <c r="B1072" s="15">
        <v>530</v>
      </c>
    </row>
    <row r="1073" spans="1:2" x14ac:dyDescent="0.2">
      <c r="A1073" s="15" t="s">
        <v>364</v>
      </c>
      <c r="B1073" s="15">
        <v>520</v>
      </c>
    </row>
    <row r="1074" spans="1:2" x14ac:dyDescent="0.2">
      <c r="A1074" s="15" t="s">
        <v>365</v>
      </c>
      <c r="B1074" s="15">
        <v>510</v>
      </c>
    </row>
    <row r="1075" spans="1:2" x14ac:dyDescent="0.2">
      <c r="A1075" s="15" t="s">
        <v>366</v>
      </c>
      <c r="B1075" s="15">
        <v>500</v>
      </c>
    </row>
    <row r="1076" spans="1:2" x14ac:dyDescent="0.2">
      <c r="A1076" s="15" t="s">
        <v>367</v>
      </c>
      <c r="B1076" s="15">
        <v>580</v>
      </c>
    </row>
    <row r="1077" spans="1:2" x14ac:dyDescent="0.2">
      <c r="A1077" s="15" t="s">
        <v>368</v>
      </c>
      <c r="B1077" s="15">
        <v>570</v>
      </c>
    </row>
    <row r="1078" spans="1:2" x14ac:dyDescent="0.2">
      <c r="A1078" s="15" t="s">
        <v>369</v>
      </c>
      <c r="B1078" s="15">
        <v>560</v>
      </c>
    </row>
    <row r="1079" spans="1:2" x14ac:dyDescent="0.2">
      <c r="A1079" s="15" t="s">
        <v>370</v>
      </c>
      <c r="B1079" s="15">
        <v>550</v>
      </c>
    </row>
    <row r="1080" spans="1:2" x14ac:dyDescent="0.2">
      <c r="A1080" s="15" t="s">
        <v>371</v>
      </c>
      <c r="B1080" s="15">
        <v>540</v>
      </c>
    </row>
    <row r="1081" spans="1:2" x14ac:dyDescent="0.2">
      <c r="A1081" s="15" t="s">
        <v>372</v>
      </c>
      <c r="B1081" s="15">
        <v>530</v>
      </c>
    </row>
    <row r="1082" spans="1:2" x14ac:dyDescent="0.2">
      <c r="A1082" s="15" t="s">
        <v>373</v>
      </c>
      <c r="B1082" s="15">
        <v>520</v>
      </c>
    </row>
    <row r="1083" spans="1:2" x14ac:dyDescent="0.2">
      <c r="A1083" s="15" t="s">
        <v>374</v>
      </c>
      <c r="B1083" s="15">
        <v>510</v>
      </c>
    </row>
    <row r="1084" spans="1:2" x14ac:dyDescent="0.2">
      <c r="A1084" s="15" t="s">
        <v>375</v>
      </c>
      <c r="B1084" s="15">
        <v>500</v>
      </c>
    </row>
    <row r="1085" spans="1:2" x14ac:dyDescent="0.2">
      <c r="A1085" s="15" t="s">
        <v>376</v>
      </c>
      <c r="B1085" s="15">
        <v>490</v>
      </c>
    </row>
    <row r="1086" spans="1:2" x14ac:dyDescent="0.2">
      <c r="A1086" s="15" t="s">
        <v>377</v>
      </c>
      <c r="B1086" s="15">
        <v>480</v>
      </c>
    </row>
    <row r="1087" spans="1:2" x14ac:dyDescent="0.2">
      <c r="A1087" s="15" t="s">
        <v>378</v>
      </c>
      <c r="B1087" s="15">
        <v>560</v>
      </c>
    </row>
    <row r="1088" spans="1:2" x14ac:dyDescent="0.2">
      <c r="A1088" s="15" t="s">
        <v>379</v>
      </c>
      <c r="B1088" s="15">
        <v>550</v>
      </c>
    </row>
    <row r="1089" spans="1:2" x14ac:dyDescent="0.2">
      <c r="A1089" s="15" t="s">
        <v>380</v>
      </c>
      <c r="B1089" s="15">
        <v>540</v>
      </c>
    </row>
    <row r="1090" spans="1:2" x14ac:dyDescent="0.2">
      <c r="A1090" s="15" t="s">
        <v>381</v>
      </c>
      <c r="B1090" s="15">
        <v>530</v>
      </c>
    </row>
    <row r="1091" spans="1:2" x14ac:dyDescent="0.2">
      <c r="A1091" s="15" t="s">
        <v>382</v>
      </c>
      <c r="B1091" s="15">
        <v>520</v>
      </c>
    </row>
    <row r="1092" spans="1:2" x14ac:dyDescent="0.2">
      <c r="A1092" s="15" t="s">
        <v>383</v>
      </c>
      <c r="B1092" s="15">
        <v>510</v>
      </c>
    </row>
    <row r="1093" spans="1:2" x14ac:dyDescent="0.2">
      <c r="A1093" s="15" t="s">
        <v>384</v>
      </c>
      <c r="B1093" s="15">
        <v>500</v>
      </c>
    </row>
    <row r="1094" spans="1:2" x14ac:dyDescent="0.2">
      <c r="A1094" s="15" t="s">
        <v>385</v>
      </c>
      <c r="B1094" s="15">
        <v>490</v>
      </c>
    </row>
    <row r="1095" spans="1:2" x14ac:dyDescent="0.2">
      <c r="A1095" s="15" t="s">
        <v>386</v>
      </c>
      <c r="B1095" s="15">
        <v>480</v>
      </c>
    </row>
    <row r="1096" spans="1:2" x14ac:dyDescent="0.2">
      <c r="A1096" s="15" t="s">
        <v>387</v>
      </c>
      <c r="B1096" s="15">
        <v>470</v>
      </c>
    </row>
    <row r="1097" spans="1:2" x14ac:dyDescent="0.2">
      <c r="A1097" s="15" t="s">
        <v>388</v>
      </c>
      <c r="B1097" s="15">
        <v>460</v>
      </c>
    </row>
    <row r="1098" spans="1:2" x14ac:dyDescent="0.2">
      <c r="A1098" s="15" t="s">
        <v>389</v>
      </c>
      <c r="B1098" s="15">
        <v>540</v>
      </c>
    </row>
    <row r="1099" spans="1:2" x14ac:dyDescent="0.2">
      <c r="A1099" s="15" t="s">
        <v>390</v>
      </c>
      <c r="B1099" s="15">
        <v>530</v>
      </c>
    </row>
    <row r="1100" spans="1:2" x14ac:dyDescent="0.2">
      <c r="A1100" s="15" t="s">
        <v>391</v>
      </c>
      <c r="B1100" s="15">
        <v>520</v>
      </c>
    </row>
    <row r="1101" spans="1:2" x14ac:dyDescent="0.2">
      <c r="A1101" s="15" t="s">
        <v>392</v>
      </c>
      <c r="B1101" s="15">
        <v>510</v>
      </c>
    </row>
    <row r="1102" spans="1:2" x14ac:dyDescent="0.2">
      <c r="A1102" s="15" t="s">
        <v>393</v>
      </c>
      <c r="B1102" s="15">
        <v>500</v>
      </c>
    </row>
    <row r="1103" spans="1:2" x14ac:dyDescent="0.2">
      <c r="A1103" s="15" t="s">
        <v>394</v>
      </c>
      <c r="B1103" s="15">
        <v>490</v>
      </c>
    </row>
    <row r="1104" spans="1:2" x14ac:dyDescent="0.2">
      <c r="A1104" s="15" t="s">
        <v>395</v>
      </c>
      <c r="B1104" s="15">
        <v>480</v>
      </c>
    </row>
    <row r="1105" spans="1:2" x14ac:dyDescent="0.2">
      <c r="A1105" s="15" t="s">
        <v>396</v>
      </c>
      <c r="B1105" s="15">
        <v>470</v>
      </c>
    </row>
    <row r="1106" spans="1:2" x14ac:dyDescent="0.2">
      <c r="A1106" s="15" t="s">
        <v>397</v>
      </c>
      <c r="B1106" s="15">
        <v>460</v>
      </c>
    </row>
    <row r="1107" spans="1:2" x14ac:dyDescent="0.2">
      <c r="A1107" s="15" t="s">
        <v>398</v>
      </c>
      <c r="B1107" s="15">
        <v>450</v>
      </c>
    </row>
    <row r="1108" spans="1:2" x14ac:dyDescent="0.2">
      <c r="A1108" s="15" t="s">
        <v>399</v>
      </c>
      <c r="B1108" s="15">
        <v>440</v>
      </c>
    </row>
    <row r="1109" spans="1:2" x14ac:dyDescent="0.2">
      <c r="A1109" s="15" t="s">
        <v>400</v>
      </c>
      <c r="B1109" s="15">
        <v>520</v>
      </c>
    </row>
    <row r="1110" spans="1:2" x14ac:dyDescent="0.2">
      <c r="A1110" s="15" t="s">
        <v>401</v>
      </c>
      <c r="B1110" s="15">
        <v>510</v>
      </c>
    </row>
    <row r="1111" spans="1:2" x14ac:dyDescent="0.2">
      <c r="A1111" s="15" t="s">
        <v>402</v>
      </c>
      <c r="B1111" s="15">
        <v>500</v>
      </c>
    </row>
    <row r="1112" spans="1:2" x14ac:dyDescent="0.2">
      <c r="A1112" s="15" t="s">
        <v>403</v>
      </c>
      <c r="B1112" s="15">
        <v>490</v>
      </c>
    </row>
    <row r="1113" spans="1:2" x14ac:dyDescent="0.2">
      <c r="A1113" s="15" t="s">
        <v>404</v>
      </c>
      <c r="B1113" s="15">
        <v>480</v>
      </c>
    </row>
    <row r="1114" spans="1:2" x14ac:dyDescent="0.2">
      <c r="A1114" s="15" t="s">
        <v>405</v>
      </c>
      <c r="B1114" s="15">
        <v>470</v>
      </c>
    </row>
    <row r="1115" spans="1:2" x14ac:dyDescent="0.2">
      <c r="A1115" s="15" t="s">
        <v>406</v>
      </c>
      <c r="B1115" s="15">
        <v>460</v>
      </c>
    </row>
    <row r="1116" spans="1:2" x14ac:dyDescent="0.2">
      <c r="A1116" s="15" t="s">
        <v>407</v>
      </c>
      <c r="B1116" s="15">
        <v>450</v>
      </c>
    </row>
    <row r="1117" spans="1:2" x14ac:dyDescent="0.2">
      <c r="A1117" s="15" t="s">
        <v>408</v>
      </c>
      <c r="B1117" s="15">
        <v>440</v>
      </c>
    </row>
    <row r="1118" spans="1:2" x14ac:dyDescent="0.2">
      <c r="A1118" s="15" t="s">
        <v>409</v>
      </c>
      <c r="B1118" s="15">
        <v>430</v>
      </c>
    </row>
    <row r="1119" spans="1:2" x14ac:dyDescent="0.2">
      <c r="A1119" s="15" t="s">
        <v>410</v>
      </c>
      <c r="B1119" s="15">
        <v>420</v>
      </c>
    </row>
    <row r="1120" spans="1:2" x14ac:dyDescent="0.2">
      <c r="A1120" s="15" t="s">
        <v>490</v>
      </c>
      <c r="B1120" s="15">
        <v>500</v>
      </c>
    </row>
    <row r="1121" spans="1:2" x14ac:dyDescent="0.2">
      <c r="A1121" s="15" t="s">
        <v>491</v>
      </c>
      <c r="B1121" s="15">
        <v>490</v>
      </c>
    </row>
    <row r="1122" spans="1:2" x14ac:dyDescent="0.2">
      <c r="A1122" s="15" t="s">
        <v>492</v>
      </c>
      <c r="B1122" s="15">
        <v>480</v>
      </c>
    </row>
    <row r="1123" spans="1:2" x14ac:dyDescent="0.2">
      <c r="A1123" s="15" t="s">
        <v>493</v>
      </c>
      <c r="B1123" s="15">
        <v>470</v>
      </c>
    </row>
    <row r="1124" spans="1:2" x14ac:dyDescent="0.2">
      <c r="A1124" s="15" t="s">
        <v>494</v>
      </c>
      <c r="B1124" s="15">
        <v>460</v>
      </c>
    </row>
    <row r="1125" spans="1:2" x14ac:dyDescent="0.2">
      <c r="A1125" s="15" t="s">
        <v>495</v>
      </c>
      <c r="B1125" s="15">
        <v>450</v>
      </c>
    </row>
    <row r="1126" spans="1:2" x14ac:dyDescent="0.2">
      <c r="A1126" s="15" t="s">
        <v>496</v>
      </c>
      <c r="B1126" s="15">
        <v>440</v>
      </c>
    </row>
    <row r="1127" spans="1:2" x14ac:dyDescent="0.2">
      <c r="A1127" s="15" t="s">
        <v>497</v>
      </c>
      <c r="B1127" s="15">
        <v>430</v>
      </c>
    </row>
    <row r="1128" spans="1:2" x14ac:dyDescent="0.2">
      <c r="A1128" s="15" t="s">
        <v>498</v>
      </c>
      <c r="B1128" s="15">
        <v>420</v>
      </c>
    </row>
    <row r="1129" spans="1:2" x14ac:dyDescent="0.2">
      <c r="A1129" s="15" t="s">
        <v>499</v>
      </c>
      <c r="B1129" s="15">
        <v>410</v>
      </c>
    </row>
    <row r="1130" spans="1:2" x14ac:dyDescent="0.2">
      <c r="A1130" s="15" t="s">
        <v>500</v>
      </c>
      <c r="B1130" s="15">
        <v>400</v>
      </c>
    </row>
    <row r="1131" spans="1:2" x14ac:dyDescent="0.2">
      <c r="A1131" s="15" t="s">
        <v>501</v>
      </c>
      <c r="B1131" s="15">
        <v>730</v>
      </c>
    </row>
    <row r="1132" spans="1:2" x14ac:dyDescent="0.2">
      <c r="A1132" s="15" t="s">
        <v>502</v>
      </c>
      <c r="B1132" s="15">
        <v>716</v>
      </c>
    </row>
    <row r="1133" spans="1:2" x14ac:dyDescent="0.2">
      <c r="A1133" s="15" t="s">
        <v>503</v>
      </c>
      <c r="B1133" s="15">
        <v>702</v>
      </c>
    </row>
    <row r="1134" spans="1:2" x14ac:dyDescent="0.2">
      <c r="A1134" s="15" t="s">
        <v>504</v>
      </c>
      <c r="B1134" s="15">
        <v>688</v>
      </c>
    </row>
    <row r="1135" spans="1:2" x14ac:dyDescent="0.2">
      <c r="A1135" s="15" t="s">
        <v>505</v>
      </c>
      <c r="B1135" s="15">
        <v>674</v>
      </c>
    </row>
    <row r="1136" spans="1:2" x14ac:dyDescent="0.2">
      <c r="A1136" s="15" t="s">
        <v>506</v>
      </c>
      <c r="B1136" s="15">
        <v>660</v>
      </c>
    </row>
    <row r="1137" spans="1:2" x14ac:dyDescent="0.2">
      <c r="A1137" s="15" t="s">
        <v>507</v>
      </c>
      <c r="B1137" s="15">
        <v>646</v>
      </c>
    </row>
    <row r="1138" spans="1:2" x14ac:dyDescent="0.2">
      <c r="A1138" s="15" t="s">
        <v>508</v>
      </c>
      <c r="B1138" s="15">
        <v>632</v>
      </c>
    </row>
    <row r="1139" spans="1:2" x14ac:dyDescent="0.2">
      <c r="A1139" s="15" t="s">
        <v>509</v>
      </c>
      <c r="B1139" s="15">
        <v>618</v>
      </c>
    </row>
    <row r="1140" spans="1:2" x14ac:dyDescent="0.2">
      <c r="A1140" s="15" t="s">
        <v>510</v>
      </c>
      <c r="B1140" s="15">
        <v>604</v>
      </c>
    </row>
    <row r="1141" spans="1:2" x14ac:dyDescent="0.2">
      <c r="A1141" s="15" t="s">
        <v>511</v>
      </c>
      <c r="B1141" s="15">
        <v>590</v>
      </c>
    </row>
    <row r="1142" spans="1:2" x14ac:dyDescent="0.2">
      <c r="A1142" s="15" t="s">
        <v>512</v>
      </c>
      <c r="B1142" s="15">
        <v>702</v>
      </c>
    </row>
    <row r="1143" spans="1:2" x14ac:dyDescent="0.2">
      <c r="A1143" s="15" t="s">
        <v>513</v>
      </c>
      <c r="B1143" s="15">
        <v>688</v>
      </c>
    </row>
    <row r="1144" spans="1:2" x14ac:dyDescent="0.2">
      <c r="A1144" s="15" t="s">
        <v>514</v>
      </c>
      <c r="B1144" s="15">
        <v>674</v>
      </c>
    </row>
    <row r="1145" spans="1:2" x14ac:dyDescent="0.2">
      <c r="A1145" s="15" t="s">
        <v>515</v>
      </c>
      <c r="B1145" s="15">
        <v>660</v>
      </c>
    </row>
    <row r="1146" spans="1:2" x14ac:dyDescent="0.2">
      <c r="A1146" s="15" t="s">
        <v>516</v>
      </c>
      <c r="B1146" s="15">
        <v>646</v>
      </c>
    </row>
    <row r="1147" spans="1:2" x14ac:dyDescent="0.2">
      <c r="A1147" s="15" t="s">
        <v>517</v>
      </c>
      <c r="B1147" s="15">
        <v>632</v>
      </c>
    </row>
    <row r="1148" spans="1:2" x14ac:dyDescent="0.2">
      <c r="A1148" s="15" t="s">
        <v>518</v>
      </c>
      <c r="B1148" s="15">
        <v>618</v>
      </c>
    </row>
    <row r="1149" spans="1:2" x14ac:dyDescent="0.2">
      <c r="A1149" s="15" t="s">
        <v>519</v>
      </c>
      <c r="B1149" s="15">
        <v>604</v>
      </c>
    </row>
    <row r="1150" spans="1:2" x14ac:dyDescent="0.2">
      <c r="A1150" s="15" t="s">
        <v>520</v>
      </c>
      <c r="B1150" s="15">
        <v>590</v>
      </c>
    </row>
    <row r="1151" spans="1:2" x14ac:dyDescent="0.2">
      <c r="A1151" s="15" t="s">
        <v>521</v>
      </c>
      <c r="B1151" s="15">
        <v>576</v>
      </c>
    </row>
    <row r="1152" spans="1:2" x14ac:dyDescent="0.2">
      <c r="A1152" s="15" t="s">
        <v>522</v>
      </c>
      <c r="B1152" s="15">
        <v>562</v>
      </c>
    </row>
    <row r="1153" spans="1:2" x14ac:dyDescent="0.2">
      <c r="A1153" s="15" t="s">
        <v>523</v>
      </c>
      <c r="B1153" s="15">
        <v>674</v>
      </c>
    </row>
    <row r="1154" spans="1:2" x14ac:dyDescent="0.2">
      <c r="A1154" s="15" t="s">
        <v>524</v>
      </c>
      <c r="B1154" s="15">
        <v>660</v>
      </c>
    </row>
    <row r="1155" spans="1:2" x14ac:dyDescent="0.2">
      <c r="A1155" s="15" t="s">
        <v>525</v>
      </c>
      <c r="B1155" s="15">
        <v>646</v>
      </c>
    </row>
    <row r="1156" spans="1:2" x14ac:dyDescent="0.2">
      <c r="A1156" s="15" t="s">
        <v>526</v>
      </c>
      <c r="B1156" s="15">
        <v>632</v>
      </c>
    </row>
    <row r="1157" spans="1:2" x14ac:dyDescent="0.2">
      <c r="A1157" s="15" t="s">
        <v>527</v>
      </c>
      <c r="B1157" s="15">
        <v>618</v>
      </c>
    </row>
    <row r="1158" spans="1:2" x14ac:dyDescent="0.2">
      <c r="A1158" s="15" t="s">
        <v>528</v>
      </c>
      <c r="B1158" s="15">
        <v>604</v>
      </c>
    </row>
    <row r="1159" spans="1:2" x14ac:dyDescent="0.2">
      <c r="A1159" s="15" t="s">
        <v>529</v>
      </c>
      <c r="B1159" s="15">
        <v>590</v>
      </c>
    </row>
    <row r="1160" spans="1:2" x14ac:dyDescent="0.2">
      <c r="A1160" s="15" t="s">
        <v>530</v>
      </c>
      <c r="B1160" s="15">
        <v>576</v>
      </c>
    </row>
    <row r="1161" spans="1:2" x14ac:dyDescent="0.2">
      <c r="A1161" s="15" t="s">
        <v>531</v>
      </c>
      <c r="B1161" s="15">
        <v>562</v>
      </c>
    </row>
    <row r="1162" spans="1:2" x14ac:dyDescent="0.2">
      <c r="A1162" s="15" t="s">
        <v>532</v>
      </c>
      <c r="B1162" s="15">
        <v>548</v>
      </c>
    </row>
    <row r="1163" spans="1:2" x14ac:dyDescent="0.2">
      <c r="A1163" s="15" t="s">
        <v>533</v>
      </c>
      <c r="B1163" s="15">
        <v>534</v>
      </c>
    </row>
    <row r="1164" spans="1:2" x14ac:dyDescent="0.2">
      <c r="A1164" s="15" t="s">
        <v>534</v>
      </c>
      <c r="B1164" s="15">
        <v>646</v>
      </c>
    </row>
    <row r="1165" spans="1:2" x14ac:dyDescent="0.2">
      <c r="A1165" s="15" t="s">
        <v>535</v>
      </c>
      <c r="B1165" s="15">
        <v>632</v>
      </c>
    </row>
    <row r="1166" spans="1:2" x14ac:dyDescent="0.2">
      <c r="A1166" s="15" t="s">
        <v>536</v>
      </c>
      <c r="B1166" s="15">
        <v>618</v>
      </c>
    </row>
    <row r="1167" spans="1:2" x14ac:dyDescent="0.2">
      <c r="A1167" s="15" t="s">
        <v>537</v>
      </c>
      <c r="B1167" s="15">
        <v>604</v>
      </c>
    </row>
    <row r="1168" spans="1:2" x14ac:dyDescent="0.2">
      <c r="A1168" s="15" t="s">
        <v>538</v>
      </c>
      <c r="B1168" s="15">
        <v>590</v>
      </c>
    </row>
    <row r="1169" spans="1:2" x14ac:dyDescent="0.2">
      <c r="A1169" s="15" t="s">
        <v>539</v>
      </c>
      <c r="B1169" s="15">
        <v>576</v>
      </c>
    </row>
    <row r="1170" spans="1:2" x14ac:dyDescent="0.2">
      <c r="A1170" s="15" t="s">
        <v>540</v>
      </c>
      <c r="B1170" s="15">
        <v>562</v>
      </c>
    </row>
    <row r="1171" spans="1:2" x14ac:dyDescent="0.2">
      <c r="A1171" s="15" t="s">
        <v>541</v>
      </c>
      <c r="B1171" s="15">
        <v>548</v>
      </c>
    </row>
    <row r="1172" spans="1:2" x14ac:dyDescent="0.2">
      <c r="A1172" s="15" t="s">
        <v>542</v>
      </c>
      <c r="B1172" s="15">
        <v>534</v>
      </c>
    </row>
    <row r="1173" spans="1:2" x14ac:dyDescent="0.2">
      <c r="A1173" s="15" t="s">
        <v>543</v>
      </c>
      <c r="B1173" s="15">
        <v>520</v>
      </c>
    </row>
    <row r="1174" spans="1:2" x14ac:dyDescent="0.2">
      <c r="A1174" s="15" t="s">
        <v>544</v>
      </c>
      <c r="B1174" s="15">
        <v>506</v>
      </c>
    </row>
    <row r="1175" spans="1:2" x14ac:dyDescent="0.2">
      <c r="A1175" s="15" t="s">
        <v>545</v>
      </c>
      <c r="B1175" s="15">
        <v>618</v>
      </c>
    </row>
    <row r="1176" spans="1:2" x14ac:dyDescent="0.2">
      <c r="A1176" s="15" t="s">
        <v>546</v>
      </c>
      <c r="B1176" s="15">
        <v>604</v>
      </c>
    </row>
    <row r="1177" spans="1:2" x14ac:dyDescent="0.2">
      <c r="A1177" s="15" t="s">
        <v>547</v>
      </c>
      <c r="B1177" s="15">
        <v>590</v>
      </c>
    </row>
    <row r="1178" spans="1:2" x14ac:dyDescent="0.2">
      <c r="A1178" s="15" t="s">
        <v>548</v>
      </c>
      <c r="B1178" s="15">
        <v>576</v>
      </c>
    </row>
    <row r="1179" spans="1:2" x14ac:dyDescent="0.2">
      <c r="A1179" s="15" t="s">
        <v>549</v>
      </c>
      <c r="B1179" s="15">
        <v>562</v>
      </c>
    </row>
    <row r="1180" spans="1:2" x14ac:dyDescent="0.2">
      <c r="A1180" s="15" t="s">
        <v>550</v>
      </c>
      <c r="B1180" s="15">
        <v>548</v>
      </c>
    </row>
    <row r="1181" spans="1:2" x14ac:dyDescent="0.2">
      <c r="A1181" s="15" t="s">
        <v>551</v>
      </c>
      <c r="B1181" s="15">
        <v>534</v>
      </c>
    </row>
    <row r="1182" spans="1:2" x14ac:dyDescent="0.2">
      <c r="A1182" s="15" t="s">
        <v>552</v>
      </c>
      <c r="B1182" s="15">
        <v>520</v>
      </c>
    </row>
    <row r="1183" spans="1:2" x14ac:dyDescent="0.2">
      <c r="A1183" s="15" t="s">
        <v>553</v>
      </c>
      <c r="B1183" s="15">
        <v>506</v>
      </c>
    </row>
    <row r="1184" spans="1:2" x14ac:dyDescent="0.2">
      <c r="A1184" s="15" t="s">
        <v>554</v>
      </c>
      <c r="B1184" s="15">
        <v>492</v>
      </c>
    </row>
    <row r="1185" spans="1:2" x14ac:dyDescent="0.2">
      <c r="A1185" s="15" t="s">
        <v>555</v>
      </c>
      <c r="B1185" s="15">
        <v>478</v>
      </c>
    </row>
    <row r="1186" spans="1:2" x14ac:dyDescent="0.2">
      <c r="A1186" s="15" t="s">
        <v>556</v>
      </c>
      <c r="B1186" s="15">
        <v>590</v>
      </c>
    </row>
    <row r="1187" spans="1:2" x14ac:dyDescent="0.2">
      <c r="A1187" s="15" t="s">
        <v>557</v>
      </c>
      <c r="B1187" s="15">
        <v>576</v>
      </c>
    </row>
    <row r="1188" spans="1:2" x14ac:dyDescent="0.2">
      <c r="A1188" s="15" t="s">
        <v>558</v>
      </c>
      <c r="B1188" s="15">
        <v>562</v>
      </c>
    </row>
    <row r="1189" spans="1:2" x14ac:dyDescent="0.2">
      <c r="A1189" s="15" t="s">
        <v>559</v>
      </c>
      <c r="B1189" s="15">
        <v>548</v>
      </c>
    </row>
    <row r="1190" spans="1:2" x14ac:dyDescent="0.2">
      <c r="A1190" s="15" t="s">
        <v>560</v>
      </c>
      <c r="B1190" s="15">
        <v>534</v>
      </c>
    </row>
    <row r="1191" spans="1:2" x14ac:dyDescent="0.2">
      <c r="A1191" s="15" t="s">
        <v>561</v>
      </c>
      <c r="B1191" s="15">
        <v>520</v>
      </c>
    </row>
    <row r="1192" spans="1:2" x14ac:dyDescent="0.2">
      <c r="A1192" s="15" t="s">
        <v>562</v>
      </c>
      <c r="B1192" s="15">
        <v>506</v>
      </c>
    </row>
    <row r="1193" spans="1:2" x14ac:dyDescent="0.2">
      <c r="A1193" s="15" t="s">
        <v>563</v>
      </c>
      <c r="B1193" s="15">
        <v>492</v>
      </c>
    </row>
    <row r="1194" spans="1:2" x14ac:dyDescent="0.2">
      <c r="A1194" s="15" t="s">
        <v>564</v>
      </c>
      <c r="B1194" s="15">
        <v>478</v>
      </c>
    </row>
    <row r="1195" spans="1:2" x14ac:dyDescent="0.2">
      <c r="A1195" s="15" t="s">
        <v>565</v>
      </c>
      <c r="B1195" s="15">
        <v>464</v>
      </c>
    </row>
    <row r="1196" spans="1:2" x14ac:dyDescent="0.2">
      <c r="A1196" s="15" t="s">
        <v>566</v>
      </c>
      <c r="B1196" s="15">
        <v>450</v>
      </c>
    </row>
    <row r="1197" spans="1:2" x14ac:dyDescent="0.2">
      <c r="A1197" s="15" t="s">
        <v>567</v>
      </c>
      <c r="B1197" s="15">
        <v>640</v>
      </c>
    </row>
    <row r="1198" spans="1:2" x14ac:dyDescent="0.2">
      <c r="A1198" s="15" t="s">
        <v>568</v>
      </c>
      <c r="B1198" s="15">
        <v>629</v>
      </c>
    </row>
    <row r="1199" spans="1:2" x14ac:dyDescent="0.2">
      <c r="A1199" s="15" t="s">
        <v>569</v>
      </c>
      <c r="B1199" s="15">
        <v>618</v>
      </c>
    </row>
    <row r="1200" spans="1:2" x14ac:dyDescent="0.2">
      <c r="A1200" s="15" t="s">
        <v>570</v>
      </c>
      <c r="B1200" s="15">
        <v>607</v>
      </c>
    </row>
    <row r="1201" spans="1:2" x14ac:dyDescent="0.2">
      <c r="A1201" s="15" t="s">
        <v>571</v>
      </c>
      <c r="B1201" s="15">
        <v>596</v>
      </c>
    </row>
    <row r="1202" spans="1:2" x14ac:dyDescent="0.2">
      <c r="A1202" s="15" t="s">
        <v>572</v>
      </c>
      <c r="B1202" s="15">
        <v>585</v>
      </c>
    </row>
    <row r="1203" spans="1:2" x14ac:dyDescent="0.2">
      <c r="A1203" s="15" t="s">
        <v>573</v>
      </c>
      <c r="B1203" s="15">
        <v>574</v>
      </c>
    </row>
    <row r="1204" spans="1:2" x14ac:dyDescent="0.2">
      <c r="A1204" s="15" t="s">
        <v>574</v>
      </c>
      <c r="B1204" s="15">
        <v>563</v>
      </c>
    </row>
    <row r="1205" spans="1:2" x14ac:dyDescent="0.2">
      <c r="A1205" s="15" t="s">
        <v>575</v>
      </c>
      <c r="B1205" s="15">
        <v>552</v>
      </c>
    </row>
    <row r="1206" spans="1:2" x14ac:dyDescent="0.2">
      <c r="A1206" s="15" t="s">
        <v>576</v>
      </c>
      <c r="B1206" s="15">
        <v>541</v>
      </c>
    </row>
    <row r="1207" spans="1:2" x14ac:dyDescent="0.2">
      <c r="A1207" s="15" t="s">
        <v>577</v>
      </c>
      <c r="B1207" s="15">
        <v>530</v>
      </c>
    </row>
    <row r="1208" spans="1:2" x14ac:dyDescent="0.2">
      <c r="A1208" s="15" t="s">
        <v>578</v>
      </c>
      <c r="B1208" s="15">
        <v>618</v>
      </c>
    </row>
    <row r="1209" spans="1:2" x14ac:dyDescent="0.2">
      <c r="A1209" s="15" t="s">
        <v>579</v>
      </c>
      <c r="B1209" s="15">
        <v>607</v>
      </c>
    </row>
    <row r="1210" spans="1:2" x14ac:dyDescent="0.2">
      <c r="A1210" s="15" t="s">
        <v>580</v>
      </c>
      <c r="B1210" s="15">
        <v>596</v>
      </c>
    </row>
    <row r="1211" spans="1:2" x14ac:dyDescent="0.2">
      <c r="A1211" s="15" t="s">
        <v>581</v>
      </c>
      <c r="B1211" s="15">
        <v>585</v>
      </c>
    </row>
    <row r="1212" spans="1:2" x14ac:dyDescent="0.2">
      <c r="A1212" s="15" t="s">
        <v>582</v>
      </c>
      <c r="B1212" s="15">
        <v>574</v>
      </c>
    </row>
    <row r="1213" spans="1:2" x14ac:dyDescent="0.2">
      <c r="A1213" s="15" t="s">
        <v>583</v>
      </c>
      <c r="B1213" s="15">
        <v>563</v>
      </c>
    </row>
    <row r="1214" spans="1:2" x14ac:dyDescent="0.2">
      <c r="A1214" s="15" t="s">
        <v>584</v>
      </c>
      <c r="B1214" s="15">
        <v>552</v>
      </c>
    </row>
    <row r="1215" spans="1:2" x14ac:dyDescent="0.2">
      <c r="A1215" s="15" t="s">
        <v>585</v>
      </c>
      <c r="B1215" s="15">
        <v>541</v>
      </c>
    </row>
    <row r="1216" spans="1:2" x14ac:dyDescent="0.2">
      <c r="A1216" s="15" t="s">
        <v>586</v>
      </c>
      <c r="B1216" s="15">
        <v>530</v>
      </c>
    </row>
    <row r="1217" spans="1:2" x14ac:dyDescent="0.2">
      <c r="A1217" s="15" t="s">
        <v>587</v>
      </c>
      <c r="B1217" s="15">
        <v>519</v>
      </c>
    </row>
    <row r="1218" spans="1:2" x14ac:dyDescent="0.2">
      <c r="A1218" s="15" t="s">
        <v>601</v>
      </c>
      <c r="B1218" s="15">
        <v>508</v>
      </c>
    </row>
    <row r="1219" spans="1:2" x14ac:dyDescent="0.2">
      <c r="A1219" s="15" t="s">
        <v>602</v>
      </c>
      <c r="B1219" s="15">
        <v>596</v>
      </c>
    </row>
    <row r="1220" spans="1:2" x14ac:dyDescent="0.2">
      <c r="A1220" s="15" t="s">
        <v>603</v>
      </c>
      <c r="B1220" s="15">
        <v>585</v>
      </c>
    </row>
    <row r="1221" spans="1:2" x14ac:dyDescent="0.2">
      <c r="A1221" s="15" t="s">
        <v>604</v>
      </c>
      <c r="B1221" s="15">
        <v>574</v>
      </c>
    </row>
    <row r="1222" spans="1:2" x14ac:dyDescent="0.2">
      <c r="A1222" s="15" t="s">
        <v>605</v>
      </c>
      <c r="B1222" s="15">
        <v>563</v>
      </c>
    </row>
    <row r="1223" spans="1:2" x14ac:dyDescent="0.2">
      <c r="A1223" s="15" t="s">
        <v>606</v>
      </c>
      <c r="B1223" s="15">
        <v>552</v>
      </c>
    </row>
    <row r="1224" spans="1:2" x14ac:dyDescent="0.2">
      <c r="A1224" s="15" t="s">
        <v>607</v>
      </c>
      <c r="B1224" s="15">
        <v>541</v>
      </c>
    </row>
    <row r="1225" spans="1:2" x14ac:dyDescent="0.2">
      <c r="A1225" s="15" t="s">
        <v>608</v>
      </c>
      <c r="B1225" s="15">
        <v>530</v>
      </c>
    </row>
    <row r="1226" spans="1:2" x14ac:dyDescent="0.2">
      <c r="A1226" s="15" t="s">
        <v>609</v>
      </c>
      <c r="B1226" s="15">
        <v>519</v>
      </c>
    </row>
    <row r="1227" spans="1:2" x14ac:dyDescent="0.2">
      <c r="A1227" s="15" t="s">
        <v>610</v>
      </c>
      <c r="B1227" s="15">
        <v>508</v>
      </c>
    </row>
    <row r="1228" spans="1:2" x14ac:dyDescent="0.2">
      <c r="A1228" s="15" t="s">
        <v>611</v>
      </c>
      <c r="B1228" s="15">
        <v>497</v>
      </c>
    </row>
    <row r="1229" spans="1:2" x14ac:dyDescent="0.2">
      <c r="A1229" s="15" t="s">
        <v>612</v>
      </c>
      <c r="B1229" s="15">
        <v>486</v>
      </c>
    </row>
    <row r="1230" spans="1:2" x14ac:dyDescent="0.2">
      <c r="A1230" s="15" t="s">
        <v>613</v>
      </c>
      <c r="B1230" s="15">
        <v>574</v>
      </c>
    </row>
    <row r="1231" spans="1:2" x14ac:dyDescent="0.2">
      <c r="A1231" s="15" t="s">
        <v>614</v>
      </c>
      <c r="B1231" s="15">
        <v>563</v>
      </c>
    </row>
    <row r="1232" spans="1:2" x14ac:dyDescent="0.2">
      <c r="A1232" s="15" t="s">
        <v>615</v>
      </c>
      <c r="B1232" s="15">
        <v>552</v>
      </c>
    </row>
    <row r="1233" spans="1:2" x14ac:dyDescent="0.2">
      <c r="A1233" s="15" t="s">
        <v>616</v>
      </c>
      <c r="B1233" s="15">
        <v>541</v>
      </c>
    </row>
    <row r="1234" spans="1:2" x14ac:dyDescent="0.2">
      <c r="A1234" s="15" t="s">
        <v>617</v>
      </c>
      <c r="B1234" s="15">
        <v>530</v>
      </c>
    </row>
    <row r="1235" spans="1:2" x14ac:dyDescent="0.2">
      <c r="A1235" s="15" t="s">
        <v>618</v>
      </c>
      <c r="B1235" s="15">
        <v>519</v>
      </c>
    </row>
    <row r="1236" spans="1:2" x14ac:dyDescent="0.2">
      <c r="A1236" s="15" t="s">
        <v>619</v>
      </c>
      <c r="B1236" s="15">
        <v>508</v>
      </c>
    </row>
    <row r="1237" spans="1:2" x14ac:dyDescent="0.2">
      <c r="A1237" s="15" t="s">
        <v>620</v>
      </c>
      <c r="B1237" s="15">
        <v>497</v>
      </c>
    </row>
    <row r="1238" spans="1:2" x14ac:dyDescent="0.2">
      <c r="A1238" s="15" t="s">
        <v>621</v>
      </c>
      <c r="B1238" s="15">
        <v>486</v>
      </c>
    </row>
    <row r="1239" spans="1:2" x14ac:dyDescent="0.2">
      <c r="A1239" s="15" t="s">
        <v>622</v>
      </c>
      <c r="B1239" s="15">
        <v>475</v>
      </c>
    </row>
    <row r="1240" spans="1:2" x14ac:dyDescent="0.2">
      <c r="A1240" s="15" t="s">
        <v>623</v>
      </c>
      <c r="B1240" s="15">
        <v>464</v>
      </c>
    </row>
    <row r="1241" spans="1:2" x14ac:dyDescent="0.2">
      <c r="A1241" s="15" t="s">
        <v>624</v>
      </c>
      <c r="B1241" s="15">
        <v>552</v>
      </c>
    </row>
    <row r="1242" spans="1:2" x14ac:dyDescent="0.2">
      <c r="A1242" s="15" t="s">
        <v>625</v>
      </c>
      <c r="B1242" s="15">
        <v>541</v>
      </c>
    </row>
    <row r="1243" spans="1:2" x14ac:dyDescent="0.2">
      <c r="A1243" s="15" t="s">
        <v>626</v>
      </c>
      <c r="B1243" s="15">
        <v>530</v>
      </c>
    </row>
    <row r="1244" spans="1:2" x14ac:dyDescent="0.2">
      <c r="A1244" s="15" t="s">
        <v>627</v>
      </c>
      <c r="B1244" s="15">
        <v>519</v>
      </c>
    </row>
    <row r="1245" spans="1:2" x14ac:dyDescent="0.2">
      <c r="A1245" s="15" t="s">
        <v>628</v>
      </c>
      <c r="B1245" s="15">
        <v>508</v>
      </c>
    </row>
    <row r="1246" spans="1:2" x14ac:dyDescent="0.2">
      <c r="A1246" s="15" t="s">
        <v>629</v>
      </c>
      <c r="B1246" s="15">
        <v>497</v>
      </c>
    </row>
    <row r="1247" spans="1:2" x14ac:dyDescent="0.2">
      <c r="A1247" s="15" t="s">
        <v>630</v>
      </c>
      <c r="B1247" s="15">
        <v>486</v>
      </c>
    </row>
    <row r="1248" spans="1:2" x14ac:dyDescent="0.2">
      <c r="A1248" s="15" t="s">
        <v>631</v>
      </c>
      <c r="B1248" s="15">
        <v>475</v>
      </c>
    </row>
    <row r="1249" spans="1:2" x14ac:dyDescent="0.2">
      <c r="A1249" s="15" t="s">
        <v>632</v>
      </c>
      <c r="B1249" s="15">
        <v>464</v>
      </c>
    </row>
    <row r="1250" spans="1:2" x14ac:dyDescent="0.2">
      <c r="A1250" s="15" t="s">
        <v>633</v>
      </c>
      <c r="B1250" s="15">
        <v>453</v>
      </c>
    </row>
    <row r="1251" spans="1:2" x14ac:dyDescent="0.2">
      <c r="A1251" s="15" t="s">
        <v>634</v>
      </c>
      <c r="B1251" s="15">
        <v>442</v>
      </c>
    </row>
    <row r="1252" spans="1:2" x14ac:dyDescent="0.2">
      <c r="A1252" s="15" t="s">
        <v>635</v>
      </c>
      <c r="B1252" s="15">
        <v>530</v>
      </c>
    </row>
    <row r="1253" spans="1:2" x14ac:dyDescent="0.2">
      <c r="A1253" s="15" t="s">
        <v>636</v>
      </c>
      <c r="B1253" s="15">
        <v>519</v>
      </c>
    </row>
    <row r="1254" spans="1:2" x14ac:dyDescent="0.2">
      <c r="A1254" s="15" t="s">
        <v>637</v>
      </c>
      <c r="B1254" s="15">
        <v>508</v>
      </c>
    </row>
    <row r="1255" spans="1:2" x14ac:dyDescent="0.2">
      <c r="A1255" s="15" t="s">
        <v>638</v>
      </c>
      <c r="B1255" s="15">
        <v>497</v>
      </c>
    </row>
    <row r="1256" spans="1:2" x14ac:dyDescent="0.2">
      <c r="A1256" s="15" t="s">
        <v>639</v>
      </c>
      <c r="B1256" s="15">
        <v>486</v>
      </c>
    </row>
    <row r="1257" spans="1:2" x14ac:dyDescent="0.2">
      <c r="A1257" s="15" t="s">
        <v>640</v>
      </c>
      <c r="B1257" s="15">
        <v>475</v>
      </c>
    </row>
    <row r="1258" spans="1:2" x14ac:dyDescent="0.2">
      <c r="A1258" s="15" t="s">
        <v>641</v>
      </c>
      <c r="B1258" s="15">
        <v>464</v>
      </c>
    </row>
    <row r="1259" spans="1:2" x14ac:dyDescent="0.2">
      <c r="A1259" s="15" t="s">
        <v>642</v>
      </c>
      <c r="B1259" s="15">
        <v>453</v>
      </c>
    </row>
    <row r="1260" spans="1:2" x14ac:dyDescent="0.2">
      <c r="A1260" s="15" t="s">
        <v>643</v>
      </c>
      <c r="B1260" s="15">
        <v>442</v>
      </c>
    </row>
    <row r="1261" spans="1:2" x14ac:dyDescent="0.2">
      <c r="A1261" s="15" t="s">
        <v>644</v>
      </c>
      <c r="B1261" s="15">
        <v>431</v>
      </c>
    </row>
    <row r="1262" spans="1:2" x14ac:dyDescent="0.2">
      <c r="A1262" s="15" t="s">
        <v>645</v>
      </c>
      <c r="B1262" s="15">
        <v>420</v>
      </c>
    </row>
    <row r="1263" spans="1:2" x14ac:dyDescent="0.2">
      <c r="A1263" s="15" t="s">
        <v>646</v>
      </c>
      <c r="B1263" s="15">
        <v>530</v>
      </c>
    </row>
    <row r="1264" spans="1:2" x14ac:dyDescent="0.2">
      <c r="A1264" s="15" t="s">
        <v>647</v>
      </c>
      <c r="B1264" s="15">
        <v>524</v>
      </c>
    </row>
    <row r="1265" spans="1:2" x14ac:dyDescent="0.2">
      <c r="A1265" s="15" t="s">
        <v>648</v>
      </c>
      <c r="B1265" s="15">
        <v>517</v>
      </c>
    </row>
    <row r="1266" spans="1:2" x14ac:dyDescent="0.2">
      <c r="A1266" s="15" t="s">
        <v>649</v>
      </c>
      <c r="B1266" s="15">
        <v>511</v>
      </c>
    </row>
    <row r="1267" spans="1:2" x14ac:dyDescent="0.2">
      <c r="A1267" s="15" t="s">
        <v>650</v>
      </c>
      <c r="B1267" s="15">
        <v>504</v>
      </c>
    </row>
    <row r="1268" spans="1:2" x14ac:dyDescent="0.2">
      <c r="A1268" s="15" t="s">
        <v>651</v>
      </c>
      <c r="B1268" s="15">
        <v>498</v>
      </c>
    </row>
    <row r="1269" spans="1:2" x14ac:dyDescent="0.2">
      <c r="A1269" s="15" t="s">
        <v>652</v>
      </c>
      <c r="B1269" s="15">
        <v>491</v>
      </c>
    </row>
    <row r="1270" spans="1:2" x14ac:dyDescent="0.2">
      <c r="A1270" s="15" t="s">
        <v>653</v>
      </c>
      <c r="B1270" s="15">
        <v>485</v>
      </c>
    </row>
    <row r="1271" spans="1:2" x14ac:dyDescent="0.2">
      <c r="A1271" s="15" t="s">
        <v>654</v>
      </c>
      <c r="B1271" s="15">
        <v>478</v>
      </c>
    </row>
    <row r="1272" spans="1:2" x14ac:dyDescent="0.2">
      <c r="A1272" s="15" t="s">
        <v>655</v>
      </c>
      <c r="B1272" s="15">
        <v>472</v>
      </c>
    </row>
    <row r="1273" spans="1:2" x14ac:dyDescent="0.2">
      <c r="A1273" s="15" t="s">
        <v>656</v>
      </c>
      <c r="B1273" s="15">
        <v>465</v>
      </c>
    </row>
    <row r="1274" spans="1:2" x14ac:dyDescent="0.2">
      <c r="A1274" s="15" t="s">
        <v>657</v>
      </c>
      <c r="B1274" s="15">
        <v>517</v>
      </c>
    </row>
    <row r="1275" spans="1:2" x14ac:dyDescent="0.2">
      <c r="A1275" s="15" t="s">
        <v>658</v>
      </c>
      <c r="B1275" s="15">
        <v>511</v>
      </c>
    </row>
    <row r="1276" spans="1:2" x14ac:dyDescent="0.2">
      <c r="A1276" s="15" t="s">
        <v>659</v>
      </c>
      <c r="B1276" s="15">
        <v>504</v>
      </c>
    </row>
    <row r="1277" spans="1:2" x14ac:dyDescent="0.2">
      <c r="A1277" s="15" t="s">
        <v>660</v>
      </c>
      <c r="B1277" s="15">
        <v>498</v>
      </c>
    </row>
    <row r="1278" spans="1:2" x14ac:dyDescent="0.2">
      <c r="A1278" s="15" t="s">
        <v>661</v>
      </c>
      <c r="B1278" s="15">
        <v>491</v>
      </c>
    </row>
    <row r="1279" spans="1:2" x14ac:dyDescent="0.2">
      <c r="A1279" s="15" t="s">
        <v>662</v>
      </c>
      <c r="B1279" s="15">
        <v>485</v>
      </c>
    </row>
    <row r="1280" spans="1:2" x14ac:dyDescent="0.2">
      <c r="A1280" s="15" t="s">
        <v>663</v>
      </c>
      <c r="B1280" s="15">
        <v>478</v>
      </c>
    </row>
    <row r="1281" spans="1:2" x14ac:dyDescent="0.2">
      <c r="A1281" s="15" t="s">
        <v>664</v>
      </c>
      <c r="B1281" s="15">
        <v>472</v>
      </c>
    </row>
    <row r="1282" spans="1:2" x14ac:dyDescent="0.2">
      <c r="A1282" s="15" t="s">
        <v>665</v>
      </c>
      <c r="B1282" s="15">
        <v>465</v>
      </c>
    </row>
    <row r="1283" spans="1:2" x14ac:dyDescent="0.2">
      <c r="A1283" s="15" t="s">
        <v>666</v>
      </c>
      <c r="B1283" s="15">
        <v>459</v>
      </c>
    </row>
    <row r="1284" spans="1:2" x14ac:dyDescent="0.2">
      <c r="A1284" s="15" t="s">
        <v>667</v>
      </c>
      <c r="B1284" s="15">
        <v>452</v>
      </c>
    </row>
    <row r="1285" spans="1:2" x14ac:dyDescent="0.2">
      <c r="A1285" s="15" t="s">
        <v>668</v>
      </c>
      <c r="B1285" s="15">
        <v>504</v>
      </c>
    </row>
    <row r="1286" spans="1:2" x14ac:dyDescent="0.2">
      <c r="A1286" s="15" t="s">
        <v>669</v>
      </c>
      <c r="B1286" s="15">
        <v>498</v>
      </c>
    </row>
    <row r="1287" spans="1:2" x14ac:dyDescent="0.2">
      <c r="A1287" s="15" t="s">
        <v>670</v>
      </c>
      <c r="B1287" s="15">
        <v>491</v>
      </c>
    </row>
    <row r="1288" spans="1:2" x14ac:dyDescent="0.2">
      <c r="A1288" s="15" t="s">
        <v>671</v>
      </c>
      <c r="B1288" s="15">
        <v>485</v>
      </c>
    </row>
    <row r="1289" spans="1:2" x14ac:dyDescent="0.2">
      <c r="A1289" s="15" t="s">
        <v>672</v>
      </c>
      <c r="B1289" s="15">
        <v>478</v>
      </c>
    </row>
    <row r="1290" spans="1:2" x14ac:dyDescent="0.2">
      <c r="A1290" s="15" t="s">
        <v>673</v>
      </c>
      <c r="B1290" s="15">
        <v>472</v>
      </c>
    </row>
    <row r="1291" spans="1:2" x14ac:dyDescent="0.2">
      <c r="A1291" s="15" t="s">
        <v>674</v>
      </c>
      <c r="B1291" s="15">
        <v>465</v>
      </c>
    </row>
    <row r="1292" spans="1:2" x14ac:dyDescent="0.2">
      <c r="A1292" s="15" t="s">
        <v>675</v>
      </c>
      <c r="B1292" s="15">
        <v>459</v>
      </c>
    </row>
    <row r="1293" spans="1:2" x14ac:dyDescent="0.2">
      <c r="A1293" s="15" t="s">
        <v>676</v>
      </c>
      <c r="B1293" s="15">
        <v>452</v>
      </c>
    </row>
    <row r="1294" spans="1:2" x14ac:dyDescent="0.2">
      <c r="A1294" s="15" t="s">
        <v>677</v>
      </c>
      <c r="B1294" s="15">
        <v>446</v>
      </c>
    </row>
    <row r="1295" spans="1:2" x14ac:dyDescent="0.2">
      <c r="A1295" s="15" t="s">
        <v>678</v>
      </c>
      <c r="B1295" s="15">
        <v>439</v>
      </c>
    </row>
    <row r="1296" spans="1:2" x14ac:dyDescent="0.2">
      <c r="A1296" s="15" t="s">
        <v>679</v>
      </c>
      <c r="B1296" s="15">
        <v>491</v>
      </c>
    </row>
    <row r="1297" spans="1:2" x14ac:dyDescent="0.2">
      <c r="A1297" s="15" t="s">
        <v>680</v>
      </c>
      <c r="B1297" s="15">
        <v>485</v>
      </c>
    </row>
    <row r="1298" spans="1:2" x14ac:dyDescent="0.2">
      <c r="A1298" s="15" t="s">
        <v>681</v>
      </c>
      <c r="B1298" s="15">
        <v>478</v>
      </c>
    </row>
    <row r="1299" spans="1:2" x14ac:dyDescent="0.2">
      <c r="A1299" s="15" t="s">
        <v>682</v>
      </c>
      <c r="B1299" s="15">
        <v>472</v>
      </c>
    </row>
    <row r="1300" spans="1:2" x14ac:dyDescent="0.2">
      <c r="A1300" s="15" t="s">
        <v>683</v>
      </c>
      <c r="B1300" s="15">
        <v>465</v>
      </c>
    </row>
    <row r="1301" spans="1:2" x14ac:dyDescent="0.2">
      <c r="A1301" s="15" t="s">
        <v>684</v>
      </c>
      <c r="B1301" s="15">
        <v>459</v>
      </c>
    </row>
    <row r="1302" spans="1:2" x14ac:dyDescent="0.2">
      <c r="A1302" s="15" t="s">
        <v>685</v>
      </c>
      <c r="B1302" s="15">
        <v>452</v>
      </c>
    </row>
    <row r="1303" spans="1:2" x14ac:dyDescent="0.2">
      <c r="A1303" s="15" t="s">
        <v>686</v>
      </c>
      <c r="B1303" s="15">
        <v>446</v>
      </c>
    </row>
    <row r="1304" spans="1:2" x14ac:dyDescent="0.2">
      <c r="A1304" s="15" t="s">
        <v>687</v>
      </c>
      <c r="B1304" s="15">
        <v>439</v>
      </c>
    </row>
    <row r="1305" spans="1:2" x14ac:dyDescent="0.2">
      <c r="A1305" s="15" t="s">
        <v>688</v>
      </c>
      <c r="B1305" s="15">
        <v>433</v>
      </c>
    </row>
    <row r="1306" spans="1:2" x14ac:dyDescent="0.2">
      <c r="A1306" s="15" t="s">
        <v>689</v>
      </c>
      <c r="B1306" s="15">
        <v>426</v>
      </c>
    </row>
    <row r="1307" spans="1:2" x14ac:dyDescent="0.2">
      <c r="A1307" s="15" t="s">
        <v>690</v>
      </c>
      <c r="B1307" s="15">
        <v>478</v>
      </c>
    </row>
    <row r="1308" spans="1:2" x14ac:dyDescent="0.2">
      <c r="A1308" s="15" t="s">
        <v>691</v>
      </c>
      <c r="B1308" s="15">
        <v>472</v>
      </c>
    </row>
    <row r="1309" spans="1:2" x14ac:dyDescent="0.2">
      <c r="A1309" s="15" t="s">
        <v>692</v>
      </c>
      <c r="B1309" s="15">
        <v>465</v>
      </c>
    </row>
    <row r="1310" spans="1:2" x14ac:dyDescent="0.2">
      <c r="A1310" s="15" t="s">
        <v>693</v>
      </c>
      <c r="B1310" s="15">
        <v>459</v>
      </c>
    </row>
    <row r="1311" spans="1:2" x14ac:dyDescent="0.2">
      <c r="A1311" s="15" t="s">
        <v>694</v>
      </c>
      <c r="B1311" s="15">
        <v>452</v>
      </c>
    </row>
    <row r="1312" spans="1:2" x14ac:dyDescent="0.2">
      <c r="A1312" s="15" t="s">
        <v>695</v>
      </c>
      <c r="B1312" s="15">
        <v>446</v>
      </c>
    </row>
    <row r="1313" spans="1:2" x14ac:dyDescent="0.2">
      <c r="A1313" s="15" t="s">
        <v>696</v>
      </c>
      <c r="B1313" s="15">
        <v>439</v>
      </c>
    </row>
    <row r="1314" spans="1:2" x14ac:dyDescent="0.2">
      <c r="A1314" s="15" t="s">
        <v>697</v>
      </c>
      <c r="B1314" s="15">
        <v>433</v>
      </c>
    </row>
    <row r="1315" spans="1:2" x14ac:dyDescent="0.2">
      <c r="A1315" s="15" t="s">
        <v>698</v>
      </c>
      <c r="B1315" s="15">
        <v>426</v>
      </c>
    </row>
    <row r="1316" spans="1:2" x14ac:dyDescent="0.2">
      <c r="A1316" s="15" t="s">
        <v>699</v>
      </c>
      <c r="B1316" s="15">
        <v>420</v>
      </c>
    </row>
    <row r="1317" spans="1:2" x14ac:dyDescent="0.2">
      <c r="A1317" s="15" t="s">
        <v>700</v>
      </c>
      <c r="B1317" s="15">
        <v>413</v>
      </c>
    </row>
    <row r="1318" spans="1:2" x14ac:dyDescent="0.2">
      <c r="A1318" s="15" t="s">
        <v>701</v>
      </c>
      <c r="B1318" s="15">
        <v>465</v>
      </c>
    </row>
    <row r="1319" spans="1:2" x14ac:dyDescent="0.2">
      <c r="A1319" s="15" t="s">
        <v>702</v>
      </c>
      <c r="B1319" s="15">
        <v>459</v>
      </c>
    </row>
    <row r="1320" spans="1:2" x14ac:dyDescent="0.2">
      <c r="A1320" s="15" t="s">
        <v>703</v>
      </c>
      <c r="B1320" s="15">
        <v>452</v>
      </c>
    </row>
    <row r="1321" spans="1:2" x14ac:dyDescent="0.2">
      <c r="A1321" s="15" t="s">
        <v>704</v>
      </c>
      <c r="B1321" s="15">
        <v>446</v>
      </c>
    </row>
    <row r="1322" spans="1:2" x14ac:dyDescent="0.2">
      <c r="A1322" s="15" t="s">
        <v>705</v>
      </c>
      <c r="B1322" s="15">
        <v>439</v>
      </c>
    </row>
    <row r="1323" spans="1:2" x14ac:dyDescent="0.2">
      <c r="A1323" s="15" t="s">
        <v>706</v>
      </c>
      <c r="B1323" s="15">
        <v>433</v>
      </c>
    </row>
    <row r="1324" spans="1:2" x14ac:dyDescent="0.2">
      <c r="A1324" s="15" t="s">
        <v>707</v>
      </c>
      <c r="B1324" s="15">
        <v>426</v>
      </c>
    </row>
    <row r="1325" spans="1:2" x14ac:dyDescent="0.2">
      <c r="A1325" s="15" t="s">
        <v>708</v>
      </c>
      <c r="B1325" s="15">
        <v>420</v>
      </c>
    </row>
    <row r="1326" spans="1:2" x14ac:dyDescent="0.2">
      <c r="A1326" s="15" t="s">
        <v>709</v>
      </c>
      <c r="B1326" s="15">
        <v>413</v>
      </c>
    </row>
    <row r="1327" spans="1:2" x14ac:dyDescent="0.2">
      <c r="A1327" s="15" t="s">
        <v>710</v>
      </c>
      <c r="B1327" s="15">
        <v>407</v>
      </c>
    </row>
    <row r="1328" spans="1:2" x14ac:dyDescent="0.2">
      <c r="A1328" s="15" t="s">
        <v>711</v>
      </c>
      <c r="B1328" s="15">
        <v>400</v>
      </c>
    </row>
    <row r="1329" spans="1:2" x14ac:dyDescent="0.2">
      <c r="A1329" s="15" t="s">
        <v>712</v>
      </c>
      <c r="B1329" s="15">
        <v>310</v>
      </c>
    </row>
    <row r="1330" spans="1:2" x14ac:dyDescent="0.2">
      <c r="A1330" s="15" t="s">
        <v>713</v>
      </c>
      <c r="B1330" s="15">
        <v>280</v>
      </c>
    </row>
    <row r="1331" spans="1:2" x14ac:dyDescent="0.2">
      <c r="A1331" s="15" t="s">
        <v>714</v>
      </c>
      <c r="B1331" s="15">
        <v>275</v>
      </c>
    </row>
    <row r="1332" spans="1:2" x14ac:dyDescent="0.2">
      <c r="A1332" s="15" t="s">
        <v>715</v>
      </c>
      <c r="B1332" s="15">
        <v>270</v>
      </c>
    </row>
    <row r="1333" spans="1:2" x14ac:dyDescent="0.2">
      <c r="A1333" s="15" t="s">
        <v>716</v>
      </c>
      <c r="B1333" s="15">
        <v>265</v>
      </c>
    </row>
    <row r="1334" spans="1:2" x14ac:dyDescent="0.2">
      <c r="A1334" s="15" t="s">
        <v>717</v>
      </c>
      <c r="B1334" s="15">
        <v>260</v>
      </c>
    </row>
    <row r="1335" spans="1:2" x14ac:dyDescent="0.2">
      <c r="A1335" s="15" t="s">
        <v>718</v>
      </c>
      <c r="B1335" s="15">
        <v>255</v>
      </c>
    </row>
    <row r="1336" spans="1:2" x14ac:dyDescent="0.2">
      <c r="A1336" s="15" t="s">
        <v>719</v>
      </c>
      <c r="B1336" s="15">
        <v>250</v>
      </c>
    </row>
    <row r="1337" spans="1:2" x14ac:dyDescent="0.2">
      <c r="A1337" s="15" t="s">
        <v>720</v>
      </c>
      <c r="B1337" s="15">
        <v>245</v>
      </c>
    </row>
    <row r="1338" spans="1:2" x14ac:dyDescent="0.2">
      <c r="A1338" s="15" t="s">
        <v>721</v>
      </c>
      <c r="B1338" s="15">
        <v>240</v>
      </c>
    </row>
    <row r="1339" spans="1:2" x14ac:dyDescent="0.2">
      <c r="A1339" s="15" t="s">
        <v>722</v>
      </c>
      <c r="B1339" s="15">
        <v>235</v>
      </c>
    </row>
    <row r="1340" spans="1:2" x14ac:dyDescent="0.2">
      <c r="A1340" s="15" t="s">
        <v>723</v>
      </c>
      <c r="B1340" s="15">
        <v>230</v>
      </c>
    </row>
    <row r="1341" spans="1:2" x14ac:dyDescent="0.2">
      <c r="A1341" s="15" t="s">
        <v>724</v>
      </c>
      <c r="B1341" s="15">
        <v>270</v>
      </c>
    </row>
    <row r="1342" spans="1:2" x14ac:dyDescent="0.2">
      <c r="A1342" s="15" t="s">
        <v>725</v>
      </c>
      <c r="B1342" s="15">
        <v>265</v>
      </c>
    </row>
    <row r="1343" spans="1:2" x14ac:dyDescent="0.2">
      <c r="A1343" s="15" t="s">
        <v>726</v>
      </c>
      <c r="B1343" s="15">
        <v>260</v>
      </c>
    </row>
    <row r="1344" spans="1:2" x14ac:dyDescent="0.2">
      <c r="A1344" s="15" t="s">
        <v>727</v>
      </c>
      <c r="B1344" s="15">
        <v>255</v>
      </c>
    </row>
    <row r="1345" spans="1:2" x14ac:dyDescent="0.2">
      <c r="A1345" s="15" t="s">
        <v>728</v>
      </c>
      <c r="B1345" s="15">
        <v>250</v>
      </c>
    </row>
    <row r="1346" spans="1:2" x14ac:dyDescent="0.2">
      <c r="A1346" s="15" t="s">
        <v>729</v>
      </c>
      <c r="B1346" s="15">
        <v>245</v>
      </c>
    </row>
    <row r="1347" spans="1:2" x14ac:dyDescent="0.2">
      <c r="A1347" s="15" t="s">
        <v>730</v>
      </c>
      <c r="B1347" s="15">
        <v>240</v>
      </c>
    </row>
    <row r="1348" spans="1:2" x14ac:dyDescent="0.2">
      <c r="A1348" s="15" t="s">
        <v>731</v>
      </c>
      <c r="B1348" s="15">
        <v>235</v>
      </c>
    </row>
    <row r="1349" spans="1:2" x14ac:dyDescent="0.2">
      <c r="A1349" s="15" t="s">
        <v>732</v>
      </c>
      <c r="B1349" s="15">
        <v>230</v>
      </c>
    </row>
    <row r="1350" spans="1:2" x14ac:dyDescent="0.2">
      <c r="A1350" s="15" t="s">
        <v>733</v>
      </c>
      <c r="B1350" s="15">
        <v>225</v>
      </c>
    </row>
    <row r="1351" spans="1:2" x14ac:dyDescent="0.2">
      <c r="A1351" s="15" t="s">
        <v>734</v>
      </c>
      <c r="B1351" s="15">
        <v>220</v>
      </c>
    </row>
    <row r="1352" spans="1:2" x14ac:dyDescent="0.2">
      <c r="A1352" s="15" t="s">
        <v>735</v>
      </c>
      <c r="B1352" s="15">
        <v>260</v>
      </c>
    </row>
    <row r="1353" spans="1:2" x14ac:dyDescent="0.2">
      <c r="A1353" s="15" t="s">
        <v>736</v>
      </c>
      <c r="B1353" s="15">
        <v>255</v>
      </c>
    </row>
    <row r="1354" spans="1:2" x14ac:dyDescent="0.2">
      <c r="A1354" s="15" t="s">
        <v>737</v>
      </c>
      <c r="B1354" s="15">
        <v>250</v>
      </c>
    </row>
    <row r="1355" spans="1:2" x14ac:dyDescent="0.2">
      <c r="A1355" s="15" t="s">
        <v>738</v>
      </c>
      <c r="B1355" s="15">
        <v>245</v>
      </c>
    </row>
    <row r="1356" spans="1:2" x14ac:dyDescent="0.2">
      <c r="A1356" s="15" t="s">
        <v>739</v>
      </c>
      <c r="B1356" s="15">
        <v>240</v>
      </c>
    </row>
    <row r="1357" spans="1:2" x14ac:dyDescent="0.2">
      <c r="A1357" s="15" t="s">
        <v>740</v>
      </c>
      <c r="B1357" s="15">
        <v>235</v>
      </c>
    </row>
    <row r="1358" spans="1:2" x14ac:dyDescent="0.2">
      <c r="A1358" s="15" t="s">
        <v>741</v>
      </c>
      <c r="B1358" s="15">
        <v>230</v>
      </c>
    </row>
    <row r="1359" spans="1:2" x14ac:dyDescent="0.2">
      <c r="A1359" s="15" t="s">
        <v>742</v>
      </c>
      <c r="B1359" s="15">
        <v>225</v>
      </c>
    </row>
    <row r="1360" spans="1:2" x14ac:dyDescent="0.2">
      <c r="A1360" s="15" t="s">
        <v>743</v>
      </c>
      <c r="B1360" s="15">
        <v>220</v>
      </c>
    </row>
    <row r="1361" spans="1:2" x14ac:dyDescent="0.2">
      <c r="A1361" s="15" t="s">
        <v>744</v>
      </c>
      <c r="B1361" s="15">
        <v>215</v>
      </c>
    </row>
    <row r="1362" spans="1:2" x14ac:dyDescent="0.2">
      <c r="A1362" s="15" t="s">
        <v>745</v>
      </c>
      <c r="B1362" s="15">
        <v>210</v>
      </c>
    </row>
    <row r="1363" spans="1:2" x14ac:dyDescent="0.2">
      <c r="A1363" s="15" t="s">
        <v>746</v>
      </c>
      <c r="B1363" s="15">
        <v>250</v>
      </c>
    </row>
    <row r="1364" spans="1:2" x14ac:dyDescent="0.2">
      <c r="A1364" s="15" t="s">
        <v>747</v>
      </c>
      <c r="B1364" s="15">
        <v>245</v>
      </c>
    </row>
    <row r="1365" spans="1:2" x14ac:dyDescent="0.2">
      <c r="A1365" s="15" t="s">
        <v>748</v>
      </c>
      <c r="B1365" s="15">
        <v>240</v>
      </c>
    </row>
    <row r="1366" spans="1:2" x14ac:dyDescent="0.2">
      <c r="A1366" s="15" t="s">
        <v>749</v>
      </c>
      <c r="B1366" s="15">
        <v>235</v>
      </c>
    </row>
    <row r="1367" spans="1:2" x14ac:dyDescent="0.2">
      <c r="A1367" s="15" t="s">
        <v>750</v>
      </c>
      <c r="B1367" s="15">
        <v>230</v>
      </c>
    </row>
    <row r="1368" spans="1:2" x14ac:dyDescent="0.2">
      <c r="A1368" s="15" t="s">
        <v>751</v>
      </c>
      <c r="B1368" s="15">
        <v>225</v>
      </c>
    </row>
    <row r="1369" spans="1:2" x14ac:dyDescent="0.2">
      <c r="A1369" s="15" t="s">
        <v>752</v>
      </c>
      <c r="B1369" s="15">
        <v>220</v>
      </c>
    </row>
    <row r="1370" spans="1:2" x14ac:dyDescent="0.2">
      <c r="A1370" s="15" t="s">
        <v>753</v>
      </c>
      <c r="B1370" s="15">
        <v>215</v>
      </c>
    </row>
    <row r="1371" spans="1:2" x14ac:dyDescent="0.2">
      <c r="A1371" s="15" t="s">
        <v>754</v>
      </c>
      <c r="B1371" s="15">
        <v>210</v>
      </c>
    </row>
    <row r="1372" spans="1:2" x14ac:dyDescent="0.2">
      <c r="A1372" s="15" t="s">
        <v>755</v>
      </c>
      <c r="B1372" s="15">
        <v>205</v>
      </c>
    </row>
    <row r="1373" spans="1:2" x14ac:dyDescent="0.2">
      <c r="A1373" s="15" t="s">
        <v>756</v>
      </c>
      <c r="B1373" s="15">
        <v>200</v>
      </c>
    </row>
    <row r="1374" spans="1:2" x14ac:dyDescent="0.2">
      <c r="A1374" s="15" t="s">
        <v>757</v>
      </c>
      <c r="B1374" s="15">
        <v>240</v>
      </c>
    </row>
    <row r="1375" spans="1:2" x14ac:dyDescent="0.2">
      <c r="A1375" s="15" t="s">
        <v>758</v>
      </c>
      <c r="B1375" s="15">
        <v>235</v>
      </c>
    </row>
    <row r="1376" spans="1:2" x14ac:dyDescent="0.2">
      <c r="A1376" s="15" t="s">
        <v>759</v>
      </c>
      <c r="B1376" s="15">
        <v>230</v>
      </c>
    </row>
    <row r="1377" spans="1:2" x14ac:dyDescent="0.2">
      <c r="A1377" s="15" t="s">
        <v>760</v>
      </c>
      <c r="B1377" s="15">
        <v>225</v>
      </c>
    </row>
    <row r="1378" spans="1:2" x14ac:dyDescent="0.2">
      <c r="A1378" s="15" t="s">
        <v>761</v>
      </c>
      <c r="B1378" s="15">
        <v>220</v>
      </c>
    </row>
    <row r="1379" spans="1:2" x14ac:dyDescent="0.2">
      <c r="A1379" s="15" t="s">
        <v>762</v>
      </c>
      <c r="B1379" s="15">
        <v>215</v>
      </c>
    </row>
    <row r="1380" spans="1:2" x14ac:dyDescent="0.2">
      <c r="A1380" s="15" t="s">
        <v>763</v>
      </c>
      <c r="B1380" s="15">
        <v>210</v>
      </c>
    </row>
    <row r="1381" spans="1:2" x14ac:dyDescent="0.2">
      <c r="A1381" s="15" t="s">
        <v>764</v>
      </c>
      <c r="B1381" s="15">
        <v>205</v>
      </c>
    </row>
    <row r="1382" spans="1:2" x14ac:dyDescent="0.2">
      <c r="A1382" s="15" t="s">
        <v>765</v>
      </c>
      <c r="B1382" s="15">
        <v>200</v>
      </c>
    </row>
    <row r="1383" spans="1:2" x14ac:dyDescent="0.2">
      <c r="A1383" s="15" t="s">
        <v>766</v>
      </c>
      <c r="B1383" s="15">
        <v>195</v>
      </c>
    </row>
    <row r="1384" spans="1:2" x14ac:dyDescent="0.2">
      <c r="A1384" s="15" t="s">
        <v>767</v>
      </c>
      <c r="B1384" s="15">
        <v>190</v>
      </c>
    </row>
    <row r="1385" spans="1:2" x14ac:dyDescent="0.2">
      <c r="A1385" s="15" t="s">
        <v>768</v>
      </c>
      <c r="B1385" s="15">
        <v>230</v>
      </c>
    </row>
    <row r="1386" spans="1:2" x14ac:dyDescent="0.2">
      <c r="A1386" s="15" t="s">
        <v>769</v>
      </c>
      <c r="B1386" s="15">
        <v>225</v>
      </c>
    </row>
    <row r="1387" spans="1:2" x14ac:dyDescent="0.2">
      <c r="A1387" s="15" t="s">
        <v>770</v>
      </c>
      <c r="B1387" s="15">
        <v>220</v>
      </c>
    </row>
    <row r="1388" spans="1:2" x14ac:dyDescent="0.2">
      <c r="A1388" s="15" t="s">
        <v>771</v>
      </c>
      <c r="B1388" s="15">
        <v>215</v>
      </c>
    </row>
    <row r="1389" spans="1:2" x14ac:dyDescent="0.2">
      <c r="A1389" s="15" t="s">
        <v>772</v>
      </c>
      <c r="B1389" s="15">
        <v>210</v>
      </c>
    </row>
    <row r="1390" spans="1:2" x14ac:dyDescent="0.2">
      <c r="A1390" s="15" t="s">
        <v>773</v>
      </c>
      <c r="B1390" s="15">
        <v>205</v>
      </c>
    </row>
    <row r="1391" spans="1:2" x14ac:dyDescent="0.2">
      <c r="A1391" s="15" t="s">
        <v>774</v>
      </c>
      <c r="B1391" s="15">
        <v>200</v>
      </c>
    </row>
    <row r="1392" spans="1:2" x14ac:dyDescent="0.2">
      <c r="A1392" s="15" t="s">
        <v>775</v>
      </c>
      <c r="B1392" s="15">
        <v>195</v>
      </c>
    </row>
    <row r="1393" spans="1:2" x14ac:dyDescent="0.2">
      <c r="A1393" s="15" t="s">
        <v>776</v>
      </c>
      <c r="B1393" s="15">
        <v>190</v>
      </c>
    </row>
    <row r="1394" spans="1:2" x14ac:dyDescent="0.2">
      <c r="A1394" s="15" t="s">
        <v>777</v>
      </c>
      <c r="B1394" s="15">
        <v>185</v>
      </c>
    </row>
    <row r="1395" spans="1:2" x14ac:dyDescent="0.2">
      <c r="A1395" s="15" t="s">
        <v>778</v>
      </c>
      <c r="B1395" s="15">
        <v>180</v>
      </c>
    </row>
    <row r="1396" spans="1:2" x14ac:dyDescent="0.2">
      <c r="A1396" s="15" t="s">
        <v>779</v>
      </c>
      <c r="B1396" s="15">
        <v>410</v>
      </c>
    </row>
    <row r="1397" spans="1:2" x14ac:dyDescent="0.2">
      <c r="A1397" s="15" t="s">
        <v>780</v>
      </c>
      <c r="B1397" s="15">
        <v>402</v>
      </c>
    </row>
    <row r="1398" spans="1:2" x14ac:dyDescent="0.2">
      <c r="A1398" s="15" t="s">
        <v>781</v>
      </c>
      <c r="B1398" s="15">
        <v>393</v>
      </c>
    </row>
    <row r="1399" spans="1:2" x14ac:dyDescent="0.2">
      <c r="A1399" s="15" t="s">
        <v>782</v>
      </c>
      <c r="B1399" s="15">
        <v>385</v>
      </c>
    </row>
    <row r="1400" spans="1:2" x14ac:dyDescent="0.2">
      <c r="A1400" s="15" t="s">
        <v>783</v>
      </c>
      <c r="B1400" s="15">
        <v>376</v>
      </c>
    </row>
    <row r="1401" spans="1:2" x14ac:dyDescent="0.2">
      <c r="A1401" s="15" t="s">
        <v>784</v>
      </c>
      <c r="B1401" s="15">
        <v>368</v>
      </c>
    </row>
    <row r="1402" spans="1:2" x14ac:dyDescent="0.2">
      <c r="A1402" s="15" t="s">
        <v>785</v>
      </c>
      <c r="B1402" s="15">
        <v>359</v>
      </c>
    </row>
    <row r="1403" spans="1:2" x14ac:dyDescent="0.2">
      <c r="A1403" s="15" t="s">
        <v>786</v>
      </c>
      <c r="B1403" s="15">
        <v>351</v>
      </c>
    </row>
    <row r="1404" spans="1:2" x14ac:dyDescent="0.2">
      <c r="A1404" s="15" t="s">
        <v>787</v>
      </c>
      <c r="B1404" s="15">
        <v>342</v>
      </c>
    </row>
    <row r="1405" spans="1:2" x14ac:dyDescent="0.2">
      <c r="A1405" s="15" t="s">
        <v>788</v>
      </c>
      <c r="B1405" s="15">
        <v>334</v>
      </c>
    </row>
    <row r="1406" spans="1:2" x14ac:dyDescent="0.2">
      <c r="A1406" s="15" t="s">
        <v>789</v>
      </c>
      <c r="B1406" s="15">
        <v>325</v>
      </c>
    </row>
    <row r="1407" spans="1:2" x14ac:dyDescent="0.2">
      <c r="A1407" s="15" t="s">
        <v>790</v>
      </c>
      <c r="B1407" s="15">
        <v>393</v>
      </c>
    </row>
    <row r="1408" spans="1:2" x14ac:dyDescent="0.2">
      <c r="A1408" s="15" t="s">
        <v>791</v>
      </c>
      <c r="B1408" s="15">
        <v>385</v>
      </c>
    </row>
    <row r="1409" spans="1:2" x14ac:dyDescent="0.2">
      <c r="A1409" s="15" t="s">
        <v>792</v>
      </c>
      <c r="B1409" s="15">
        <v>376</v>
      </c>
    </row>
    <row r="1410" spans="1:2" x14ac:dyDescent="0.2">
      <c r="A1410" s="15" t="s">
        <v>793</v>
      </c>
      <c r="B1410" s="15">
        <v>368</v>
      </c>
    </row>
    <row r="1411" spans="1:2" x14ac:dyDescent="0.2">
      <c r="A1411" s="15" t="s">
        <v>794</v>
      </c>
      <c r="B1411" s="15">
        <v>359</v>
      </c>
    </row>
    <row r="1412" spans="1:2" x14ac:dyDescent="0.2">
      <c r="A1412" s="15" t="s">
        <v>795</v>
      </c>
      <c r="B1412" s="15">
        <v>351</v>
      </c>
    </row>
    <row r="1413" spans="1:2" x14ac:dyDescent="0.2">
      <c r="A1413" s="15" t="s">
        <v>796</v>
      </c>
      <c r="B1413" s="15">
        <v>342</v>
      </c>
    </row>
    <row r="1414" spans="1:2" x14ac:dyDescent="0.2">
      <c r="A1414" s="15" t="s">
        <v>797</v>
      </c>
      <c r="B1414" s="15">
        <v>334</v>
      </c>
    </row>
    <row r="1415" spans="1:2" x14ac:dyDescent="0.2">
      <c r="A1415" s="15" t="s">
        <v>798</v>
      </c>
      <c r="B1415" s="15">
        <v>325</v>
      </c>
    </row>
    <row r="1416" spans="1:2" x14ac:dyDescent="0.2">
      <c r="A1416" s="15" t="s">
        <v>799</v>
      </c>
      <c r="B1416" s="15">
        <v>317</v>
      </c>
    </row>
    <row r="1417" spans="1:2" x14ac:dyDescent="0.2">
      <c r="A1417" s="15" t="s">
        <v>800</v>
      </c>
      <c r="B1417" s="15">
        <v>308</v>
      </c>
    </row>
    <row r="1418" spans="1:2" x14ac:dyDescent="0.2">
      <c r="A1418" s="15" t="s">
        <v>801</v>
      </c>
      <c r="B1418" s="15">
        <v>376</v>
      </c>
    </row>
    <row r="1419" spans="1:2" x14ac:dyDescent="0.2">
      <c r="A1419" s="15" t="s">
        <v>802</v>
      </c>
      <c r="B1419" s="15">
        <v>368</v>
      </c>
    </row>
    <row r="1420" spans="1:2" x14ac:dyDescent="0.2">
      <c r="A1420" s="15" t="s">
        <v>803</v>
      </c>
      <c r="B1420" s="15">
        <v>359</v>
      </c>
    </row>
    <row r="1421" spans="1:2" x14ac:dyDescent="0.2">
      <c r="A1421" s="15" t="s">
        <v>804</v>
      </c>
      <c r="B1421" s="15">
        <v>351</v>
      </c>
    </row>
    <row r="1422" spans="1:2" x14ac:dyDescent="0.2">
      <c r="A1422" s="15" t="s">
        <v>805</v>
      </c>
      <c r="B1422" s="15">
        <v>342</v>
      </c>
    </row>
    <row r="1423" spans="1:2" x14ac:dyDescent="0.2">
      <c r="A1423" s="15" t="s">
        <v>806</v>
      </c>
      <c r="B1423" s="15">
        <v>334</v>
      </c>
    </row>
    <row r="1424" spans="1:2" x14ac:dyDescent="0.2">
      <c r="A1424" s="15" t="s">
        <v>807</v>
      </c>
      <c r="B1424" s="15">
        <v>325</v>
      </c>
    </row>
    <row r="1425" spans="1:2" x14ac:dyDescent="0.2">
      <c r="A1425" s="15" t="s">
        <v>808</v>
      </c>
      <c r="B1425" s="15">
        <v>317</v>
      </c>
    </row>
    <row r="1426" spans="1:2" x14ac:dyDescent="0.2">
      <c r="A1426" s="15" t="s">
        <v>809</v>
      </c>
      <c r="B1426" s="15">
        <v>308</v>
      </c>
    </row>
    <row r="1427" spans="1:2" x14ac:dyDescent="0.2">
      <c r="A1427" s="15" t="s">
        <v>810</v>
      </c>
      <c r="B1427" s="15">
        <v>300</v>
      </c>
    </row>
    <row r="1428" spans="1:2" x14ac:dyDescent="0.2">
      <c r="A1428" s="15" t="s">
        <v>811</v>
      </c>
      <c r="B1428" s="15">
        <v>291</v>
      </c>
    </row>
    <row r="1429" spans="1:2" x14ac:dyDescent="0.2">
      <c r="A1429" s="15" t="s">
        <v>812</v>
      </c>
      <c r="B1429" s="15">
        <v>359</v>
      </c>
    </row>
    <row r="1430" spans="1:2" x14ac:dyDescent="0.2">
      <c r="A1430" s="15" t="s">
        <v>813</v>
      </c>
      <c r="B1430" s="15">
        <v>351</v>
      </c>
    </row>
    <row r="1431" spans="1:2" x14ac:dyDescent="0.2">
      <c r="A1431" s="15" t="s">
        <v>814</v>
      </c>
      <c r="B1431" s="15">
        <v>342</v>
      </c>
    </row>
    <row r="1432" spans="1:2" x14ac:dyDescent="0.2">
      <c r="A1432" s="15" t="s">
        <v>815</v>
      </c>
      <c r="B1432" s="15">
        <v>334</v>
      </c>
    </row>
    <row r="1433" spans="1:2" x14ac:dyDescent="0.2">
      <c r="A1433" s="15" t="s">
        <v>816</v>
      </c>
      <c r="B1433" s="15">
        <v>325</v>
      </c>
    </row>
    <row r="1434" spans="1:2" x14ac:dyDescent="0.2">
      <c r="A1434" s="15" t="s">
        <v>817</v>
      </c>
      <c r="B1434" s="15">
        <v>317</v>
      </c>
    </row>
    <row r="1435" spans="1:2" x14ac:dyDescent="0.2">
      <c r="A1435" s="15" t="s">
        <v>818</v>
      </c>
      <c r="B1435" s="15">
        <v>308</v>
      </c>
    </row>
    <row r="1436" spans="1:2" x14ac:dyDescent="0.2">
      <c r="A1436" s="15" t="s">
        <v>819</v>
      </c>
      <c r="B1436" s="15">
        <v>300</v>
      </c>
    </row>
    <row r="1437" spans="1:2" x14ac:dyDescent="0.2">
      <c r="A1437" s="15" t="s">
        <v>820</v>
      </c>
      <c r="B1437" s="15">
        <v>291</v>
      </c>
    </row>
    <row r="1438" spans="1:2" x14ac:dyDescent="0.2">
      <c r="A1438" s="15" t="s">
        <v>821</v>
      </c>
      <c r="B1438" s="15">
        <v>283</v>
      </c>
    </row>
    <row r="1439" spans="1:2" x14ac:dyDescent="0.2">
      <c r="A1439" s="15" t="s">
        <v>822</v>
      </c>
      <c r="B1439" s="15">
        <v>274</v>
      </c>
    </row>
    <row r="1440" spans="1:2" x14ac:dyDescent="0.2">
      <c r="A1440" s="15" t="s">
        <v>823</v>
      </c>
      <c r="B1440" s="15">
        <v>342</v>
      </c>
    </row>
    <row r="1441" spans="1:2" x14ac:dyDescent="0.2">
      <c r="A1441" s="15" t="s">
        <v>827</v>
      </c>
      <c r="B1441" s="15">
        <v>334</v>
      </c>
    </row>
    <row r="1442" spans="1:2" x14ac:dyDescent="0.2">
      <c r="A1442" s="15" t="s">
        <v>828</v>
      </c>
      <c r="B1442" s="15">
        <v>325</v>
      </c>
    </row>
    <row r="1443" spans="1:2" x14ac:dyDescent="0.2">
      <c r="A1443" s="15" t="s">
        <v>829</v>
      </c>
      <c r="B1443" s="15">
        <v>317</v>
      </c>
    </row>
    <row r="1444" spans="1:2" x14ac:dyDescent="0.2">
      <c r="A1444" s="15" t="s">
        <v>830</v>
      </c>
      <c r="B1444" s="15">
        <v>308</v>
      </c>
    </row>
    <row r="1445" spans="1:2" x14ac:dyDescent="0.2">
      <c r="A1445" s="15" t="s">
        <v>831</v>
      </c>
      <c r="B1445" s="15">
        <v>300</v>
      </c>
    </row>
    <row r="1446" spans="1:2" x14ac:dyDescent="0.2">
      <c r="A1446" s="15" t="s">
        <v>832</v>
      </c>
      <c r="B1446" s="15">
        <v>291</v>
      </c>
    </row>
    <row r="1447" spans="1:2" x14ac:dyDescent="0.2">
      <c r="A1447" s="15" t="s">
        <v>833</v>
      </c>
      <c r="B1447" s="15">
        <v>283</v>
      </c>
    </row>
    <row r="1448" spans="1:2" x14ac:dyDescent="0.2">
      <c r="A1448" s="15" t="s">
        <v>834</v>
      </c>
      <c r="B1448" s="15">
        <v>274</v>
      </c>
    </row>
    <row r="1449" spans="1:2" x14ac:dyDescent="0.2">
      <c r="A1449" s="15" t="s">
        <v>835</v>
      </c>
      <c r="B1449" s="15">
        <v>266</v>
      </c>
    </row>
    <row r="1450" spans="1:2" x14ac:dyDescent="0.2">
      <c r="A1450" s="15" t="s">
        <v>836</v>
      </c>
      <c r="B1450" s="15">
        <v>257</v>
      </c>
    </row>
    <row r="1451" spans="1:2" x14ac:dyDescent="0.2">
      <c r="A1451" s="15" t="s">
        <v>837</v>
      </c>
      <c r="B1451" s="15">
        <v>325</v>
      </c>
    </row>
    <row r="1452" spans="1:2" x14ac:dyDescent="0.2">
      <c r="A1452" s="15" t="s">
        <v>838</v>
      </c>
      <c r="B1452" s="15">
        <v>317</v>
      </c>
    </row>
    <row r="1453" spans="1:2" x14ac:dyDescent="0.2">
      <c r="A1453" s="15" t="s">
        <v>839</v>
      </c>
      <c r="B1453" s="15">
        <v>308</v>
      </c>
    </row>
    <row r="1454" spans="1:2" x14ac:dyDescent="0.2">
      <c r="A1454" s="15" t="s">
        <v>840</v>
      </c>
      <c r="B1454" s="15">
        <v>300</v>
      </c>
    </row>
    <row r="1455" spans="1:2" x14ac:dyDescent="0.2">
      <c r="A1455" s="15" t="s">
        <v>841</v>
      </c>
      <c r="B1455" s="15">
        <v>291</v>
      </c>
    </row>
    <row r="1456" spans="1:2" x14ac:dyDescent="0.2">
      <c r="A1456" s="15" t="s">
        <v>842</v>
      </c>
      <c r="B1456" s="15">
        <v>283</v>
      </c>
    </row>
    <row r="1457" spans="1:2" x14ac:dyDescent="0.2">
      <c r="A1457" s="15" t="s">
        <v>843</v>
      </c>
      <c r="B1457" s="15">
        <v>274</v>
      </c>
    </row>
    <row r="1458" spans="1:2" x14ac:dyDescent="0.2">
      <c r="A1458" s="15" t="s">
        <v>844</v>
      </c>
      <c r="B1458" s="15">
        <v>266</v>
      </c>
    </row>
    <row r="1459" spans="1:2" x14ac:dyDescent="0.2">
      <c r="A1459" s="15" t="s">
        <v>845</v>
      </c>
      <c r="B1459" s="15">
        <v>257</v>
      </c>
    </row>
    <row r="1460" spans="1:2" x14ac:dyDescent="0.2">
      <c r="A1460" s="15" t="s">
        <v>846</v>
      </c>
      <c r="B1460" s="15">
        <v>249</v>
      </c>
    </row>
    <row r="1461" spans="1:2" x14ac:dyDescent="0.2">
      <c r="A1461" s="15" t="s">
        <v>847</v>
      </c>
      <c r="B1461" s="15">
        <v>240</v>
      </c>
    </row>
    <row r="1462" spans="1:2" x14ac:dyDescent="0.2">
      <c r="A1462" s="15" t="s">
        <v>848</v>
      </c>
      <c r="B1462" s="15">
        <v>370</v>
      </c>
    </row>
    <row r="1463" spans="1:2" x14ac:dyDescent="0.2">
      <c r="A1463" s="15" t="s">
        <v>849</v>
      </c>
      <c r="B1463" s="15">
        <v>364</v>
      </c>
    </row>
    <row r="1464" spans="1:2" x14ac:dyDescent="0.2">
      <c r="A1464" s="15" t="s">
        <v>850</v>
      </c>
      <c r="B1464" s="15">
        <v>357</v>
      </c>
    </row>
    <row r="1465" spans="1:2" x14ac:dyDescent="0.2">
      <c r="A1465" s="15" t="s">
        <v>851</v>
      </c>
      <c r="B1465" s="15">
        <v>351</v>
      </c>
    </row>
    <row r="1466" spans="1:2" x14ac:dyDescent="0.2">
      <c r="A1466" s="15" t="s">
        <v>852</v>
      </c>
      <c r="B1466" s="15">
        <v>344</v>
      </c>
    </row>
    <row r="1467" spans="1:2" x14ac:dyDescent="0.2">
      <c r="A1467" s="15" t="s">
        <v>853</v>
      </c>
      <c r="B1467" s="15">
        <v>338</v>
      </c>
    </row>
    <row r="1468" spans="1:2" x14ac:dyDescent="0.2">
      <c r="A1468" s="15" t="s">
        <v>854</v>
      </c>
      <c r="B1468" s="15">
        <v>331</v>
      </c>
    </row>
    <row r="1469" spans="1:2" x14ac:dyDescent="0.2">
      <c r="A1469" s="15" t="s">
        <v>855</v>
      </c>
      <c r="B1469" s="15">
        <v>325</v>
      </c>
    </row>
    <row r="1470" spans="1:2" x14ac:dyDescent="0.2">
      <c r="A1470" s="15" t="s">
        <v>856</v>
      </c>
      <c r="B1470" s="15">
        <v>318</v>
      </c>
    </row>
    <row r="1471" spans="1:2" x14ac:dyDescent="0.2">
      <c r="A1471" s="15" t="s">
        <v>857</v>
      </c>
      <c r="B1471" s="15">
        <v>312</v>
      </c>
    </row>
    <row r="1472" spans="1:2" x14ac:dyDescent="0.2">
      <c r="A1472" s="15" t="s">
        <v>858</v>
      </c>
      <c r="B1472" s="15">
        <v>305</v>
      </c>
    </row>
    <row r="1473" spans="1:2" x14ac:dyDescent="0.2">
      <c r="A1473" s="15" t="s">
        <v>859</v>
      </c>
      <c r="B1473" s="15">
        <v>357</v>
      </c>
    </row>
    <row r="1474" spans="1:2" x14ac:dyDescent="0.2">
      <c r="A1474" s="15" t="s">
        <v>860</v>
      </c>
      <c r="B1474" s="15">
        <v>351</v>
      </c>
    </row>
    <row r="1475" spans="1:2" x14ac:dyDescent="0.2">
      <c r="A1475" s="15" t="s">
        <v>861</v>
      </c>
      <c r="B1475" s="15">
        <v>344</v>
      </c>
    </row>
    <row r="1476" spans="1:2" x14ac:dyDescent="0.2">
      <c r="A1476" s="15" t="s">
        <v>862</v>
      </c>
      <c r="B1476" s="15">
        <v>338</v>
      </c>
    </row>
    <row r="1477" spans="1:2" x14ac:dyDescent="0.2">
      <c r="A1477" s="15" t="s">
        <v>863</v>
      </c>
      <c r="B1477" s="15">
        <v>331</v>
      </c>
    </row>
    <row r="1478" spans="1:2" x14ac:dyDescent="0.2">
      <c r="A1478" s="15" t="s">
        <v>864</v>
      </c>
      <c r="B1478" s="15">
        <v>325</v>
      </c>
    </row>
    <row r="1479" spans="1:2" x14ac:dyDescent="0.2">
      <c r="A1479" s="15" t="s">
        <v>865</v>
      </c>
      <c r="B1479" s="15">
        <v>318</v>
      </c>
    </row>
    <row r="1480" spans="1:2" x14ac:dyDescent="0.2">
      <c r="A1480" s="15" t="s">
        <v>866</v>
      </c>
      <c r="B1480" s="15">
        <v>312</v>
      </c>
    </row>
    <row r="1481" spans="1:2" x14ac:dyDescent="0.2">
      <c r="A1481" s="15" t="s">
        <v>867</v>
      </c>
      <c r="B1481" s="15">
        <v>305</v>
      </c>
    </row>
    <row r="1482" spans="1:2" x14ac:dyDescent="0.2">
      <c r="A1482" s="15" t="s">
        <v>868</v>
      </c>
      <c r="B1482" s="15">
        <v>299</v>
      </c>
    </row>
    <row r="1483" spans="1:2" x14ac:dyDescent="0.2">
      <c r="A1483" s="15" t="s">
        <v>869</v>
      </c>
      <c r="B1483" s="15">
        <v>292</v>
      </c>
    </row>
    <row r="1484" spans="1:2" x14ac:dyDescent="0.2">
      <c r="A1484" s="15" t="s">
        <v>870</v>
      </c>
      <c r="B1484" s="15">
        <v>344</v>
      </c>
    </row>
    <row r="1485" spans="1:2" x14ac:dyDescent="0.2">
      <c r="A1485" s="15" t="s">
        <v>871</v>
      </c>
      <c r="B1485" s="15">
        <v>338</v>
      </c>
    </row>
    <row r="1486" spans="1:2" x14ac:dyDescent="0.2">
      <c r="A1486" s="15" t="s">
        <v>872</v>
      </c>
      <c r="B1486" s="15">
        <v>331</v>
      </c>
    </row>
    <row r="1487" spans="1:2" x14ac:dyDescent="0.2">
      <c r="A1487" s="15" t="s">
        <v>873</v>
      </c>
      <c r="B1487" s="15">
        <v>325</v>
      </c>
    </row>
    <row r="1488" spans="1:2" x14ac:dyDescent="0.2">
      <c r="A1488" s="15" t="s">
        <v>874</v>
      </c>
      <c r="B1488" s="15">
        <v>318</v>
      </c>
    </row>
    <row r="1489" spans="1:2" x14ac:dyDescent="0.2">
      <c r="A1489" s="15" t="s">
        <v>875</v>
      </c>
      <c r="B1489" s="15">
        <v>312</v>
      </c>
    </row>
    <row r="1490" spans="1:2" x14ac:dyDescent="0.2">
      <c r="A1490" s="15" t="s">
        <v>876</v>
      </c>
      <c r="B1490" s="15">
        <v>305</v>
      </c>
    </row>
    <row r="1491" spans="1:2" x14ac:dyDescent="0.2">
      <c r="A1491" s="15" t="s">
        <v>877</v>
      </c>
      <c r="B1491" s="15">
        <v>299</v>
      </c>
    </row>
    <row r="1492" spans="1:2" x14ac:dyDescent="0.2">
      <c r="A1492" s="15" t="s">
        <v>878</v>
      </c>
      <c r="B1492" s="15">
        <v>292</v>
      </c>
    </row>
    <row r="1493" spans="1:2" x14ac:dyDescent="0.2">
      <c r="A1493" s="15" t="s">
        <v>879</v>
      </c>
      <c r="B1493" s="15">
        <v>286</v>
      </c>
    </row>
    <row r="1494" spans="1:2" x14ac:dyDescent="0.2">
      <c r="A1494" s="15" t="s">
        <v>880</v>
      </c>
      <c r="B1494" s="15">
        <v>279</v>
      </c>
    </row>
    <row r="1495" spans="1:2" x14ac:dyDescent="0.2">
      <c r="A1495" s="15" t="s">
        <v>881</v>
      </c>
      <c r="B1495" s="15">
        <v>331</v>
      </c>
    </row>
    <row r="1496" spans="1:2" x14ac:dyDescent="0.2">
      <c r="A1496" s="15" t="s">
        <v>882</v>
      </c>
      <c r="B1496" s="15">
        <v>325</v>
      </c>
    </row>
    <row r="1497" spans="1:2" x14ac:dyDescent="0.2">
      <c r="A1497" s="15" t="s">
        <v>883</v>
      </c>
      <c r="B1497" s="15">
        <v>318</v>
      </c>
    </row>
    <row r="1498" spans="1:2" x14ac:dyDescent="0.2">
      <c r="A1498" s="15" t="s">
        <v>884</v>
      </c>
      <c r="B1498" s="15">
        <v>312</v>
      </c>
    </row>
    <row r="1499" spans="1:2" x14ac:dyDescent="0.2">
      <c r="A1499" s="15" t="s">
        <v>885</v>
      </c>
      <c r="B1499" s="15">
        <v>305</v>
      </c>
    </row>
    <row r="1500" spans="1:2" x14ac:dyDescent="0.2">
      <c r="A1500" s="15" t="s">
        <v>886</v>
      </c>
      <c r="B1500" s="15">
        <v>299</v>
      </c>
    </row>
    <row r="1501" spans="1:2" x14ac:dyDescent="0.2">
      <c r="A1501" s="15" t="s">
        <v>887</v>
      </c>
      <c r="B1501" s="15">
        <v>292</v>
      </c>
    </row>
    <row r="1502" spans="1:2" x14ac:dyDescent="0.2">
      <c r="A1502" s="15" t="s">
        <v>888</v>
      </c>
      <c r="B1502" s="15">
        <v>286</v>
      </c>
    </row>
    <row r="1503" spans="1:2" x14ac:dyDescent="0.2">
      <c r="A1503" s="15" t="s">
        <v>889</v>
      </c>
      <c r="B1503" s="15">
        <v>279</v>
      </c>
    </row>
    <row r="1504" spans="1:2" x14ac:dyDescent="0.2">
      <c r="A1504" s="15" t="s">
        <v>890</v>
      </c>
      <c r="B1504" s="15">
        <v>273</v>
      </c>
    </row>
    <row r="1505" spans="1:2" x14ac:dyDescent="0.2">
      <c r="A1505" s="15" t="s">
        <v>891</v>
      </c>
      <c r="B1505" s="15">
        <v>266</v>
      </c>
    </row>
    <row r="1506" spans="1:2" x14ac:dyDescent="0.2">
      <c r="A1506" s="15" t="s">
        <v>892</v>
      </c>
      <c r="B1506" s="15">
        <v>318</v>
      </c>
    </row>
    <row r="1507" spans="1:2" x14ac:dyDescent="0.2">
      <c r="A1507" s="15" t="s">
        <v>893</v>
      </c>
      <c r="B1507" s="15">
        <v>312</v>
      </c>
    </row>
    <row r="1508" spans="1:2" x14ac:dyDescent="0.2">
      <c r="A1508" s="15" t="s">
        <v>894</v>
      </c>
      <c r="B1508" s="15">
        <v>305</v>
      </c>
    </row>
    <row r="1509" spans="1:2" x14ac:dyDescent="0.2">
      <c r="A1509" s="15" t="s">
        <v>895</v>
      </c>
      <c r="B1509" s="15">
        <v>299</v>
      </c>
    </row>
    <row r="1510" spans="1:2" x14ac:dyDescent="0.2">
      <c r="A1510" s="15" t="s">
        <v>896</v>
      </c>
      <c r="B1510" s="15">
        <v>292</v>
      </c>
    </row>
    <row r="1511" spans="1:2" x14ac:dyDescent="0.2">
      <c r="A1511" s="15" t="s">
        <v>897</v>
      </c>
      <c r="B1511" s="15">
        <v>286</v>
      </c>
    </row>
    <row r="1512" spans="1:2" x14ac:dyDescent="0.2">
      <c r="A1512" s="15" t="s">
        <v>898</v>
      </c>
      <c r="B1512" s="15">
        <v>279</v>
      </c>
    </row>
    <row r="1513" spans="1:2" x14ac:dyDescent="0.2">
      <c r="A1513" s="15" t="s">
        <v>899</v>
      </c>
      <c r="B1513" s="15">
        <v>273</v>
      </c>
    </row>
    <row r="1514" spans="1:2" x14ac:dyDescent="0.2">
      <c r="A1514" s="15" t="s">
        <v>900</v>
      </c>
      <c r="B1514" s="15">
        <v>266</v>
      </c>
    </row>
    <row r="1515" spans="1:2" x14ac:dyDescent="0.2">
      <c r="A1515" s="15" t="s">
        <v>901</v>
      </c>
      <c r="B1515" s="15">
        <v>260</v>
      </c>
    </row>
    <row r="1516" spans="1:2" x14ac:dyDescent="0.2">
      <c r="A1516" s="15" t="s">
        <v>902</v>
      </c>
      <c r="B1516" s="15">
        <v>253</v>
      </c>
    </row>
    <row r="1517" spans="1:2" x14ac:dyDescent="0.2">
      <c r="A1517" s="15" t="s">
        <v>903</v>
      </c>
      <c r="B1517" s="15">
        <v>305</v>
      </c>
    </row>
    <row r="1518" spans="1:2" x14ac:dyDescent="0.2">
      <c r="A1518" s="15" t="s">
        <v>904</v>
      </c>
      <c r="B1518" s="15">
        <v>299</v>
      </c>
    </row>
    <row r="1519" spans="1:2" x14ac:dyDescent="0.2">
      <c r="A1519" s="15" t="s">
        <v>905</v>
      </c>
      <c r="B1519" s="15">
        <v>292</v>
      </c>
    </row>
    <row r="1520" spans="1:2" x14ac:dyDescent="0.2">
      <c r="A1520" s="15" t="s">
        <v>906</v>
      </c>
      <c r="B1520" s="15">
        <v>286</v>
      </c>
    </row>
    <row r="1521" spans="1:2" x14ac:dyDescent="0.2">
      <c r="A1521" s="15" t="s">
        <v>907</v>
      </c>
      <c r="B1521" s="15">
        <v>279</v>
      </c>
    </row>
    <row r="1522" spans="1:2" x14ac:dyDescent="0.2">
      <c r="A1522" s="15" t="s">
        <v>908</v>
      </c>
      <c r="B1522" s="15">
        <v>273</v>
      </c>
    </row>
    <row r="1523" spans="1:2" x14ac:dyDescent="0.2">
      <c r="A1523" s="15" t="s">
        <v>909</v>
      </c>
      <c r="B1523" s="15">
        <v>266</v>
      </c>
    </row>
    <row r="1524" spans="1:2" x14ac:dyDescent="0.2">
      <c r="A1524" s="15" t="s">
        <v>910</v>
      </c>
      <c r="B1524" s="15">
        <v>260</v>
      </c>
    </row>
    <row r="1525" spans="1:2" x14ac:dyDescent="0.2">
      <c r="A1525" s="15" t="s">
        <v>911</v>
      </c>
      <c r="B1525" s="15">
        <v>253</v>
      </c>
    </row>
    <row r="1526" spans="1:2" x14ac:dyDescent="0.2">
      <c r="A1526" s="15" t="s">
        <v>912</v>
      </c>
      <c r="B1526" s="15">
        <v>247</v>
      </c>
    </row>
    <row r="1527" spans="1:2" x14ac:dyDescent="0.2">
      <c r="A1527" s="15" t="s">
        <v>913</v>
      </c>
      <c r="B1527" s="15">
        <v>240</v>
      </c>
    </row>
    <row r="1528" spans="1:2" x14ac:dyDescent="0.2">
      <c r="A1528" s="15" t="s">
        <v>914</v>
      </c>
      <c r="B1528" s="15">
        <v>300</v>
      </c>
    </row>
    <row r="1529" spans="1:2" x14ac:dyDescent="0.2">
      <c r="A1529" s="15" t="s">
        <v>915</v>
      </c>
      <c r="B1529" s="15">
        <v>296</v>
      </c>
    </row>
    <row r="1530" spans="1:2" x14ac:dyDescent="0.2">
      <c r="A1530" s="15" t="s">
        <v>916</v>
      </c>
      <c r="B1530" s="15">
        <v>292</v>
      </c>
    </row>
    <row r="1531" spans="1:2" x14ac:dyDescent="0.2">
      <c r="A1531" s="15" t="s">
        <v>917</v>
      </c>
      <c r="B1531" s="15">
        <v>288</v>
      </c>
    </row>
    <row r="1532" spans="1:2" x14ac:dyDescent="0.2">
      <c r="A1532" s="15" t="s">
        <v>918</v>
      </c>
      <c r="B1532" s="15">
        <v>284</v>
      </c>
    </row>
    <row r="1533" spans="1:2" x14ac:dyDescent="0.2">
      <c r="A1533" s="15" t="s">
        <v>919</v>
      </c>
      <c r="B1533" s="15">
        <v>280</v>
      </c>
    </row>
    <row r="1534" spans="1:2" x14ac:dyDescent="0.2">
      <c r="A1534" s="15" t="s">
        <v>920</v>
      </c>
      <c r="B1534" s="15">
        <v>276</v>
      </c>
    </row>
    <row r="1535" spans="1:2" x14ac:dyDescent="0.2">
      <c r="A1535" s="15" t="s">
        <v>921</v>
      </c>
      <c r="B1535" s="15">
        <v>272</v>
      </c>
    </row>
    <row r="1536" spans="1:2" x14ac:dyDescent="0.2">
      <c r="A1536" s="15" t="s">
        <v>922</v>
      </c>
      <c r="B1536" s="15">
        <v>268</v>
      </c>
    </row>
    <row r="1537" spans="1:2" x14ac:dyDescent="0.2">
      <c r="A1537" s="15" t="s">
        <v>923</v>
      </c>
      <c r="B1537" s="15">
        <v>264</v>
      </c>
    </row>
    <row r="1538" spans="1:2" x14ac:dyDescent="0.2">
      <c r="A1538" s="15" t="s">
        <v>924</v>
      </c>
      <c r="B1538" s="15">
        <v>260</v>
      </c>
    </row>
    <row r="1539" spans="1:2" x14ac:dyDescent="0.2">
      <c r="A1539" s="15" t="s">
        <v>925</v>
      </c>
      <c r="B1539" s="15">
        <v>292</v>
      </c>
    </row>
    <row r="1540" spans="1:2" x14ac:dyDescent="0.2">
      <c r="A1540" s="15" t="s">
        <v>926</v>
      </c>
      <c r="B1540" s="15">
        <v>288</v>
      </c>
    </row>
    <row r="1541" spans="1:2" x14ac:dyDescent="0.2">
      <c r="A1541" s="15" t="s">
        <v>927</v>
      </c>
      <c r="B1541" s="15">
        <v>284</v>
      </c>
    </row>
    <row r="1542" spans="1:2" x14ac:dyDescent="0.2">
      <c r="A1542" s="15" t="s">
        <v>928</v>
      </c>
      <c r="B1542" s="15">
        <v>280</v>
      </c>
    </row>
    <row r="1543" spans="1:2" x14ac:dyDescent="0.2">
      <c r="A1543" s="15" t="s">
        <v>929</v>
      </c>
      <c r="B1543" s="15">
        <v>276</v>
      </c>
    </row>
    <row r="1544" spans="1:2" x14ac:dyDescent="0.2">
      <c r="A1544" s="15" t="s">
        <v>930</v>
      </c>
      <c r="B1544" s="15">
        <v>272</v>
      </c>
    </row>
    <row r="1545" spans="1:2" x14ac:dyDescent="0.2">
      <c r="A1545" s="15" t="s">
        <v>931</v>
      </c>
      <c r="B1545" s="15">
        <v>268</v>
      </c>
    </row>
    <row r="1546" spans="1:2" x14ac:dyDescent="0.2">
      <c r="A1546" s="15" t="s">
        <v>932</v>
      </c>
      <c r="B1546" s="15">
        <v>264</v>
      </c>
    </row>
    <row r="1547" spans="1:2" x14ac:dyDescent="0.2">
      <c r="A1547" s="15" t="s">
        <v>933</v>
      </c>
      <c r="B1547" s="15">
        <v>260</v>
      </c>
    </row>
    <row r="1548" spans="1:2" x14ac:dyDescent="0.2">
      <c r="A1548" s="15" t="s">
        <v>934</v>
      </c>
      <c r="B1548" s="15">
        <v>256</v>
      </c>
    </row>
    <row r="1549" spans="1:2" x14ac:dyDescent="0.2">
      <c r="A1549" s="15" t="s">
        <v>935</v>
      </c>
      <c r="B1549" s="15">
        <v>252</v>
      </c>
    </row>
    <row r="1550" spans="1:2" x14ac:dyDescent="0.2">
      <c r="A1550" s="15" t="s">
        <v>936</v>
      </c>
      <c r="B1550" s="15">
        <v>284</v>
      </c>
    </row>
    <row r="1551" spans="1:2" x14ac:dyDescent="0.2">
      <c r="A1551" s="15" t="s">
        <v>937</v>
      </c>
      <c r="B1551" s="15">
        <v>280</v>
      </c>
    </row>
    <row r="1552" spans="1:2" x14ac:dyDescent="0.2">
      <c r="A1552" s="15" t="s">
        <v>938</v>
      </c>
      <c r="B1552" s="15">
        <v>276</v>
      </c>
    </row>
    <row r="1553" spans="1:2" x14ac:dyDescent="0.2">
      <c r="A1553" s="15" t="s">
        <v>939</v>
      </c>
      <c r="B1553" s="15">
        <v>272</v>
      </c>
    </row>
    <row r="1554" spans="1:2" x14ac:dyDescent="0.2">
      <c r="A1554" s="15" t="s">
        <v>940</v>
      </c>
      <c r="B1554" s="15">
        <v>268</v>
      </c>
    </row>
    <row r="1555" spans="1:2" x14ac:dyDescent="0.2">
      <c r="A1555" s="15" t="s">
        <v>941</v>
      </c>
      <c r="B1555" s="15">
        <v>264</v>
      </c>
    </row>
    <row r="1556" spans="1:2" x14ac:dyDescent="0.2">
      <c r="A1556" s="15" t="s">
        <v>942</v>
      </c>
      <c r="B1556" s="15">
        <v>260</v>
      </c>
    </row>
    <row r="1557" spans="1:2" x14ac:dyDescent="0.2">
      <c r="A1557" s="15" t="s">
        <v>943</v>
      </c>
      <c r="B1557" s="15">
        <v>256</v>
      </c>
    </row>
    <row r="1558" spans="1:2" x14ac:dyDescent="0.2">
      <c r="A1558" s="15" t="s">
        <v>944</v>
      </c>
      <c r="B1558" s="15">
        <v>252</v>
      </c>
    </row>
    <row r="1559" spans="1:2" x14ac:dyDescent="0.2">
      <c r="A1559" s="15" t="s">
        <v>945</v>
      </c>
      <c r="B1559" s="15">
        <v>248</v>
      </c>
    </row>
    <row r="1560" spans="1:2" x14ac:dyDescent="0.2">
      <c r="A1560" s="15" t="s">
        <v>946</v>
      </c>
      <c r="B1560" s="15">
        <v>244</v>
      </c>
    </row>
    <row r="1561" spans="1:2" x14ac:dyDescent="0.2">
      <c r="A1561" s="15" t="s">
        <v>947</v>
      </c>
      <c r="B1561" s="15">
        <v>276</v>
      </c>
    </row>
    <row r="1562" spans="1:2" x14ac:dyDescent="0.2">
      <c r="A1562" s="15" t="s">
        <v>948</v>
      </c>
      <c r="B1562" s="15">
        <v>272</v>
      </c>
    </row>
    <row r="1563" spans="1:2" x14ac:dyDescent="0.2">
      <c r="A1563" s="15" t="s">
        <v>949</v>
      </c>
      <c r="B1563" s="15">
        <v>268</v>
      </c>
    </row>
    <row r="1564" spans="1:2" x14ac:dyDescent="0.2">
      <c r="A1564" s="15" t="s">
        <v>950</v>
      </c>
      <c r="B1564" s="15">
        <v>264</v>
      </c>
    </row>
    <row r="1565" spans="1:2" x14ac:dyDescent="0.2">
      <c r="A1565" s="15" t="s">
        <v>951</v>
      </c>
      <c r="B1565" s="15">
        <v>260</v>
      </c>
    </row>
    <row r="1566" spans="1:2" x14ac:dyDescent="0.2">
      <c r="A1566" s="15" t="s">
        <v>952</v>
      </c>
      <c r="B1566" s="15">
        <v>256</v>
      </c>
    </row>
    <row r="1567" spans="1:2" x14ac:dyDescent="0.2">
      <c r="A1567" s="15" t="s">
        <v>953</v>
      </c>
      <c r="B1567" s="15">
        <v>252</v>
      </c>
    </row>
    <row r="1568" spans="1:2" x14ac:dyDescent="0.2">
      <c r="A1568" s="15" t="s">
        <v>954</v>
      </c>
      <c r="B1568" s="15">
        <v>248</v>
      </c>
    </row>
    <row r="1569" spans="1:2" x14ac:dyDescent="0.2">
      <c r="A1569" s="15" t="s">
        <v>955</v>
      </c>
      <c r="B1569" s="15">
        <v>244</v>
      </c>
    </row>
    <row r="1570" spans="1:2" x14ac:dyDescent="0.2">
      <c r="A1570" s="15" t="s">
        <v>956</v>
      </c>
      <c r="B1570" s="15">
        <v>240</v>
      </c>
    </row>
    <row r="1571" spans="1:2" x14ac:dyDescent="0.2">
      <c r="A1571" s="15" t="s">
        <v>957</v>
      </c>
      <c r="B1571" s="15">
        <v>236</v>
      </c>
    </row>
    <row r="1572" spans="1:2" x14ac:dyDescent="0.2">
      <c r="A1572" s="15" t="s">
        <v>958</v>
      </c>
      <c r="B1572" s="15">
        <v>268</v>
      </c>
    </row>
    <row r="1573" spans="1:2" x14ac:dyDescent="0.2">
      <c r="A1573" s="15" t="s">
        <v>959</v>
      </c>
      <c r="B1573" s="15">
        <v>264</v>
      </c>
    </row>
    <row r="1574" spans="1:2" x14ac:dyDescent="0.2">
      <c r="A1574" s="15" t="s">
        <v>960</v>
      </c>
      <c r="B1574" s="15">
        <v>260</v>
      </c>
    </row>
    <row r="1575" spans="1:2" x14ac:dyDescent="0.2">
      <c r="A1575" s="15" t="s">
        <v>961</v>
      </c>
      <c r="B1575" s="15">
        <v>256</v>
      </c>
    </row>
    <row r="1576" spans="1:2" x14ac:dyDescent="0.2">
      <c r="A1576" s="15" t="s">
        <v>962</v>
      </c>
      <c r="B1576" s="15">
        <v>252</v>
      </c>
    </row>
    <row r="1577" spans="1:2" x14ac:dyDescent="0.2">
      <c r="A1577" s="15" t="s">
        <v>963</v>
      </c>
      <c r="B1577" s="15">
        <v>248</v>
      </c>
    </row>
    <row r="1578" spans="1:2" x14ac:dyDescent="0.2">
      <c r="A1578" s="15" t="s">
        <v>964</v>
      </c>
      <c r="B1578" s="15">
        <v>244</v>
      </c>
    </row>
    <row r="1579" spans="1:2" x14ac:dyDescent="0.2">
      <c r="A1579" s="15" t="s">
        <v>965</v>
      </c>
      <c r="B1579" s="15">
        <v>240</v>
      </c>
    </row>
    <row r="1580" spans="1:2" x14ac:dyDescent="0.2">
      <c r="A1580" s="15" t="s">
        <v>966</v>
      </c>
      <c r="B1580" s="15">
        <v>236</v>
      </c>
    </row>
    <row r="1581" spans="1:2" x14ac:dyDescent="0.2">
      <c r="A1581" s="15" t="s">
        <v>967</v>
      </c>
      <c r="B1581" s="15">
        <v>232</v>
      </c>
    </row>
    <row r="1582" spans="1:2" x14ac:dyDescent="0.2">
      <c r="A1582" s="15" t="s">
        <v>968</v>
      </c>
      <c r="B1582" s="15">
        <v>228</v>
      </c>
    </row>
    <row r="1583" spans="1:2" x14ac:dyDescent="0.2">
      <c r="A1583" s="15" t="s">
        <v>969</v>
      </c>
      <c r="B1583" s="15">
        <v>260</v>
      </c>
    </row>
    <row r="1584" spans="1:2" x14ac:dyDescent="0.2">
      <c r="A1584" s="15" t="s">
        <v>970</v>
      </c>
      <c r="B1584" s="15">
        <v>256</v>
      </c>
    </row>
    <row r="1585" spans="1:2" x14ac:dyDescent="0.2">
      <c r="A1585" s="15" t="s">
        <v>971</v>
      </c>
      <c r="B1585" s="15">
        <v>252</v>
      </c>
    </row>
    <row r="1586" spans="1:2" x14ac:dyDescent="0.2">
      <c r="A1586" s="15" t="s">
        <v>972</v>
      </c>
      <c r="B1586" s="15">
        <v>248</v>
      </c>
    </row>
    <row r="1587" spans="1:2" x14ac:dyDescent="0.2">
      <c r="A1587" s="15" t="s">
        <v>973</v>
      </c>
      <c r="B1587" s="15">
        <v>244</v>
      </c>
    </row>
    <row r="1588" spans="1:2" x14ac:dyDescent="0.2">
      <c r="A1588" s="15" t="s">
        <v>974</v>
      </c>
      <c r="B1588" s="15">
        <v>240</v>
      </c>
    </row>
    <row r="1589" spans="1:2" x14ac:dyDescent="0.2">
      <c r="A1589" s="15" t="s">
        <v>975</v>
      </c>
      <c r="B1589" s="15">
        <v>236</v>
      </c>
    </row>
    <row r="1590" spans="1:2" x14ac:dyDescent="0.2">
      <c r="A1590" s="15" t="s">
        <v>976</v>
      </c>
      <c r="B1590" s="15">
        <v>232</v>
      </c>
    </row>
    <row r="1591" spans="1:2" x14ac:dyDescent="0.2">
      <c r="A1591" s="15" t="s">
        <v>977</v>
      </c>
      <c r="B1591" s="15">
        <v>228</v>
      </c>
    </row>
    <row r="1592" spans="1:2" x14ac:dyDescent="0.2">
      <c r="A1592" s="15" t="s">
        <v>978</v>
      </c>
      <c r="B1592" s="15">
        <v>224</v>
      </c>
    </row>
    <row r="1593" spans="1:2" x14ac:dyDescent="0.2">
      <c r="A1593" s="15" t="s">
        <v>979</v>
      </c>
      <c r="B1593" s="15">
        <v>220</v>
      </c>
    </row>
    <row r="1594" spans="1:2" x14ac:dyDescent="0.2">
      <c r="A1594" s="15" t="s">
        <v>980</v>
      </c>
      <c r="B1594" s="15">
        <v>150</v>
      </c>
    </row>
    <row r="1595" spans="1:2" x14ac:dyDescent="0.2">
      <c r="A1595" s="15" t="s">
        <v>981</v>
      </c>
      <c r="B1595" s="15">
        <v>380</v>
      </c>
    </row>
    <row r="1596" spans="1:2" x14ac:dyDescent="0.2">
      <c r="A1596" s="15" t="s">
        <v>982</v>
      </c>
      <c r="B1596" s="15">
        <v>374</v>
      </c>
    </row>
    <row r="1597" spans="1:2" x14ac:dyDescent="0.2">
      <c r="A1597" s="15" t="s">
        <v>983</v>
      </c>
      <c r="B1597" s="15">
        <v>368</v>
      </c>
    </row>
    <row r="1598" spans="1:2" x14ac:dyDescent="0.2">
      <c r="A1598" s="15" t="s">
        <v>984</v>
      </c>
      <c r="B1598" s="15">
        <v>362</v>
      </c>
    </row>
    <row r="1599" spans="1:2" x14ac:dyDescent="0.2">
      <c r="A1599" s="15" t="s">
        <v>985</v>
      </c>
      <c r="B1599" s="15">
        <v>356</v>
      </c>
    </row>
    <row r="1600" spans="1:2" x14ac:dyDescent="0.2">
      <c r="A1600" s="15" t="s">
        <v>986</v>
      </c>
      <c r="B1600" s="15">
        <v>350</v>
      </c>
    </row>
    <row r="1601" spans="1:2" x14ac:dyDescent="0.2">
      <c r="A1601" s="15" t="s">
        <v>987</v>
      </c>
      <c r="B1601" s="15">
        <v>344</v>
      </c>
    </row>
    <row r="1602" spans="1:2" x14ac:dyDescent="0.2">
      <c r="A1602" s="15" t="s">
        <v>988</v>
      </c>
      <c r="B1602" s="15">
        <v>338</v>
      </c>
    </row>
    <row r="1603" spans="1:2" x14ac:dyDescent="0.2">
      <c r="A1603" s="15" t="s">
        <v>989</v>
      </c>
      <c r="B1603" s="15">
        <v>332</v>
      </c>
    </row>
    <row r="1604" spans="1:2" x14ac:dyDescent="0.2">
      <c r="A1604" s="15" t="s">
        <v>990</v>
      </c>
      <c r="B1604" s="15">
        <v>326</v>
      </c>
    </row>
    <row r="1605" spans="1:2" x14ac:dyDescent="0.2">
      <c r="A1605" s="15" t="s">
        <v>991</v>
      </c>
      <c r="B1605" s="15">
        <v>320</v>
      </c>
    </row>
    <row r="1606" spans="1:2" x14ac:dyDescent="0.2">
      <c r="A1606" s="15" t="s">
        <v>992</v>
      </c>
      <c r="B1606" s="15">
        <v>368</v>
      </c>
    </row>
    <row r="1607" spans="1:2" x14ac:dyDescent="0.2">
      <c r="A1607" s="15" t="s">
        <v>993</v>
      </c>
      <c r="B1607" s="15">
        <v>362</v>
      </c>
    </row>
    <row r="1608" spans="1:2" x14ac:dyDescent="0.2">
      <c r="A1608" s="15" t="s">
        <v>994</v>
      </c>
      <c r="B1608" s="15">
        <v>356</v>
      </c>
    </row>
    <row r="1609" spans="1:2" x14ac:dyDescent="0.2">
      <c r="A1609" s="15" t="s">
        <v>995</v>
      </c>
      <c r="B1609" s="15">
        <v>350</v>
      </c>
    </row>
    <row r="1610" spans="1:2" x14ac:dyDescent="0.2">
      <c r="A1610" s="15" t="s">
        <v>996</v>
      </c>
      <c r="B1610" s="15">
        <v>344</v>
      </c>
    </row>
    <row r="1611" spans="1:2" x14ac:dyDescent="0.2">
      <c r="A1611" s="15" t="s">
        <v>997</v>
      </c>
      <c r="B1611" s="15">
        <v>338</v>
      </c>
    </row>
    <row r="1612" spans="1:2" x14ac:dyDescent="0.2">
      <c r="A1612" s="15" t="s">
        <v>998</v>
      </c>
      <c r="B1612" s="15">
        <v>332</v>
      </c>
    </row>
    <row r="1613" spans="1:2" x14ac:dyDescent="0.2">
      <c r="A1613" s="15" t="s">
        <v>999</v>
      </c>
      <c r="B1613" s="15">
        <v>326</v>
      </c>
    </row>
    <row r="1614" spans="1:2" x14ac:dyDescent="0.2">
      <c r="A1614" s="15" t="s">
        <v>1000</v>
      </c>
      <c r="B1614" s="15">
        <v>320</v>
      </c>
    </row>
    <row r="1615" spans="1:2" x14ac:dyDescent="0.2">
      <c r="A1615" s="15" t="s">
        <v>1001</v>
      </c>
      <c r="B1615" s="15">
        <v>314</v>
      </c>
    </row>
    <row r="1616" spans="1:2" x14ac:dyDescent="0.2">
      <c r="A1616" s="15" t="s">
        <v>1002</v>
      </c>
      <c r="B1616" s="15">
        <v>308</v>
      </c>
    </row>
    <row r="1617" spans="1:2" x14ac:dyDescent="0.2">
      <c r="A1617" s="15" t="s">
        <v>1003</v>
      </c>
      <c r="B1617" s="15">
        <v>356</v>
      </c>
    </row>
    <row r="1618" spans="1:2" x14ac:dyDescent="0.2">
      <c r="A1618" s="15" t="s">
        <v>1004</v>
      </c>
      <c r="B1618" s="15">
        <v>350</v>
      </c>
    </row>
    <row r="1619" spans="1:2" x14ac:dyDescent="0.2">
      <c r="A1619" s="15" t="s">
        <v>1005</v>
      </c>
      <c r="B1619" s="15">
        <v>344</v>
      </c>
    </row>
    <row r="1620" spans="1:2" x14ac:dyDescent="0.2">
      <c r="A1620" s="15" t="s">
        <v>1006</v>
      </c>
      <c r="B1620" s="15">
        <v>338</v>
      </c>
    </row>
    <row r="1621" spans="1:2" x14ac:dyDescent="0.2">
      <c r="A1621" s="15" t="s">
        <v>1007</v>
      </c>
      <c r="B1621" s="15">
        <v>332</v>
      </c>
    </row>
    <row r="1622" spans="1:2" x14ac:dyDescent="0.2">
      <c r="A1622" s="15" t="s">
        <v>1008</v>
      </c>
      <c r="B1622" s="15">
        <v>326</v>
      </c>
    </row>
    <row r="1623" spans="1:2" x14ac:dyDescent="0.2">
      <c r="A1623" s="15" t="s">
        <v>1009</v>
      </c>
      <c r="B1623" s="15">
        <v>320</v>
      </c>
    </row>
    <row r="1624" spans="1:2" x14ac:dyDescent="0.2">
      <c r="A1624" s="15" t="s">
        <v>1010</v>
      </c>
      <c r="B1624" s="15">
        <v>314</v>
      </c>
    </row>
    <row r="1625" spans="1:2" x14ac:dyDescent="0.2">
      <c r="A1625" s="15" t="s">
        <v>1011</v>
      </c>
      <c r="B1625" s="15">
        <v>308</v>
      </c>
    </row>
    <row r="1626" spans="1:2" x14ac:dyDescent="0.2">
      <c r="A1626" s="15" t="s">
        <v>1012</v>
      </c>
      <c r="B1626" s="15">
        <v>302</v>
      </c>
    </row>
    <row r="1627" spans="1:2" x14ac:dyDescent="0.2">
      <c r="A1627" s="15" t="s">
        <v>1013</v>
      </c>
      <c r="B1627" s="15">
        <v>296</v>
      </c>
    </row>
    <row r="1628" spans="1:2" x14ac:dyDescent="0.2">
      <c r="A1628" s="15" t="s">
        <v>1014</v>
      </c>
      <c r="B1628" s="15">
        <v>344</v>
      </c>
    </row>
    <row r="1629" spans="1:2" x14ac:dyDescent="0.2">
      <c r="A1629" s="15" t="s">
        <v>1015</v>
      </c>
      <c r="B1629" s="15">
        <v>338</v>
      </c>
    </row>
    <row r="1630" spans="1:2" x14ac:dyDescent="0.2">
      <c r="A1630" s="15" t="s">
        <v>1016</v>
      </c>
      <c r="B1630" s="15">
        <v>332</v>
      </c>
    </row>
    <row r="1631" spans="1:2" x14ac:dyDescent="0.2">
      <c r="A1631" s="15" t="s">
        <v>1017</v>
      </c>
      <c r="B1631" s="15">
        <v>326</v>
      </c>
    </row>
    <row r="1632" spans="1:2" x14ac:dyDescent="0.2">
      <c r="A1632" s="15" t="s">
        <v>1018</v>
      </c>
      <c r="B1632" s="15">
        <v>320</v>
      </c>
    </row>
    <row r="1633" spans="1:2" x14ac:dyDescent="0.2">
      <c r="A1633" s="15" t="s">
        <v>1019</v>
      </c>
      <c r="B1633" s="15">
        <v>314</v>
      </c>
    </row>
    <row r="1634" spans="1:2" x14ac:dyDescent="0.2">
      <c r="A1634" s="15" t="s">
        <v>1020</v>
      </c>
      <c r="B1634" s="15">
        <v>308</v>
      </c>
    </row>
    <row r="1635" spans="1:2" x14ac:dyDescent="0.2">
      <c r="A1635" s="15" t="s">
        <v>1021</v>
      </c>
      <c r="B1635" s="15">
        <v>302</v>
      </c>
    </row>
    <row r="1636" spans="1:2" x14ac:dyDescent="0.2">
      <c r="A1636" s="15" t="s">
        <v>1022</v>
      </c>
      <c r="B1636" s="15">
        <v>296</v>
      </c>
    </row>
    <row r="1637" spans="1:2" x14ac:dyDescent="0.2">
      <c r="A1637" s="15" t="s">
        <v>1023</v>
      </c>
      <c r="B1637" s="15">
        <v>290</v>
      </c>
    </row>
    <row r="1638" spans="1:2" x14ac:dyDescent="0.2">
      <c r="A1638" s="15" t="s">
        <v>1024</v>
      </c>
      <c r="B1638" s="15">
        <v>284</v>
      </c>
    </row>
    <row r="1639" spans="1:2" x14ac:dyDescent="0.2">
      <c r="A1639" s="15" t="s">
        <v>1025</v>
      </c>
      <c r="B1639" s="15">
        <v>332</v>
      </c>
    </row>
    <row r="1640" spans="1:2" x14ac:dyDescent="0.2">
      <c r="A1640" s="15" t="s">
        <v>1026</v>
      </c>
      <c r="B1640" s="15">
        <v>326</v>
      </c>
    </row>
    <row r="1641" spans="1:2" x14ac:dyDescent="0.2">
      <c r="A1641" s="15" t="s">
        <v>1027</v>
      </c>
      <c r="B1641" s="15">
        <v>320</v>
      </c>
    </row>
    <row r="1642" spans="1:2" x14ac:dyDescent="0.2">
      <c r="A1642" s="15" t="s">
        <v>1028</v>
      </c>
      <c r="B1642" s="15">
        <v>314</v>
      </c>
    </row>
    <row r="1643" spans="1:2" x14ac:dyDescent="0.2">
      <c r="A1643" s="15" t="s">
        <v>1029</v>
      </c>
      <c r="B1643" s="15">
        <v>308</v>
      </c>
    </row>
    <row r="1644" spans="1:2" x14ac:dyDescent="0.2">
      <c r="A1644" s="15" t="s">
        <v>1030</v>
      </c>
      <c r="B1644" s="15">
        <v>302</v>
      </c>
    </row>
    <row r="1645" spans="1:2" x14ac:dyDescent="0.2">
      <c r="A1645" s="15" t="s">
        <v>1031</v>
      </c>
      <c r="B1645" s="15">
        <v>296</v>
      </c>
    </row>
    <row r="1646" spans="1:2" x14ac:dyDescent="0.2">
      <c r="A1646" s="15" t="s">
        <v>1032</v>
      </c>
      <c r="B1646" s="15">
        <v>290</v>
      </c>
    </row>
    <row r="1647" spans="1:2" x14ac:dyDescent="0.2">
      <c r="A1647" s="15" t="s">
        <v>1033</v>
      </c>
      <c r="B1647" s="15">
        <v>284</v>
      </c>
    </row>
    <row r="1648" spans="1:2" x14ac:dyDescent="0.2">
      <c r="A1648" s="15" t="s">
        <v>1034</v>
      </c>
      <c r="B1648" s="15">
        <v>278</v>
      </c>
    </row>
    <row r="1649" spans="1:2" x14ac:dyDescent="0.2">
      <c r="A1649" s="15" t="s">
        <v>1035</v>
      </c>
      <c r="B1649" s="15">
        <v>272</v>
      </c>
    </row>
    <row r="1650" spans="1:2" x14ac:dyDescent="0.2">
      <c r="A1650" s="15" t="s">
        <v>1036</v>
      </c>
      <c r="B1650" s="15">
        <v>320</v>
      </c>
    </row>
    <row r="1651" spans="1:2" x14ac:dyDescent="0.2">
      <c r="A1651" s="15" t="s">
        <v>1037</v>
      </c>
      <c r="B1651" s="15">
        <v>314</v>
      </c>
    </row>
    <row r="1652" spans="1:2" x14ac:dyDescent="0.2">
      <c r="A1652" s="15" t="s">
        <v>1038</v>
      </c>
      <c r="B1652" s="15">
        <v>308</v>
      </c>
    </row>
    <row r="1653" spans="1:2" x14ac:dyDescent="0.2">
      <c r="A1653" s="15" t="s">
        <v>1039</v>
      </c>
      <c r="B1653" s="15">
        <v>302</v>
      </c>
    </row>
    <row r="1654" spans="1:2" x14ac:dyDescent="0.2">
      <c r="A1654" s="15" t="s">
        <v>1040</v>
      </c>
      <c r="B1654" s="15">
        <v>296</v>
      </c>
    </row>
    <row r="1655" spans="1:2" x14ac:dyDescent="0.2">
      <c r="A1655" s="15" t="s">
        <v>1041</v>
      </c>
      <c r="B1655" s="15">
        <v>290</v>
      </c>
    </row>
    <row r="1656" spans="1:2" x14ac:dyDescent="0.2">
      <c r="A1656" s="15" t="s">
        <v>1042</v>
      </c>
      <c r="B1656" s="15">
        <v>284</v>
      </c>
    </row>
    <row r="1657" spans="1:2" x14ac:dyDescent="0.2">
      <c r="A1657" s="15" t="s">
        <v>1043</v>
      </c>
      <c r="B1657" s="15">
        <v>278</v>
      </c>
    </row>
    <row r="1658" spans="1:2" x14ac:dyDescent="0.2">
      <c r="A1658" s="15" t="s">
        <v>1044</v>
      </c>
      <c r="B1658" s="15">
        <v>272</v>
      </c>
    </row>
    <row r="1659" spans="1:2" x14ac:dyDescent="0.2">
      <c r="A1659" s="15" t="s">
        <v>1045</v>
      </c>
      <c r="B1659" s="15">
        <v>266</v>
      </c>
    </row>
    <row r="1660" spans="1:2" x14ac:dyDescent="0.2">
      <c r="A1660" s="15" t="s">
        <v>1046</v>
      </c>
      <c r="B1660" s="15">
        <v>260</v>
      </c>
    </row>
    <row r="1661" spans="1:2" x14ac:dyDescent="0.2">
      <c r="A1661" s="15" t="s">
        <v>1047</v>
      </c>
      <c r="B1661" s="15">
        <v>520</v>
      </c>
    </row>
    <row r="1662" spans="1:2" x14ac:dyDescent="0.2">
      <c r="A1662" s="15" t="s">
        <v>1048</v>
      </c>
      <c r="B1662" s="15">
        <v>510</v>
      </c>
    </row>
    <row r="1663" spans="1:2" x14ac:dyDescent="0.2">
      <c r="A1663" s="15" t="s">
        <v>1049</v>
      </c>
      <c r="B1663" s="15">
        <v>499</v>
      </c>
    </row>
    <row r="1664" spans="1:2" x14ac:dyDescent="0.2">
      <c r="A1664" s="15" t="s">
        <v>1050</v>
      </c>
      <c r="B1664" s="15">
        <v>489</v>
      </c>
    </row>
    <row r="1665" spans="1:2" x14ac:dyDescent="0.2">
      <c r="A1665" s="15" t="s">
        <v>1051</v>
      </c>
      <c r="B1665" s="15">
        <v>478</v>
      </c>
    </row>
    <row r="1666" spans="1:2" x14ac:dyDescent="0.2">
      <c r="A1666" s="15" t="s">
        <v>1052</v>
      </c>
      <c r="B1666" s="15">
        <v>468</v>
      </c>
    </row>
    <row r="1667" spans="1:2" x14ac:dyDescent="0.2">
      <c r="A1667" s="15" t="s">
        <v>1053</v>
      </c>
      <c r="B1667" s="15">
        <v>457</v>
      </c>
    </row>
    <row r="1668" spans="1:2" x14ac:dyDescent="0.2">
      <c r="A1668" s="15" t="s">
        <v>1054</v>
      </c>
      <c r="B1668" s="15">
        <v>447</v>
      </c>
    </row>
    <row r="1669" spans="1:2" x14ac:dyDescent="0.2">
      <c r="A1669" s="15" t="s">
        <v>1055</v>
      </c>
      <c r="B1669" s="15">
        <v>436</v>
      </c>
    </row>
    <row r="1670" spans="1:2" x14ac:dyDescent="0.2">
      <c r="A1670" s="15" t="s">
        <v>1056</v>
      </c>
      <c r="B1670" s="15">
        <v>426</v>
      </c>
    </row>
    <row r="1671" spans="1:2" x14ac:dyDescent="0.2">
      <c r="A1671" s="15" t="s">
        <v>1057</v>
      </c>
      <c r="B1671" s="15">
        <v>415</v>
      </c>
    </row>
    <row r="1672" spans="1:2" x14ac:dyDescent="0.2">
      <c r="A1672" s="15" t="s">
        <v>1058</v>
      </c>
      <c r="B1672" s="15">
        <v>499</v>
      </c>
    </row>
    <row r="1673" spans="1:2" x14ac:dyDescent="0.2">
      <c r="A1673" s="15" t="s">
        <v>1059</v>
      </c>
      <c r="B1673" s="15">
        <v>489</v>
      </c>
    </row>
    <row r="1674" spans="1:2" x14ac:dyDescent="0.2">
      <c r="A1674" s="15" t="s">
        <v>1060</v>
      </c>
      <c r="B1674" s="15">
        <v>478</v>
      </c>
    </row>
    <row r="1675" spans="1:2" x14ac:dyDescent="0.2">
      <c r="A1675" s="15" t="s">
        <v>1061</v>
      </c>
      <c r="B1675" s="15">
        <v>468</v>
      </c>
    </row>
    <row r="1676" spans="1:2" x14ac:dyDescent="0.2">
      <c r="A1676" s="15" t="s">
        <v>1062</v>
      </c>
      <c r="B1676" s="15">
        <v>457</v>
      </c>
    </row>
    <row r="1677" spans="1:2" x14ac:dyDescent="0.2">
      <c r="A1677" s="15" t="s">
        <v>1063</v>
      </c>
      <c r="B1677" s="15">
        <v>447</v>
      </c>
    </row>
    <row r="1678" spans="1:2" x14ac:dyDescent="0.2">
      <c r="A1678" s="15" t="s">
        <v>1064</v>
      </c>
      <c r="B1678" s="15">
        <v>436</v>
      </c>
    </row>
    <row r="1679" spans="1:2" x14ac:dyDescent="0.2">
      <c r="A1679" s="15" t="s">
        <v>1065</v>
      </c>
      <c r="B1679" s="15">
        <v>426</v>
      </c>
    </row>
    <row r="1680" spans="1:2" x14ac:dyDescent="0.2">
      <c r="A1680" s="15" t="s">
        <v>1066</v>
      </c>
      <c r="B1680" s="15">
        <v>415</v>
      </c>
    </row>
    <row r="1681" spans="1:2" x14ac:dyDescent="0.2">
      <c r="A1681" s="15" t="s">
        <v>1067</v>
      </c>
      <c r="B1681" s="15">
        <v>405</v>
      </c>
    </row>
    <row r="1682" spans="1:2" x14ac:dyDescent="0.2">
      <c r="A1682" s="15" t="s">
        <v>1068</v>
      </c>
      <c r="B1682" s="15">
        <v>394</v>
      </c>
    </row>
    <row r="1683" spans="1:2" x14ac:dyDescent="0.2">
      <c r="A1683" s="15" t="s">
        <v>1069</v>
      </c>
      <c r="B1683" s="15">
        <v>478</v>
      </c>
    </row>
    <row r="1684" spans="1:2" x14ac:dyDescent="0.2">
      <c r="A1684" s="15" t="s">
        <v>1070</v>
      </c>
      <c r="B1684" s="15">
        <v>468</v>
      </c>
    </row>
    <row r="1685" spans="1:2" x14ac:dyDescent="0.2">
      <c r="A1685" s="15" t="s">
        <v>1071</v>
      </c>
      <c r="B1685" s="15">
        <v>457</v>
      </c>
    </row>
    <row r="1686" spans="1:2" x14ac:dyDescent="0.2">
      <c r="A1686" s="15" t="s">
        <v>1072</v>
      </c>
      <c r="B1686" s="15">
        <v>447</v>
      </c>
    </row>
    <row r="1687" spans="1:2" x14ac:dyDescent="0.2">
      <c r="A1687" s="15" t="s">
        <v>1073</v>
      </c>
      <c r="B1687" s="15">
        <v>436</v>
      </c>
    </row>
    <row r="1688" spans="1:2" x14ac:dyDescent="0.2">
      <c r="A1688" s="15" t="s">
        <v>1074</v>
      </c>
      <c r="B1688" s="15">
        <v>426</v>
      </c>
    </row>
    <row r="1689" spans="1:2" x14ac:dyDescent="0.2">
      <c r="A1689" s="15" t="s">
        <v>1075</v>
      </c>
      <c r="B1689" s="15">
        <v>415</v>
      </c>
    </row>
    <row r="1690" spans="1:2" x14ac:dyDescent="0.2">
      <c r="A1690" s="15" t="s">
        <v>1076</v>
      </c>
      <c r="B1690" s="15">
        <v>405</v>
      </c>
    </row>
    <row r="1691" spans="1:2" x14ac:dyDescent="0.2">
      <c r="A1691" s="15" t="s">
        <v>1077</v>
      </c>
      <c r="B1691" s="15">
        <v>394</v>
      </c>
    </row>
    <row r="1692" spans="1:2" x14ac:dyDescent="0.2">
      <c r="A1692" s="15" t="s">
        <v>1078</v>
      </c>
      <c r="B1692" s="15">
        <v>384</v>
      </c>
    </row>
    <row r="1693" spans="1:2" x14ac:dyDescent="0.2">
      <c r="A1693" s="15" t="s">
        <v>1079</v>
      </c>
      <c r="B1693" s="15">
        <v>373</v>
      </c>
    </row>
    <row r="1694" spans="1:2" x14ac:dyDescent="0.2">
      <c r="A1694" s="15" t="s">
        <v>1080</v>
      </c>
      <c r="B1694" s="15">
        <v>457</v>
      </c>
    </row>
    <row r="1695" spans="1:2" x14ac:dyDescent="0.2">
      <c r="A1695" s="15" t="s">
        <v>1088</v>
      </c>
      <c r="B1695" s="15">
        <v>447</v>
      </c>
    </row>
    <row r="1696" spans="1:2" x14ac:dyDescent="0.2">
      <c r="A1696" s="15" t="s">
        <v>1089</v>
      </c>
      <c r="B1696" s="15">
        <v>436</v>
      </c>
    </row>
    <row r="1697" spans="1:2" x14ac:dyDescent="0.2">
      <c r="A1697" s="15" t="s">
        <v>1090</v>
      </c>
      <c r="B1697" s="15">
        <v>426</v>
      </c>
    </row>
    <row r="1698" spans="1:2" x14ac:dyDescent="0.2">
      <c r="A1698" s="15" t="s">
        <v>1091</v>
      </c>
      <c r="B1698" s="15">
        <v>415</v>
      </c>
    </row>
    <row r="1699" spans="1:2" x14ac:dyDescent="0.2">
      <c r="A1699" s="15" t="s">
        <v>1092</v>
      </c>
      <c r="B1699" s="15">
        <v>405</v>
      </c>
    </row>
    <row r="1700" spans="1:2" x14ac:dyDescent="0.2">
      <c r="A1700" s="15" t="s">
        <v>1093</v>
      </c>
      <c r="B1700" s="15">
        <v>394</v>
      </c>
    </row>
    <row r="1701" spans="1:2" x14ac:dyDescent="0.2">
      <c r="A1701" s="15" t="s">
        <v>1094</v>
      </c>
      <c r="B1701" s="15">
        <v>384</v>
      </c>
    </row>
    <row r="1702" spans="1:2" x14ac:dyDescent="0.2">
      <c r="A1702" s="15" t="s">
        <v>1095</v>
      </c>
      <c r="B1702" s="15">
        <v>373</v>
      </c>
    </row>
    <row r="1703" spans="1:2" x14ac:dyDescent="0.2">
      <c r="A1703" s="15" t="s">
        <v>1096</v>
      </c>
      <c r="B1703" s="15">
        <v>363</v>
      </c>
    </row>
    <row r="1704" spans="1:2" x14ac:dyDescent="0.2">
      <c r="A1704" s="15" t="s">
        <v>1097</v>
      </c>
      <c r="B1704" s="15">
        <v>352</v>
      </c>
    </row>
    <row r="1705" spans="1:2" x14ac:dyDescent="0.2">
      <c r="A1705" s="15" t="s">
        <v>1098</v>
      </c>
      <c r="B1705" s="15">
        <v>436</v>
      </c>
    </row>
    <row r="1706" spans="1:2" x14ac:dyDescent="0.2">
      <c r="A1706" s="15" t="s">
        <v>1099</v>
      </c>
      <c r="B1706" s="15">
        <v>426</v>
      </c>
    </row>
    <row r="1707" spans="1:2" x14ac:dyDescent="0.2">
      <c r="A1707" s="15" t="s">
        <v>1100</v>
      </c>
      <c r="B1707" s="15">
        <v>415</v>
      </c>
    </row>
    <row r="1708" spans="1:2" x14ac:dyDescent="0.2">
      <c r="A1708" s="15" t="s">
        <v>1101</v>
      </c>
      <c r="B1708" s="15">
        <v>405</v>
      </c>
    </row>
    <row r="1709" spans="1:2" x14ac:dyDescent="0.2">
      <c r="A1709" s="15" t="s">
        <v>1102</v>
      </c>
      <c r="B1709" s="15">
        <v>394</v>
      </c>
    </row>
    <row r="1710" spans="1:2" x14ac:dyDescent="0.2">
      <c r="A1710" s="15" t="s">
        <v>1103</v>
      </c>
      <c r="B1710" s="15">
        <v>384</v>
      </c>
    </row>
    <row r="1711" spans="1:2" x14ac:dyDescent="0.2">
      <c r="A1711" s="15" t="s">
        <v>1104</v>
      </c>
      <c r="B1711" s="15">
        <v>373</v>
      </c>
    </row>
    <row r="1712" spans="1:2" x14ac:dyDescent="0.2">
      <c r="A1712" s="15" t="s">
        <v>1105</v>
      </c>
      <c r="B1712" s="15">
        <v>363</v>
      </c>
    </row>
    <row r="1713" spans="1:2" x14ac:dyDescent="0.2">
      <c r="A1713" s="15" t="s">
        <v>1106</v>
      </c>
      <c r="B1713" s="15">
        <v>352</v>
      </c>
    </row>
    <row r="1714" spans="1:2" x14ac:dyDescent="0.2">
      <c r="A1714" s="15" t="s">
        <v>1107</v>
      </c>
      <c r="B1714" s="15">
        <v>342</v>
      </c>
    </row>
    <row r="1715" spans="1:2" x14ac:dyDescent="0.2">
      <c r="A1715" s="15" t="s">
        <v>1108</v>
      </c>
      <c r="B1715" s="15">
        <v>331</v>
      </c>
    </row>
    <row r="1716" spans="1:2" x14ac:dyDescent="0.2">
      <c r="A1716" s="15" t="s">
        <v>1109</v>
      </c>
      <c r="B1716" s="15">
        <v>415</v>
      </c>
    </row>
    <row r="1717" spans="1:2" x14ac:dyDescent="0.2">
      <c r="A1717" s="15" t="s">
        <v>1110</v>
      </c>
      <c r="B1717" s="15">
        <v>405</v>
      </c>
    </row>
    <row r="1718" spans="1:2" x14ac:dyDescent="0.2">
      <c r="A1718" s="15" t="s">
        <v>1111</v>
      </c>
      <c r="B1718" s="15">
        <v>394</v>
      </c>
    </row>
    <row r="1719" spans="1:2" x14ac:dyDescent="0.2">
      <c r="A1719" s="15" t="s">
        <v>1112</v>
      </c>
      <c r="B1719" s="15">
        <v>384</v>
      </c>
    </row>
    <row r="1720" spans="1:2" x14ac:dyDescent="0.2">
      <c r="A1720" s="15" t="s">
        <v>1113</v>
      </c>
      <c r="B1720" s="15">
        <v>373</v>
      </c>
    </row>
    <row r="1721" spans="1:2" x14ac:dyDescent="0.2">
      <c r="A1721" s="15" t="s">
        <v>1114</v>
      </c>
      <c r="B1721" s="15">
        <v>363</v>
      </c>
    </row>
    <row r="1722" spans="1:2" x14ac:dyDescent="0.2">
      <c r="A1722" s="15" t="s">
        <v>1115</v>
      </c>
      <c r="B1722" s="15">
        <v>352</v>
      </c>
    </row>
    <row r="1723" spans="1:2" x14ac:dyDescent="0.2">
      <c r="A1723" s="15" t="s">
        <v>1116</v>
      </c>
      <c r="B1723" s="15">
        <v>342</v>
      </c>
    </row>
    <row r="1724" spans="1:2" x14ac:dyDescent="0.2">
      <c r="A1724" s="15" t="s">
        <v>1117</v>
      </c>
      <c r="B1724" s="15">
        <v>331</v>
      </c>
    </row>
    <row r="1725" spans="1:2" x14ac:dyDescent="0.2">
      <c r="A1725" s="15" t="s">
        <v>1118</v>
      </c>
      <c r="B1725" s="15">
        <v>321</v>
      </c>
    </row>
    <row r="1726" spans="1:2" x14ac:dyDescent="0.2">
      <c r="A1726" s="15" t="s">
        <v>1119</v>
      </c>
      <c r="B1726" s="15">
        <v>310</v>
      </c>
    </row>
    <row r="1727" spans="1:2" x14ac:dyDescent="0.2">
      <c r="A1727" s="15" t="s">
        <v>1120</v>
      </c>
      <c r="B1727" s="15">
        <v>470</v>
      </c>
    </row>
    <row r="1728" spans="1:2" x14ac:dyDescent="0.2">
      <c r="A1728" s="15" t="s">
        <v>1121</v>
      </c>
      <c r="B1728" s="15">
        <v>462</v>
      </c>
    </row>
    <row r="1729" spans="1:2" x14ac:dyDescent="0.2">
      <c r="A1729" s="15" t="s">
        <v>1122</v>
      </c>
      <c r="B1729" s="15">
        <v>454</v>
      </c>
    </row>
    <row r="1730" spans="1:2" x14ac:dyDescent="0.2">
      <c r="A1730" s="15" t="s">
        <v>1123</v>
      </c>
      <c r="B1730" s="15">
        <v>446</v>
      </c>
    </row>
    <row r="1731" spans="1:2" x14ac:dyDescent="0.2">
      <c r="A1731" s="15" t="s">
        <v>1124</v>
      </c>
      <c r="B1731" s="15">
        <v>438</v>
      </c>
    </row>
    <row r="1732" spans="1:2" x14ac:dyDescent="0.2">
      <c r="A1732" s="15" t="s">
        <v>1125</v>
      </c>
      <c r="B1732" s="15">
        <v>430</v>
      </c>
    </row>
    <row r="1733" spans="1:2" x14ac:dyDescent="0.2">
      <c r="A1733" s="15" t="s">
        <v>1126</v>
      </c>
      <c r="B1733" s="15">
        <v>422</v>
      </c>
    </row>
    <row r="1734" spans="1:2" x14ac:dyDescent="0.2">
      <c r="A1734" s="15" t="s">
        <v>1127</v>
      </c>
      <c r="B1734" s="15">
        <v>414</v>
      </c>
    </row>
    <row r="1735" spans="1:2" x14ac:dyDescent="0.2">
      <c r="A1735" s="15" t="s">
        <v>1128</v>
      </c>
      <c r="B1735" s="15">
        <v>406</v>
      </c>
    </row>
    <row r="1736" spans="1:2" x14ac:dyDescent="0.2">
      <c r="A1736" s="15" t="s">
        <v>1132</v>
      </c>
      <c r="B1736" s="15">
        <v>398</v>
      </c>
    </row>
    <row r="1737" spans="1:2" x14ac:dyDescent="0.2">
      <c r="A1737" s="15" t="s">
        <v>1133</v>
      </c>
      <c r="B1737" s="15">
        <v>390</v>
      </c>
    </row>
    <row r="1738" spans="1:2" x14ac:dyDescent="0.2">
      <c r="A1738" s="15" t="s">
        <v>1134</v>
      </c>
      <c r="B1738" s="15">
        <v>454</v>
      </c>
    </row>
    <row r="1739" spans="1:2" x14ac:dyDescent="0.2">
      <c r="A1739" s="15" t="s">
        <v>1135</v>
      </c>
      <c r="B1739" s="15">
        <v>446</v>
      </c>
    </row>
    <row r="1740" spans="1:2" x14ac:dyDescent="0.2">
      <c r="A1740" s="15" t="s">
        <v>1136</v>
      </c>
      <c r="B1740" s="15">
        <v>438</v>
      </c>
    </row>
    <row r="1741" spans="1:2" x14ac:dyDescent="0.2">
      <c r="A1741" s="15" t="s">
        <v>1137</v>
      </c>
      <c r="B1741" s="15">
        <v>430</v>
      </c>
    </row>
    <row r="1742" spans="1:2" x14ac:dyDescent="0.2">
      <c r="A1742" s="15" t="s">
        <v>1138</v>
      </c>
      <c r="B1742" s="15">
        <v>422</v>
      </c>
    </row>
    <row r="1743" spans="1:2" x14ac:dyDescent="0.2">
      <c r="A1743" s="15" t="s">
        <v>1139</v>
      </c>
      <c r="B1743" s="15">
        <v>414</v>
      </c>
    </row>
    <row r="1744" spans="1:2" x14ac:dyDescent="0.2">
      <c r="A1744" s="15" t="s">
        <v>1140</v>
      </c>
      <c r="B1744" s="15">
        <v>406</v>
      </c>
    </row>
    <row r="1745" spans="1:2" x14ac:dyDescent="0.2">
      <c r="A1745" s="15" t="s">
        <v>1141</v>
      </c>
      <c r="B1745" s="15">
        <v>398</v>
      </c>
    </row>
    <row r="1746" spans="1:2" x14ac:dyDescent="0.2">
      <c r="A1746" s="15" t="s">
        <v>1142</v>
      </c>
      <c r="B1746" s="15">
        <v>390</v>
      </c>
    </row>
    <row r="1747" spans="1:2" x14ac:dyDescent="0.2">
      <c r="A1747" s="15" t="s">
        <v>1143</v>
      </c>
      <c r="B1747" s="15">
        <v>382</v>
      </c>
    </row>
    <row r="1748" spans="1:2" x14ac:dyDescent="0.2">
      <c r="A1748" s="15" t="s">
        <v>1144</v>
      </c>
      <c r="B1748" s="15">
        <v>374</v>
      </c>
    </row>
    <row r="1749" spans="1:2" x14ac:dyDescent="0.2">
      <c r="A1749" s="15" t="s">
        <v>1145</v>
      </c>
      <c r="B1749" s="15">
        <v>438</v>
      </c>
    </row>
    <row r="1750" spans="1:2" x14ac:dyDescent="0.2">
      <c r="A1750" s="15" t="s">
        <v>1146</v>
      </c>
      <c r="B1750" s="15">
        <v>430</v>
      </c>
    </row>
    <row r="1751" spans="1:2" x14ac:dyDescent="0.2">
      <c r="A1751" s="15" t="s">
        <v>1147</v>
      </c>
      <c r="B1751" s="15">
        <v>422</v>
      </c>
    </row>
    <row r="1752" spans="1:2" x14ac:dyDescent="0.2">
      <c r="A1752" s="15" t="s">
        <v>1148</v>
      </c>
      <c r="B1752" s="15">
        <v>414</v>
      </c>
    </row>
    <row r="1753" spans="1:2" x14ac:dyDescent="0.2">
      <c r="A1753" s="15" t="s">
        <v>1149</v>
      </c>
      <c r="B1753" s="15">
        <v>406</v>
      </c>
    </row>
    <row r="1754" spans="1:2" x14ac:dyDescent="0.2">
      <c r="A1754" s="15" t="s">
        <v>1150</v>
      </c>
      <c r="B1754" s="15">
        <v>398</v>
      </c>
    </row>
    <row r="1755" spans="1:2" x14ac:dyDescent="0.2">
      <c r="A1755" s="15" t="s">
        <v>1151</v>
      </c>
      <c r="B1755" s="15">
        <v>390</v>
      </c>
    </row>
    <row r="1756" spans="1:2" x14ac:dyDescent="0.2">
      <c r="A1756" s="15" t="s">
        <v>1152</v>
      </c>
      <c r="B1756" s="15">
        <v>382</v>
      </c>
    </row>
    <row r="1757" spans="1:2" x14ac:dyDescent="0.2">
      <c r="A1757" s="15" t="s">
        <v>1153</v>
      </c>
      <c r="B1757" s="15">
        <v>374</v>
      </c>
    </row>
    <row r="1758" spans="1:2" x14ac:dyDescent="0.2">
      <c r="A1758" s="15" t="s">
        <v>1154</v>
      </c>
      <c r="B1758" s="15">
        <v>366</v>
      </c>
    </row>
    <row r="1759" spans="1:2" x14ac:dyDescent="0.2">
      <c r="A1759" s="15" t="s">
        <v>1155</v>
      </c>
      <c r="B1759" s="15">
        <v>358</v>
      </c>
    </row>
    <row r="1760" spans="1:2" x14ac:dyDescent="0.2">
      <c r="A1760" s="15" t="s">
        <v>1156</v>
      </c>
      <c r="B1760" s="15">
        <v>422</v>
      </c>
    </row>
    <row r="1761" spans="1:2" x14ac:dyDescent="0.2">
      <c r="A1761" s="15" t="s">
        <v>1157</v>
      </c>
      <c r="B1761" s="15">
        <v>414</v>
      </c>
    </row>
    <row r="1762" spans="1:2" x14ac:dyDescent="0.2">
      <c r="A1762" s="15" t="s">
        <v>1158</v>
      </c>
      <c r="B1762" s="15">
        <v>406</v>
      </c>
    </row>
    <row r="1763" spans="1:2" x14ac:dyDescent="0.2">
      <c r="A1763" s="15" t="s">
        <v>1159</v>
      </c>
      <c r="B1763" s="15">
        <v>398</v>
      </c>
    </row>
    <row r="1764" spans="1:2" x14ac:dyDescent="0.2">
      <c r="A1764" s="15" t="s">
        <v>1160</v>
      </c>
      <c r="B1764" s="15">
        <v>390</v>
      </c>
    </row>
    <row r="1765" spans="1:2" x14ac:dyDescent="0.2">
      <c r="A1765" s="15" t="s">
        <v>1161</v>
      </c>
      <c r="B1765" s="15">
        <v>382</v>
      </c>
    </row>
    <row r="1766" spans="1:2" x14ac:dyDescent="0.2">
      <c r="A1766" s="15" t="s">
        <v>1162</v>
      </c>
      <c r="B1766" s="15">
        <v>374</v>
      </c>
    </row>
    <row r="1767" spans="1:2" x14ac:dyDescent="0.2">
      <c r="A1767" s="15" t="s">
        <v>1163</v>
      </c>
      <c r="B1767" s="15">
        <v>366</v>
      </c>
    </row>
    <row r="1768" spans="1:2" x14ac:dyDescent="0.2">
      <c r="A1768" s="15" t="s">
        <v>1164</v>
      </c>
      <c r="B1768" s="15">
        <v>358</v>
      </c>
    </row>
    <row r="1769" spans="1:2" x14ac:dyDescent="0.2">
      <c r="A1769" s="15" t="s">
        <v>1165</v>
      </c>
      <c r="B1769" s="15">
        <v>350</v>
      </c>
    </row>
    <row r="1770" spans="1:2" x14ac:dyDescent="0.2">
      <c r="A1770" s="15" t="s">
        <v>1166</v>
      </c>
      <c r="B1770" s="15">
        <v>342</v>
      </c>
    </row>
    <row r="1771" spans="1:2" x14ac:dyDescent="0.2">
      <c r="A1771" s="15" t="s">
        <v>1167</v>
      </c>
      <c r="B1771" s="15">
        <v>406</v>
      </c>
    </row>
    <row r="1772" spans="1:2" x14ac:dyDescent="0.2">
      <c r="A1772" s="15" t="s">
        <v>1168</v>
      </c>
      <c r="B1772" s="15">
        <v>398</v>
      </c>
    </row>
    <row r="1773" spans="1:2" x14ac:dyDescent="0.2">
      <c r="A1773" s="15" t="s">
        <v>1169</v>
      </c>
      <c r="B1773" s="15">
        <v>390</v>
      </c>
    </row>
    <row r="1774" spans="1:2" x14ac:dyDescent="0.2">
      <c r="A1774" s="15" t="s">
        <v>1170</v>
      </c>
      <c r="B1774" s="15">
        <v>382</v>
      </c>
    </row>
    <row r="1775" spans="1:2" x14ac:dyDescent="0.2">
      <c r="A1775" s="15" t="s">
        <v>1171</v>
      </c>
      <c r="B1775" s="15">
        <v>374</v>
      </c>
    </row>
    <row r="1776" spans="1:2" x14ac:dyDescent="0.2">
      <c r="A1776" s="15" t="s">
        <v>1172</v>
      </c>
      <c r="B1776" s="15">
        <v>366</v>
      </c>
    </row>
    <row r="1777" spans="1:2" x14ac:dyDescent="0.2">
      <c r="A1777" s="15" t="s">
        <v>1173</v>
      </c>
      <c r="B1777" s="15">
        <v>358</v>
      </c>
    </row>
    <row r="1778" spans="1:2" x14ac:dyDescent="0.2">
      <c r="A1778" s="15" t="s">
        <v>1174</v>
      </c>
      <c r="B1778" s="15">
        <v>350</v>
      </c>
    </row>
    <row r="1779" spans="1:2" x14ac:dyDescent="0.2">
      <c r="A1779" s="15" t="s">
        <v>1175</v>
      </c>
      <c r="B1779" s="15">
        <v>342</v>
      </c>
    </row>
    <row r="1780" spans="1:2" x14ac:dyDescent="0.2">
      <c r="A1780" s="15" t="s">
        <v>1176</v>
      </c>
      <c r="B1780" s="15">
        <v>334</v>
      </c>
    </row>
    <row r="1781" spans="1:2" x14ac:dyDescent="0.2">
      <c r="A1781" s="15" t="s">
        <v>1177</v>
      </c>
      <c r="B1781" s="15">
        <v>326</v>
      </c>
    </row>
    <row r="1782" spans="1:2" x14ac:dyDescent="0.2">
      <c r="A1782" s="15" t="s">
        <v>1178</v>
      </c>
      <c r="B1782" s="15">
        <v>390</v>
      </c>
    </row>
    <row r="1783" spans="1:2" x14ac:dyDescent="0.2">
      <c r="A1783" s="15" t="s">
        <v>1179</v>
      </c>
      <c r="B1783" s="15">
        <v>382</v>
      </c>
    </row>
    <row r="1784" spans="1:2" x14ac:dyDescent="0.2">
      <c r="A1784" s="15" t="s">
        <v>1180</v>
      </c>
      <c r="B1784" s="15">
        <v>374</v>
      </c>
    </row>
    <row r="1785" spans="1:2" x14ac:dyDescent="0.2">
      <c r="A1785" s="15" t="s">
        <v>1181</v>
      </c>
      <c r="B1785" s="15">
        <v>366</v>
      </c>
    </row>
    <row r="1786" spans="1:2" x14ac:dyDescent="0.2">
      <c r="A1786" s="15" t="s">
        <v>1182</v>
      </c>
      <c r="B1786" s="15">
        <v>358</v>
      </c>
    </row>
    <row r="1787" spans="1:2" x14ac:dyDescent="0.2">
      <c r="A1787" s="15" t="s">
        <v>1183</v>
      </c>
      <c r="B1787" s="15">
        <v>350</v>
      </c>
    </row>
    <row r="1788" spans="1:2" x14ac:dyDescent="0.2">
      <c r="A1788" s="15" t="s">
        <v>1184</v>
      </c>
      <c r="B1788" s="15">
        <v>342</v>
      </c>
    </row>
    <row r="1789" spans="1:2" x14ac:dyDescent="0.2">
      <c r="A1789" s="15" t="s">
        <v>1185</v>
      </c>
      <c r="B1789" s="15">
        <v>334</v>
      </c>
    </row>
    <row r="1790" spans="1:2" x14ac:dyDescent="0.2">
      <c r="A1790" s="15" t="s">
        <v>1186</v>
      </c>
      <c r="B1790" s="15">
        <v>326</v>
      </c>
    </row>
    <row r="1791" spans="1:2" x14ac:dyDescent="0.2">
      <c r="A1791" s="15" t="s">
        <v>1187</v>
      </c>
      <c r="B1791" s="15">
        <v>318</v>
      </c>
    </row>
    <row r="1792" spans="1:2" x14ac:dyDescent="0.2">
      <c r="A1792" s="15" t="s">
        <v>1188</v>
      </c>
      <c r="B1792" s="15">
        <v>310</v>
      </c>
    </row>
    <row r="1793" spans="1:2" x14ac:dyDescent="0.2">
      <c r="A1793" s="15" t="s">
        <v>1189</v>
      </c>
      <c r="B1793" s="15">
        <v>400</v>
      </c>
    </row>
    <row r="1794" spans="1:2" x14ac:dyDescent="0.2">
      <c r="A1794" s="15" t="s">
        <v>1190</v>
      </c>
      <c r="B1794" s="15">
        <v>396</v>
      </c>
    </row>
    <row r="1795" spans="1:2" x14ac:dyDescent="0.2">
      <c r="A1795" s="15" t="s">
        <v>1191</v>
      </c>
      <c r="B1795" s="15">
        <v>392</v>
      </c>
    </row>
    <row r="1796" spans="1:2" x14ac:dyDescent="0.2">
      <c r="A1796" s="15" t="s">
        <v>1192</v>
      </c>
      <c r="B1796" s="15">
        <v>388</v>
      </c>
    </row>
    <row r="1797" spans="1:2" x14ac:dyDescent="0.2">
      <c r="A1797" s="15" t="s">
        <v>1193</v>
      </c>
      <c r="B1797" s="15">
        <v>384</v>
      </c>
    </row>
    <row r="1798" spans="1:2" x14ac:dyDescent="0.2">
      <c r="A1798" s="15" t="s">
        <v>1194</v>
      </c>
      <c r="B1798" s="15">
        <v>380</v>
      </c>
    </row>
    <row r="1799" spans="1:2" x14ac:dyDescent="0.2">
      <c r="A1799" s="15" t="s">
        <v>1195</v>
      </c>
      <c r="B1799" s="15">
        <v>376</v>
      </c>
    </row>
    <row r="1800" spans="1:2" x14ac:dyDescent="0.2">
      <c r="A1800" s="15" t="s">
        <v>1196</v>
      </c>
      <c r="B1800" s="15">
        <v>372</v>
      </c>
    </row>
    <row r="1801" spans="1:2" x14ac:dyDescent="0.2">
      <c r="A1801" s="15" t="s">
        <v>1197</v>
      </c>
      <c r="B1801" s="15">
        <v>368</v>
      </c>
    </row>
    <row r="1802" spans="1:2" x14ac:dyDescent="0.2">
      <c r="A1802" s="15" t="s">
        <v>1198</v>
      </c>
      <c r="B1802" s="15">
        <v>364</v>
      </c>
    </row>
    <row r="1803" spans="1:2" x14ac:dyDescent="0.2">
      <c r="A1803" s="15" t="s">
        <v>1199</v>
      </c>
      <c r="B1803" s="15">
        <v>360</v>
      </c>
    </row>
    <row r="1804" spans="1:2" x14ac:dyDescent="0.2">
      <c r="A1804" s="15" t="s">
        <v>1200</v>
      </c>
      <c r="B1804" s="15">
        <v>392</v>
      </c>
    </row>
    <row r="1805" spans="1:2" x14ac:dyDescent="0.2">
      <c r="A1805" s="15" t="s">
        <v>1201</v>
      </c>
      <c r="B1805" s="15">
        <v>388</v>
      </c>
    </row>
    <row r="1806" spans="1:2" x14ac:dyDescent="0.2">
      <c r="A1806" s="15" t="s">
        <v>1202</v>
      </c>
      <c r="B1806" s="15">
        <v>384</v>
      </c>
    </row>
    <row r="1807" spans="1:2" x14ac:dyDescent="0.2">
      <c r="A1807" s="15" t="s">
        <v>1203</v>
      </c>
      <c r="B1807" s="15">
        <v>380</v>
      </c>
    </row>
    <row r="1808" spans="1:2" x14ac:dyDescent="0.2">
      <c r="A1808" s="15" t="s">
        <v>1204</v>
      </c>
      <c r="B1808" s="15">
        <v>376</v>
      </c>
    </row>
    <row r="1809" spans="1:2" x14ac:dyDescent="0.2">
      <c r="A1809" s="15" t="s">
        <v>1205</v>
      </c>
      <c r="B1809" s="15">
        <v>372</v>
      </c>
    </row>
    <row r="1810" spans="1:2" x14ac:dyDescent="0.2">
      <c r="A1810" s="15" t="s">
        <v>1206</v>
      </c>
      <c r="B1810" s="15">
        <v>368</v>
      </c>
    </row>
    <row r="1811" spans="1:2" x14ac:dyDescent="0.2">
      <c r="A1811" s="15" t="s">
        <v>1207</v>
      </c>
      <c r="B1811" s="15">
        <v>364</v>
      </c>
    </row>
    <row r="1812" spans="1:2" x14ac:dyDescent="0.2">
      <c r="A1812" s="15" t="s">
        <v>1208</v>
      </c>
      <c r="B1812" s="15">
        <v>360</v>
      </c>
    </row>
    <row r="1813" spans="1:2" x14ac:dyDescent="0.2">
      <c r="A1813" s="15" t="s">
        <v>1209</v>
      </c>
      <c r="B1813" s="15">
        <v>356</v>
      </c>
    </row>
    <row r="1814" spans="1:2" x14ac:dyDescent="0.2">
      <c r="A1814" s="15" t="s">
        <v>1210</v>
      </c>
      <c r="B1814" s="15">
        <v>352</v>
      </c>
    </row>
    <row r="1815" spans="1:2" x14ac:dyDescent="0.2">
      <c r="A1815" s="15" t="s">
        <v>1211</v>
      </c>
      <c r="B1815" s="15">
        <v>384</v>
      </c>
    </row>
    <row r="1816" spans="1:2" x14ac:dyDescent="0.2">
      <c r="A1816" s="15" t="s">
        <v>1212</v>
      </c>
      <c r="B1816" s="15">
        <v>380</v>
      </c>
    </row>
    <row r="1817" spans="1:2" x14ac:dyDescent="0.2">
      <c r="A1817" s="15" t="s">
        <v>1213</v>
      </c>
      <c r="B1817" s="15">
        <v>376</v>
      </c>
    </row>
    <row r="1818" spans="1:2" x14ac:dyDescent="0.2">
      <c r="A1818" s="15" t="s">
        <v>1214</v>
      </c>
      <c r="B1818" s="15">
        <v>372</v>
      </c>
    </row>
    <row r="1819" spans="1:2" x14ac:dyDescent="0.2">
      <c r="A1819" s="15" t="s">
        <v>1215</v>
      </c>
      <c r="B1819" s="15">
        <v>368</v>
      </c>
    </row>
    <row r="1820" spans="1:2" x14ac:dyDescent="0.2">
      <c r="A1820" s="15" t="s">
        <v>1216</v>
      </c>
      <c r="B1820" s="15">
        <v>364</v>
      </c>
    </row>
    <row r="1821" spans="1:2" x14ac:dyDescent="0.2">
      <c r="A1821" s="15" t="s">
        <v>1217</v>
      </c>
      <c r="B1821" s="15">
        <v>360</v>
      </c>
    </row>
    <row r="1822" spans="1:2" x14ac:dyDescent="0.2">
      <c r="A1822" s="15" t="s">
        <v>1218</v>
      </c>
      <c r="B1822" s="15">
        <v>356</v>
      </c>
    </row>
    <row r="1823" spans="1:2" x14ac:dyDescent="0.2">
      <c r="A1823" s="15" t="s">
        <v>1219</v>
      </c>
      <c r="B1823" s="15">
        <v>352</v>
      </c>
    </row>
    <row r="1824" spans="1:2" x14ac:dyDescent="0.2">
      <c r="A1824" s="15" t="s">
        <v>1220</v>
      </c>
      <c r="B1824" s="15">
        <v>348</v>
      </c>
    </row>
    <row r="1825" spans="1:2" x14ac:dyDescent="0.2">
      <c r="A1825" s="15" t="s">
        <v>1221</v>
      </c>
      <c r="B1825" s="15">
        <v>344</v>
      </c>
    </row>
    <row r="1826" spans="1:2" x14ac:dyDescent="0.2">
      <c r="A1826" s="15" t="s">
        <v>1222</v>
      </c>
      <c r="B1826" s="15">
        <v>376</v>
      </c>
    </row>
    <row r="1827" spans="1:2" x14ac:dyDescent="0.2">
      <c r="A1827" s="15" t="s">
        <v>1223</v>
      </c>
      <c r="B1827" s="15">
        <v>372</v>
      </c>
    </row>
    <row r="1828" spans="1:2" x14ac:dyDescent="0.2">
      <c r="A1828" s="15" t="s">
        <v>1224</v>
      </c>
      <c r="B1828" s="15">
        <v>368</v>
      </c>
    </row>
    <row r="1829" spans="1:2" x14ac:dyDescent="0.2">
      <c r="A1829" s="15" t="s">
        <v>1225</v>
      </c>
      <c r="B1829" s="15">
        <v>364</v>
      </c>
    </row>
    <row r="1830" spans="1:2" x14ac:dyDescent="0.2">
      <c r="A1830" s="15" t="s">
        <v>1226</v>
      </c>
      <c r="B1830" s="15">
        <v>360</v>
      </c>
    </row>
    <row r="1831" spans="1:2" x14ac:dyDescent="0.2">
      <c r="A1831" s="15" t="s">
        <v>1227</v>
      </c>
      <c r="B1831" s="15">
        <v>356</v>
      </c>
    </row>
    <row r="1832" spans="1:2" x14ac:dyDescent="0.2">
      <c r="A1832" s="15" t="s">
        <v>1228</v>
      </c>
      <c r="B1832" s="15">
        <v>352</v>
      </c>
    </row>
    <row r="1833" spans="1:2" x14ac:dyDescent="0.2">
      <c r="A1833" s="15" t="s">
        <v>1229</v>
      </c>
      <c r="B1833" s="15">
        <v>348</v>
      </c>
    </row>
    <row r="1834" spans="1:2" x14ac:dyDescent="0.2">
      <c r="A1834" s="15" t="s">
        <v>1230</v>
      </c>
      <c r="B1834" s="15">
        <v>344</v>
      </c>
    </row>
    <row r="1835" spans="1:2" x14ac:dyDescent="0.2">
      <c r="A1835" s="15" t="s">
        <v>1231</v>
      </c>
      <c r="B1835" s="15">
        <v>340</v>
      </c>
    </row>
    <row r="1836" spans="1:2" x14ac:dyDescent="0.2">
      <c r="A1836" s="15" t="s">
        <v>1232</v>
      </c>
      <c r="B1836" s="15">
        <v>336</v>
      </c>
    </row>
    <row r="1837" spans="1:2" x14ac:dyDescent="0.2">
      <c r="A1837" s="15" t="s">
        <v>1233</v>
      </c>
      <c r="B1837" s="15">
        <v>368</v>
      </c>
    </row>
    <row r="1838" spans="1:2" x14ac:dyDescent="0.2">
      <c r="A1838" s="15" t="s">
        <v>1234</v>
      </c>
      <c r="B1838" s="15">
        <v>364</v>
      </c>
    </row>
    <row r="1839" spans="1:2" x14ac:dyDescent="0.2">
      <c r="A1839" s="15" t="s">
        <v>1235</v>
      </c>
      <c r="B1839" s="15">
        <v>360</v>
      </c>
    </row>
    <row r="1840" spans="1:2" x14ac:dyDescent="0.2">
      <c r="A1840" s="15" t="s">
        <v>1236</v>
      </c>
      <c r="B1840" s="15">
        <v>356</v>
      </c>
    </row>
    <row r="1841" spans="1:2" x14ac:dyDescent="0.2">
      <c r="A1841" s="15" t="s">
        <v>1237</v>
      </c>
      <c r="B1841" s="15">
        <v>352</v>
      </c>
    </row>
    <row r="1842" spans="1:2" x14ac:dyDescent="0.2">
      <c r="A1842" s="15" t="s">
        <v>1238</v>
      </c>
      <c r="B1842" s="15">
        <v>348</v>
      </c>
    </row>
    <row r="1843" spans="1:2" x14ac:dyDescent="0.2">
      <c r="A1843" s="15" t="s">
        <v>1239</v>
      </c>
      <c r="B1843" s="15">
        <v>344</v>
      </c>
    </row>
    <row r="1844" spans="1:2" x14ac:dyDescent="0.2">
      <c r="A1844" s="15" t="s">
        <v>1240</v>
      </c>
      <c r="B1844" s="15">
        <v>340</v>
      </c>
    </row>
    <row r="1845" spans="1:2" x14ac:dyDescent="0.2">
      <c r="A1845" s="15" t="s">
        <v>1241</v>
      </c>
      <c r="B1845" s="15">
        <v>336</v>
      </c>
    </row>
    <row r="1846" spans="1:2" x14ac:dyDescent="0.2">
      <c r="A1846" s="15" t="s">
        <v>1242</v>
      </c>
      <c r="B1846" s="15">
        <v>332</v>
      </c>
    </row>
    <row r="1847" spans="1:2" x14ac:dyDescent="0.2">
      <c r="A1847" s="15" t="s">
        <v>1243</v>
      </c>
      <c r="B1847" s="15">
        <v>328</v>
      </c>
    </row>
    <row r="1848" spans="1:2" x14ac:dyDescent="0.2">
      <c r="A1848" s="15" t="s">
        <v>1244</v>
      </c>
      <c r="B1848" s="15">
        <v>360</v>
      </c>
    </row>
    <row r="1849" spans="1:2" x14ac:dyDescent="0.2">
      <c r="A1849" s="15" t="s">
        <v>1245</v>
      </c>
      <c r="B1849" s="15">
        <v>356</v>
      </c>
    </row>
    <row r="1850" spans="1:2" x14ac:dyDescent="0.2">
      <c r="A1850" s="15" t="s">
        <v>1246</v>
      </c>
      <c r="B1850" s="15">
        <v>352</v>
      </c>
    </row>
    <row r="1851" spans="1:2" x14ac:dyDescent="0.2">
      <c r="A1851" s="15" t="s">
        <v>1247</v>
      </c>
      <c r="B1851" s="15">
        <v>348</v>
      </c>
    </row>
    <row r="1852" spans="1:2" x14ac:dyDescent="0.2">
      <c r="A1852" s="15" t="s">
        <v>1248</v>
      </c>
      <c r="B1852" s="15">
        <v>344</v>
      </c>
    </row>
    <row r="1853" spans="1:2" x14ac:dyDescent="0.2">
      <c r="A1853" s="15" t="s">
        <v>1249</v>
      </c>
      <c r="B1853" s="15">
        <v>340</v>
      </c>
    </row>
    <row r="1854" spans="1:2" x14ac:dyDescent="0.2">
      <c r="A1854" s="15" t="s">
        <v>1250</v>
      </c>
      <c r="B1854" s="15">
        <v>336</v>
      </c>
    </row>
    <row r="1855" spans="1:2" x14ac:dyDescent="0.2">
      <c r="A1855" s="15" t="s">
        <v>1251</v>
      </c>
      <c r="B1855" s="15">
        <v>332</v>
      </c>
    </row>
    <row r="1856" spans="1:2" x14ac:dyDescent="0.2">
      <c r="A1856" s="15" t="s">
        <v>1252</v>
      </c>
      <c r="B1856" s="15">
        <v>328</v>
      </c>
    </row>
    <row r="1857" spans="1:2" x14ac:dyDescent="0.2">
      <c r="A1857" s="15" t="s">
        <v>1253</v>
      </c>
      <c r="B1857" s="15">
        <v>324</v>
      </c>
    </row>
    <row r="1858" spans="1:2" x14ac:dyDescent="0.2">
      <c r="A1858" s="15" t="s">
        <v>1254</v>
      </c>
      <c r="B1858" s="15">
        <v>320</v>
      </c>
    </row>
    <row r="1859" spans="1:2" x14ac:dyDescent="0.2">
      <c r="A1859" s="15" t="s">
        <v>1255</v>
      </c>
      <c r="B1859" s="15">
        <v>260</v>
      </c>
    </row>
    <row r="1860" spans="1:2" x14ac:dyDescent="0.2">
      <c r="A1860" s="15" t="s">
        <v>1256</v>
      </c>
      <c r="B1860" s="15">
        <v>210</v>
      </c>
    </row>
    <row r="1861" spans="1:2" x14ac:dyDescent="0.2">
      <c r="A1861" s="15" t="s">
        <v>1257</v>
      </c>
      <c r="B1861" s="15">
        <v>207</v>
      </c>
    </row>
    <row r="1862" spans="1:2" x14ac:dyDescent="0.2">
      <c r="A1862" s="15" t="s">
        <v>1258</v>
      </c>
      <c r="B1862" s="15">
        <v>203</v>
      </c>
    </row>
    <row r="1863" spans="1:2" x14ac:dyDescent="0.2">
      <c r="A1863" s="15" t="s">
        <v>1259</v>
      </c>
      <c r="B1863" s="15">
        <v>200</v>
      </c>
    </row>
    <row r="1864" spans="1:2" x14ac:dyDescent="0.2">
      <c r="A1864" s="15" t="s">
        <v>1260</v>
      </c>
      <c r="B1864" s="15">
        <v>196</v>
      </c>
    </row>
    <row r="1865" spans="1:2" x14ac:dyDescent="0.2">
      <c r="A1865" s="15" t="s">
        <v>1261</v>
      </c>
      <c r="B1865" s="15">
        <v>193</v>
      </c>
    </row>
    <row r="1866" spans="1:2" x14ac:dyDescent="0.2">
      <c r="A1866" s="15" t="s">
        <v>1262</v>
      </c>
      <c r="B1866" s="15">
        <v>189</v>
      </c>
    </row>
    <row r="1867" spans="1:2" x14ac:dyDescent="0.2">
      <c r="A1867" s="15" t="s">
        <v>1263</v>
      </c>
      <c r="B1867" s="15">
        <v>186</v>
      </c>
    </row>
    <row r="1868" spans="1:2" x14ac:dyDescent="0.2">
      <c r="A1868" s="15" t="s">
        <v>1264</v>
      </c>
      <c r="B1868" s="15">
        <v>182</v>
      </c>
    </row>
    <row r="1869" spans="1:2" x14ac:dyDescent="0.2">
      <c r="A1869" s="15" t="s">
        <v>1265</v>
      </c>
      <c r="B1869" s="15">
        <v>179</v>
      </c>
    </row>
    <row r="1870" spans="1:2" x14ac:dyDescent="0.2">
      <c r="A1870" s="15" t="s">
        <v>1266</v>
      </c>
      <c r="B1870" s="15">
        <v>175</v>
      </c>
    </row>
    <row r="1871" spans="1:2" x14ac:dyDescent="0.2">
      <c r="A1871" s="15" t="s">
        <v>1267</v>
      </c>
      <c r="B1871" s="15">
        <v>203</v>
      </c>
    </row>
    <row r="1872" spans="1:2" x14ac:dyDescent="0.2">
      <c r="A1872" s="15" t="s">
        <v>1274</v>
      </c>
      <c r="B1872" s="15">
        <v>200</v>
      </c>
    </row>
    <row r="1873" spans="1:2" x14ac:dyDescent="0.2">
      <c r="A1873" s="15" t="s">
        <v>1275</v>
      </c>
      <c r="B1873" s="15">
        <v>196</v>
      </c>
    </row>
    <row r="1874" spans="1:2" x14ac:dyDescent="0.2">
      <c r="A1874" s="15" t="s">
        <v>1276</v>
      </c>
      <c r="B1874" s="15">
        <v>193</v>
      </c>
    </row>
    <row r="1875" spans="1:2" x14ac:dyDescent="0.2">
      <c r="A1875" s="15" t="s">
        <v>1277</v>
      </c>
      <c r="B1875" s="15">
        <v>189</v>
      </c>
    </row>
    <row r="1876" spans="1:2" x14ac:dyDescent="0.2">
      <c r="A1876" s="15" t="s">
        <v>1278</v>
      </c>
      <c r="B1876" s="15">
        <v>186</v>
      </c>
    </row>
    <row r="1877" spans="1:2" x14ac:dyDescent="0.2">
      <c r="A1877" s="15" t="s">
        <v>1279</v>
      </c>
      <c r="B1877" s="15">
        <v>182</v>
      </c>
    </row>
    <row r="1878" spans="1:2" x14ac:dyDescent="0.2">
      <c r="A1878" s="15" t="s">
        <v>1280</v>
      </c>
      <c r="B1878" s="15">
        <v>179</v>
      </c>
    </row>
    <row r="1879" spans="1:2" x14ac:dyDescent="0.2">
      <c r="A1879" s="15" t="s">
        <v>1281</v>
      </c>
      <c r="B1879" s="15">
        <v>175</v>
      </c>
    </row>
    <row r="1880" spans="1:2" x14ac:dyDescent="0.2">
      <c r="A1880" s="15" t="s">
        <v>1282</v>
      </c>
      <c r="B1880" s="15">
        <v>172</v>
      </c>
    </row>
    <row r="1881" spans="1:2" x14ac:dyDescent="0.2">
      <c r="A1881" s="15" t="s">
        <v>1283</v>
      </c>
      <c r="B1881" s="15">
        <v>168</v>
      </c>
    </row>
    <row r="1882" spans="1:2" x14ac:dyDescent="0.2">
      <c r="A1882" s="15" t="s">
        <v>1284</v>
      </c>
      <c r="B1882" s="15">
        <v>196</v>
      </c>
    </row>
    <row r="1883" spans="1:2" x14ac:dyDescent="0.2">
      <c r="A1883" s="15" t="s">
        <v>1285</v>
      </c>
      <c r="B1883" s="15">
        <v>193</v>
      </c>
    </row>
    <row r="1884" spans="1:2" x14ac:dyDescent="0.2">
      <c r="A1884" s="15" t="s">
        <v>1286</v>
      </c>
      <c r="B1884" s="15">
        <v>189</v>
      </c>
    </row>
    <row r="1885" spans="1:2" x14ac:dyDescent="0.2">
      <c r="A1885" s="15" t="s">
        <v>1287</v>
      </c>
      <c r="B1885" s="15">
        <v>186</v>
      </c>
    </row>
    <row r="1886" spans="1:2" x14ac:dyDescent="0.2">
      <c r="A1886" s="15" t="s">
        <v>1288</v>
      </c>
      <c r="B1886" s="15">
        <v>182</v>
      </c>
    </row>
    <row r="1887" spans="1:2" x14ac:dyDescent="0.2">
      <c r="A1887" s="15" t="s">
        <v>1289</v>
      </c>
      <c r="B1887" s="15">
        <v>179</v>
      </c>
    </row>
    <row r="1888" spans="1:2" x14ac:dyDescent="0.2">
      <c r="A1888" s="15" t="s">
        <v>1290</v>
      </c>
      <c r="B1888" s="15">
        <v>175</v>
      </c>
    </row>
    <row r="1889" spans="1:2" x14ac:dyDescent="0.2">
      <c r="A1889" s="15" t="s">
        <v>1291</v>
      </c>
      <c r="B1889" s="15">
        <v>172</v>
      </c>
    </row>
    <row r="1890" spans="1:2" x14ac:dyDescent="0.2">
      <c r="A1890" s="15" t="s">
        <v>1292</v>
      </c>
      <c r="B1890" s="15">
        <v>168</v>
      </c>
    </row>
    <row r="1891" spans="1:2" x14ac:dyDescent="0.2">
      <c r="A1891" s="15" t="s">
        <v>1293</v>
      </c>
      <c r="B1891" s="15">
        <v>165</v>
      </c>
    </row>
    <row r="1892" spans="1:2" x14ac:dyDescent="0.2">
      <c r="A1892" s="15" t="s">
        <v>1294</v>
      </c>
      <c r="B1892" s="15">
        <v>161</v>
      </c>
    </row>
    <row r="1893" spans="1:2" x14ac:dyDescent="0.2">
      <c r="A1893" s="15" t="s">
        <v>1295</v>
      </c>
      <c r="B1893" s="15">
        <v>189</v>
      </c>
    </row>
    <row r="1894" spans="1:2" x14ac:dyDescent="0.2">
      <c r="A1894" s="15" t="s">
        <v>1296</v>
      </c>
      <c r="B1894" s="15">
        <v>186</v>
      </c>
    </row>
    <row r="1895" spans="1:2" x14ac:dyDescent="0.2">
      <c r="A1895" s="15" t="s">
        <v>1297</v>
      </c>
      <c r="B1895" s="15">
        <v>182</v>
      </c>
    </row>
    <row r="1896" spans="1:2" x14ac:dyDescent="0.2">
      <c r="A1896" s="15" t="s">
        <v>1298</v>
      </c>
      <c r="B1896" s="15">
        <v>179</v>
      </c>
    </row>
    <row r="1897" spans="1:2" x14ac:dyDescent="0.2">
      <c r="A1897" s="15" t="s">
        <v>1299</v>
      </c>
      <c r="B1897" s="15">
        <v>175</v>
      </c>
    </row>
    <row r="1898" spans="1:2" x14ac:dyDescent="0.2">
      <c r="A1898" s="15" t="s">
        <v>1300</v>
      </c>
      <c r="B1898" s="15">
        <v>172</v>
      </c>
    </row>
    <row r="1899" spans="1:2" x14ac:dyDescent="0.2">
      <c r="A1899" s="15" t="s">
        <v>1301</v>
      </c>
      <c r="B1899" s="15">
        <v>168</v>
      </c>
    </row>
    <row r="1900" spans="1:2" x14ac:dyDescent="0.2">
      <c r="A1900" s="15" t="s">
        <v>1302</v>
      </c>
      <c r="B1900" s="15">
        <v>165</v>
      </c>
    </row>
    <row r="1901" spans="1:2" x14ac:dyDescent="0.2">
      <c r="A1901" s="15" t="s">
        <v>1303</v>
      </c>
      <c r="B1901" s="15">
        <v>161</v>
      </c>
    </row>
    <row r="1902" spans="1:2" x14ac:dyDescent="0.2">
      <c r="A1902" s="15" t="s">
        <v>1304</v>
      </c>
      <c r="B1902" s="15">
        <v>158</v>
      </c>
    </row>
    <row r="1903" spans="1:2" x14ac:dyDescent="0.2">
      <c r="A1903" s="15" t="s">
        <v>1305</v>
      </c>
      <c r="B1903" s="15">
        <v>154</v>
      </c>
    </row>
    <row r="1904" spans="1:2" x14ac:dyDescent="0.2">
      <c r="A1904" s="15" t="s">
        <v>1306</v>
      </c>
      <c r="B1904" s="15">
        <v>182</v>
      </c>
    </row>
    <row r="1905" spans="1:2" x14ac:dyDescent="0.2">
      <c r="A1905" s="15" t="s">
        <v>1307</v>
      </c>
      <c r="B1905" s="15">
        <v>179</v>
      </c>
    </row>
    <row r="1906" spans="1:2" x14ac:dyDescent="0.2">
      <c r="A1906" s="15" t="s">
        <v>1308</v>
      </c>
      <c r="B1906" s="15">
        <v>175</v>
      </c>
    </row>
    <row r="1907" spans="1:2" x14ac:dyDescent="0.2">
      <c r="A1907" s="15" t="s">
        <v>1309</v>
      </c>
      <c r="B1907" s="15">
        <v>172</v>
      </c>
    </row>
    <row r="1908" spans="1:2" x14ac:dyDescent="0.2">
      <c r="A1908" s="15" t="s">
        <v>1310</v>
      </c>
      <c r="B1908" s="15">
        <v>168</v>
      </c>
    </row>
    <row r="1909" spans="1:2" x14ac:dyDescent="0.2">
      <c r="A1909" s="15" t="s">
        <v>1311</v>
      </c>
      <c r="B1909" s="15">
        <v>165</v>
      </c>
    </row>
    <row r="1910" spans="1:2" x14ac:dyDescent="0.2">
      <c r="A1910" s="15" t="s">
        <v>1312</v>
      </c>
      <c r="B1910" s="15">
        <v>161</v>
      </c>
    </row>
    <row r="1911" spans="1:2" x14ac:dyDescent="0.2">
      <c r="A1911" s="15" t="s">
        <v>1313</v>
      </c>
      <c r="B1911" s="15">
        <v>158</v>
      </c>
    </row>
    <row r="1912" spans="1:2" x14ac:dyDescent="0.2">
      <c r="A1912" s="15" t="s">
        <v>1314</v>
      </c>
      <c r="B1912" s="15">
        <v>154</v>
      </c>
    </row>
    <row r="1913" spans="1:2" x14ac:dyDescent="0.2">
      <c r="A1913" s="15" t="s">
        <v>1315</v>
      </c>
      <c r="B1913" s="15">
        <v>151</v>
      </c>
    </row>
    <row r="1914" spans="1:2" x14ac:dyDescent="0.2">
      <c r="A1914" s="15" t="s">
        <v>1316</v>
      </c>
      <c r="B1914" s="15">
        <v>147</v>
      </c>
    </row>
    <row r="1915" spans="1:2" x14ac:dyDescent="0.2">
      <c r="A1915" s="15" t="s">
        <v>1317</v>
      </c>
      <c r="B1915" s="15">
        <v>175</v>
      </c>
    </row>
    <row r="1916" spans="1:2" x14ac:dyDescent="0.2">
      <c r="A1916" s="15" t="s">
        <v>1318</v>
      </c>
      <c r="B1916" s="15">
        <v>172</v>
      </c>
    </row>
    <row r="1917" spans="1:2" x14ac:dyDescent="0.2">
      <c r="A1917" s="15" t="s">
        <v>1319</v>
      </c>
      <c r="B1917" s="15">
        <v>168</v>
      </c>
    </row>
    <row r="1918" spans="1:2" x14ac:dyDescent="0.2">
      <c r="A1918" s="15" t="s">
        <v>1320</v>
      </c>
      <c r="B1918" s="15">
        <v>165</v>
      </c>
    </row>
    <row r="1919" spans="1:2" x14ac:dyDescent="0.2">
      <c r="A1919" s="15" t="s">
        <v>1321</v>
      </c>
      <c r="B1919" s="15">
        <v>161</v>
      </c>
    </row>
    <row r="1920" spans="1:2" x14ac:dyDescent="0.2">
      <c r="A1920" s="15" t="s">
        <v>1322</v>
      </c>
      <c r="B1920" s="15">
        <v>158</v>
      </c>
    </row>
    <row r="1921" spans="1:2" x14ac:dyDescent="0.2">
      <c r="A1921" s="15" t="s">
        <v>1323</v>
      </c>
      <c r="B1921" s="15">
        <v>154</v>
      </c>
    </row>
    <row r="1922" spans="1:2" x14ac:dyDescent="0.2">
      <c r="A1922" s="15" t="s">
        <v>1324</v>
      </c>
      <c r="B1922" s="15">
        <v>151</v>
      </c>
    </row>
    <row r="1923" spans="1:2" x14ac:dyDescent="0.2">
      <c r="A1923" s="15" t="s">
        <v>1325</v>
      </c>
      <c r="B1923" s="15">
        <v>147</v>
      </c>
    </row>
    <row r="1924" spans="1:2" x14ac:dyDescent="0.2">
      <c r="A1924" s="15" t="s">
        <v>1326</v>
      </c>
      <c r="B1924" s="15">
        <v>144</v>
      </c>
    </row>
    <row r="1925" spans="1:2" x14ac:dyDescent="0.2">
      <c r="A1925" s="15" t="s">
        <v>1327</v>
      </c>
      <c r="B1925" s="15">
        <v>140</v>
      </c>
    </row>
    <row r="1926" spans="1:2" x14ac:dyDescent="0.2">
      <c r="A1926" s="15" t="s">
        <v>1328</v>
      </c>
      <c r="B1926" s="15">
        <v>340</v>
      </c>
    </row>
    <row r="1927" spans="1:2" x14ac:dyDescent="0.2">
      <c r="A1927" s="15" t="s">
        <v>1329</v>
      </c>
      <c r="B1927" s="15">
        <v>332</v>
      </c>
    </row>
    <row r="1928" spans="1:2" x14ac:dyDescent="0.2">
      <c r="A1928" s="15" t="s">
        <v>1330</v>
      </c>
      <c r="B1928" s="15">
        <v>324</v>
      </c>
    </row>
    <row r="1929" spans="1:2" x14ac:dyDescent="0.2">
      <c r="A1929" s="15" t="s">
        <v>1331</v>
      </c>
      <c r="B1929" s="15">
        <v>316</v>
      </c>
    </row>
    <row r="1930" spans="1:2" x14ac:dyDescent="0.2">
      <c r="A1930" s="15" t="s">
        <v>1332</v>
      </c>
      <c r="B1930" s="15">
        <v>308</v>
      </c>
    </row>
    <row r="1931" spans="1:2" x14ac:dyDescent="0.2">
      <c r="A1931" s="15" t="s">
        <v>1333</v>
      </c>
      <c r="B1931" s="15">
        <v>300</v>
      </c>
    </row>
    <row r="1932" spans="1:2" x14ac:dyDescent="0.2">
      <c r="A1932" s="15" t="s">
        <v>1334</v>
      </c>
      <c r="B1932" s="15">
        <v>292</v>
      </c>
    </row>
    <row r="1933" spans="1:2" x14ac:dyDescent="0.2">
      <c r="A1933" s="15" t="s">
        <v>1335</v>
      </c>
      <c r="B1933" s="15">
        <v>284</v>
      </c>
    </row>
    <row r="1934" spans="1:2" x14ac:dyDescent="0.2">
      <c r="A1934" s="15" t="s">
        <v>1336</v>
      </c>
      <c r="B1934" s="15">
        <v>276</v>
      </c>
    </row>
    <row r="1935" spans="1:2" x14ac:dyDescent="0.2">
      <c r="A1935" s="15" t="s">
        <v>1337</v>
      </c>
      <c r="B1935" s="15">
        <v>268</v>
      </c>
    </row>
    <row r="1936" spans="1:2" x14ac:dyDescent="0.2">
      <c r="A1936" s="15" t="s">
        <v>1338</v>
      </c>
      <c r="B1936" s="15">
        <v>260</v>
      </c>
    </row>
    <row r="1937" spans="1:2" x14ac:dyDescent="0.2">
      <c r="A1937" s="15" t="s">
        <v>1339</v>
      </c>
      <c r="B1937" s="15">
        <v>324</v>
      </c>
    </row>
    <row r="1938" spans="1:2" x14ac:dyDescent="0.2">
      <c r="A1938" s="15" t="s">
        <v>1340</v>
      </c>
      <c r="B1938" s="15">
        <v>316</v>
      </c>
    </row>
    <row r="1939" spans="1:2" x14ac:dyDescent="0.2">
      <c r="A1939" s="15" t="s">
        <v>1341</v>
      </c>
      <c r="B1939" s="15">
        <v>308</v>
      </c>
    </row>
    <row r="1940" spans="1:2" x14ac:dyDescent="0.2">
      <c r="A1940" s="15" t="s">
        <v>1342</v>
      </c>
      <c r="B1940" s="15">
        <v>300</v>
      </c>
    </row>
    <row r="1941" spans="1:2" x14ac:dyDescent="0.2">
      <c r="A1941" s="15" t="s">
        <v>1343</v>
      </c>
      <c r="B1941" s="15">
        <v>292</v>
      </c>
    </row>
    <row r="1942" spans="1:2" x14ac:dyDescent="0.2">
      <c r="A1942" s="15" t="s">
        <v>1344</v>
      </c>
      <c r="B1942" s="15">
        <v>284</v>
      </c>
    </row>
    <row r="1943" spans="1:2" x14ac:dyDescent="0.2">
      <c r="A1943" s="15" t="s">
        <v>1345</v>
      </c>
      <c r="B1943" s="15">
        <v>276</v>
      </c>
    </row>
    <row r="1944" spans="1:2" x14ac:dyDescent="0.2">
      <c r="A1944" s="15" t="s">
        <v>1346</v>
      </c>
      <c r="B1944" s="15">
        <v>268</v>
      </c>
    </row>
    <row r="1945" spans="1:2" x14ac:dyDescent="0.2">
      <c r="A1945" s="15" t="s">
        <v>1347</v>
      </c>
      <c r="B1945" s="15">
        <v>260</v>
      </c>
    </row>
    <row r="1946" spans="1:2" x14ac:dyDescent="0.2">
      <c r="A1946" s="15" t="s">
        <v>1348</v>
      </c>
      <c r="B1946" s="15">
        <v>252</v>
      </c>
    </row>
    <row r="1947" spans="1:2" x14ac:dyDescent="0.2">
      <c r="A1947" s="15" t="s">
        <v>1349</v>
      </c>
      <c r="B1947" s="15">
        <v>244</v>
      </c>
    </row>
    <row r="1948" spans="1:2" x14ac:dyDescent="0.2">
      <c r="A1948" s="15" t="s">
        <v>1350</v>
      </c>
      <c r="B1948" s="15">
        <v>308</v>
      </c>
    </row>
    <row r="1949" spans="1:2" x14ac:dyDescent="0.2">
      <c r="A1949" s="15" t="s">
        <v>1351</v>
      </c>
      <c r="B1949" s="15">
        <v>300</v>
      </c>
    </row>
    <row r="1950" spans="1:2" x14ac:dyDescent="0.2">
      <c r="A1950" s="15" t="s">
        <v>1352</v>
      </c>
      <c r="B1950" s="15">
        <v>292</v>
      </c>
    </row>
    <row r="1951" spans="1:2" x14ac:dyDescent="0.2">
      <c r="A1951" s="15" t="s">
        <v>1353</v>
      </c>
      <c r="B1951" s="15">
        <v>284</v>
      </c>
    </row>
    <row r="1952" spans="1:2" x14ac:dyDescent="0.2">
      <c r="A1952" s="15" t="s">
        <v>1354</v>
      </c>
      <c r="B1952" s="15">
        <v>276</v>
      </c>
    </row>
    <row r="1953" spans="1:2" x14ac:dyDescent="0.2">
      <c r="A1953" s="15" t="s">
        <v>1355</v>
      </c>
      <c r="B1953" s="15">
        <v>268</v>
      </c>
    </row>
    <row r="1954" spans="1:2" x14ac:dyDescent="0.2">
      <c r="A1954" s="15" t="s">
        <v>1356</v>
      </c>
      <c r="B1954" s="15">
        <v>260</v>
      </c>
    </row>
    <row r="1955" spans="1:2" x14ac:dyDescent="0.2">
      <c r="A1955" s="15" t="s">
        <v>1357</v>
      </c>
      <c r="B1955" s="15">
        <v>252</v>
      </c>
    </row>
    <row r="1956" spans="1:2" x14ac:dyDescent="0.2">
      <c r="A1956" s="15" t="s">
        <v>1358</v>
      </c>
      <c r="B1956" s="15">
        <v>244</v>
      </c>
    </row>
    <row r="1957" spans="1:2" x14ac:dyDescent="0.2">
      <c r="A1957" s="15" t="s">
        <v>1359</v>
      </c>
      <c r="B1957" s="15">
        <v>236</v>
      </c>
    </row>
    <row r="1958" spans="1:2" x14ac:dyDescent="0.2">
      <c r="A1958" s="15" t="s">
        <v>1360</v>
      </c>
      <c r="B1958" s="15">
        <v>228</v>
      </c>
    </row>
    <row r="1959" spans="1:2" x14ac:dyDescent="0.2">
      <c r="A1959" s="15" t="s">
        <v>1361</v>
      </c>
      <c r="B1959" s="15">
        <v>292</v>
      </c>
    </row>
    <row r="1960" spans="1:2" x14ac:dyDescent="0.2">
      <c r="A1960" s="15" t="s">
        <v>1362</v>
      </c>
      <c r="B1960" s="15">
        <v>284</v>
      </c>
    </row>
    <row r="1961" spans="1:2" x14ac:dyDescent="0.2">
      <c r="A1961" s="15" t="s">
        <v>1363</v>
      </c>
      <c r="B1961" s="15">
        <v>276</v>
      </c>
    </row>
    <row r="1962" spans="1:2" x14ac:dyDescent="0.2">
      <c r="A1962" s="15" t="s">
        <v>1364</v>
      </c>
      <c r="B1962" s="15">
        <v>268</v>
      </c>
    </row>
    <row r="1963" spans="1:2" x14ac:dyDescent="0.2">
      <c r="A1963" s="15" t="s">
        <v>1365</v>
      </c>
      <c r="B1963" s="15">
        <v>260</v>
      </c>
    </row>
    <row r="1964" spans="1:2" x14ac:dyDescent="0.2">
      <c r="A1964" s="15" t="s">
        <v>1366</v>
      </c>
      <c r="B1964" s="15">
        <v>252</v>
      </c>
    </row>
    <row r="1965" spans="1:2" x14ac:dyDescent="0.2">
      <c r="A1965" s="15" t="s">
        <v>1367</v>
      </c>
      <c r="B1965" s="15">
        <v>244</v>
      </c>
    </row>
    <row r="1966" spans="1:2" x14ac:dyDescent="0.2">
      <c r="A1966" s="15" t="s">
        <v>1368</v>
      </c>
      <c r="B1966" s="15">
        <v>236</v>
      </c>
    </row>
    <row r="1967" spans="1:2" x14ac:dyDescent="0.2">
      <c r="A1967" s="15" t="s">
        <v>1369</v>
      </c>
      <c r="B1967" s="15">
        <v>228</v>
      </c>
    </row>
    <row r="1968" spans="1:2" x14ac:dyDescent="0.2">
      <c r="A1968" s="15" t="s">
        <v>1370</v>
      </c>
      <c r="B1968" s="15">
        <v>220</v>
      </c>
    </row>
    <row r="1969" spans="1:2" x14ac:dyDescent="0.2">
      <c r="A1969" s="15" t="s">
        <v>1371</v>
      </c>
      <c r="B1969" s="15">
        <v>212</v>
      </c>
    </row>
    <row r="1970" spans="1:2" x14ac:dyDescent="0.2">
      <c r="A1970" s="15" t="s">
        <v>1372</v>
      </c>
      <c r="B1970" s="15">
        <v>276</v>
      </c>
    </row>
    <row r="1971" spans="1:2" x14ac:dyDescent="0.2">
      <c r="A1971" s="15" t="s">
        <v>1373</v>
      </c>
      <c r="B1971" s="15">
        <v>268</v>
      </c>
    </row>
    <row r="1972" spans="1:2" x14ac:dyDescent="0.2">
      <c r="A1972" s="15" t="s">
        <v>1374</v>
      </c>
      <c r="B1972" s="15">
        <v>260</v>
      </c>
    </row>
    <row r="1973" spans="1:2" x14ac:dyDescent="0.2">
      <c r="A1973" s="15" t="s">
        <v>1375</v>
      </c>
      <c r="B1973" s="15">
        <v>252</v>
      </c>
    </row>
    <row r="1974" spans="1:2" x14ac:dyDescent="0.2">
      <c r="A1974" s="15" t="s">
        <v>1376</v>
      </c>
      <c r="B1974" s="15">
        <v>244</v>
      </c>
    </row>
    <row r="1975" spans="1:2" x14ac:dyDescent="0.2">
      <c r="A1975" s="15" t="s">
        <v>1377</v>
      </c>
      <c r="B1975" s="15">
        <v>236</v>
      </c>
    </row>
    <row r="1976" spans="1:2" x14ac:dyDescent="0.2">
      <c r="A1976" s="15" t="s">
        <v>1378</v>
      </c>
      <c r="B1976" s="15">
        <v>228</v>
      </c>
    </row>
    <row r="1977" spans="1:2" x14ac:dyDescent="0.2">
      <c r="A1977" s="15" t="s">
        <v>1379</v>
      </c>
      <c r="B1977" s="15">
        <v>220</v>
      </c>
    </row>
    <row r="1978" spans="1:2" x14ac:dyDescent="0.2">
      <c r="A1978" s="15" t="s">
        <v>1380</v>
      </c>
      <c r="B1978" s="15">
        <v>212</v>
      </c>
    </row>
    <row r="1979" spans="1:2" x14ac:dyDescent="0.2">
      <c r="A1979" s="15" t="s">
        <v>1381</v>
      </c>
      <c r="B1979" s="15">
        <v>204</v>
      </c>
    </row>
    <row r="1980" spans="1:2" x14ac:dyDescent="0.2">
      <c r="A1980" s="15" t="s">
        <v>1382</v>
      </c>
      <c r="B1980" s="15">
        <v>196</v>
      </c>
    </row>
    <row r="1981" spans="1:2" x14ac:dyDescent="0.2">
      <c r="A1981" s="15" t="s">
        <v>1383</v>
      </c>
      <c r="B1981" s="15">
        <v>260</v>
      </c>
    </row>
    <row r="1982" spans="1:2" x14ac:dyDescent="0.2">
      <c r="A1982" s="15" t="s">
        <v>1384</v>
      </c>
      <c r="B1982" s="15">
        <v>252</v>
      </c>
    </row>
    <row r="1983" spans="1:2" x14ac:dyDescent="0.2">
      <c r="A1983" s="15" t="s">
        <v>1385</v>
      </c>
      <c r="B1983" s="15">
        <v>244</v>
      </c>
    </row>
    <row r="1984" spans="1:2" x14ac:dyDescent="0.2">
      <c r="A1984" s="15" t="s">
        <v>1386</v>
      </c>
      <c r="B1984" s="15">
        <v>236</v>
      </c>
    </row>
    <row r="1985" spans="1:2" x14ac:dyDescent="0.2">
      <c r="A1985" s="15" t="s">
        <v>1387</v>
      </c>
      <c r="B1985" s="15">
        <v>228</v>
      </c>
    </row>
    <row r="1986" spans="1:2" x14ac:dyDescent="0.2">
      <c r="A1986" s="15" t="s">
        <v>1388</v>
      </c>
      <c r="B1986" s="15">
        <v>220</v>
      </c>
    </row>
    <row r="1987" spans="1:2" x14ac:dyDescent="0.2">
      <c r="A1987" s="15" t="s">
        <v>1389</v>
      </c>
      <c r="B1987" s="15">
        <v>212</v>
      </c>
    </row>
    <row r="1988" spans="1:2" x14ac:dyDescent="0.2">
      <c r="A1988" s="15" t="s">
        <v>1390</v>
      </c>
      <c r="B1988" s="15">
        <v>204</v>
      </c>
    </row>
    <row r="1989" spans="1:2" x14ac:dyDescent="0.2">
      <c r="A1989" s="15" t="s">
        <v>1391</v>
      </c>
      <c r="B1989" s="15">
        <v>196</v>
      </c>
    </row>
    <row r="1990" spans="1:2" x14ac:dyDescent="0.2">
      <c r="A1990" s="15" t="s">
        <v>1392</v>
      </c>
      <c r="B1990" s="15">
        <v>188</v>
      </c>
    </row>
    <row r="1991" spans="1:2" x14ac:dyDescent="0.2">
      <c r="A1991" s="15" t="s">
        <v>1393</v>
      </c>
      <c r="B1991" s="15">
        <v>180</v>
      </c>
    </row>
    <row r="1992" spans="1:2" x14ac:dyDescent="0.2">
      <c r="A1992" s="15" t="s">
        <v>1394</v>
      </c>
      <c r="B1992" s="15">
        <v>300</v>
      </c>
    </row>
    <row r="1993" spans="1:2" x14ac:dyDescent="0.2">
      <c r="A1993" s="15" t="s">
        <v>1395</v>
      </c>
      <c r="B1993" s="15">
        <v>295</v>
      </c>
    </row>
    <row r="1994" spans="1:2" x14ac:dyDescent="0.2">
      <c r="A1994" s="15" t="s">
        <v>1396</v>
      </c>
      <c r="B1994" s="15">
        <v>289</v>
      </c>
    </row>
    <row r="1995" spans="1:2" x14ac:dyDescent="0.2">
      <c r="A1995" s="15" t="s">
        <v>1397</v>
      </c>
      <c r="B1995" s="15">
        <v>284</v>
      </c>
    </row>
    <row r="1996" spans="1:2" x14ac:dyDescent="0.2">
      <c r="A1996" s="15" t="s">
        <v>1398</v>
      </c>
      <c r="B1996" s="15">
        <v>278</v>
      </c>
    </row>
    <row r="1997" spans="1:2" x14ac:dyDescent="0.2">
      <c r="A1997" s="15" t="s">
        <v>1399</v>
      </c>
      <c r="B1997" s="15">
        <v>273</v>
      </c>
    </row>
    <row r="1998" spans="1:2" x14ac:dyDescent="0.2">
      <c r="A1998" s="15" t="s">
        <v>1400</v>
      </c>
      <c r="B1998" s="15">
        <v>267</v>
      </c>
    </row>
    <row r="1999" spans="1:2" x14ac:dyDescent="0.2">
      <c r="A1999" s="15" t="s">
        <v>1401</v>
      </c>
      <c r="B1999" s="15">
        <v>262</v>
      </c>
    </row>
    <row r="2000" spans="1:2" x14ac:dyDescent="0.2">
      <c r="A2000" s="15" t="s">
        <v>1402</v>
      </c>
      <c r="B2000" s="15">
        <v>256</v>
      </c>
    </row>
    <row r="2001" spans="1:2" x14ac:dyDescent="0.2">
      <c r="A2001" s="15" t="s">
        <v>1403</v>
      </c>
      <c r="B2001" s="15">
        <v>251</v>
      </c>
    </row>
    <row r="2002" spans="1:2" x14ac:dyDescent="0.2">
      <c r="A2002" s="15" t="s">
        <v>1404</v>
      </c>
      <c r="B2002" s="15">
        <v>245</v>
      </c>
    </row>
    <row r="2003" spans="1:2" x14ac:dyDescent="0.2">
      <c r="A2003" s="15" t="s">
        <v>1405</v>
      </c>
      <c r="B2003" s="15">
        <v>289</v>
      </c>
    </row>
    <row r="2004" spans="1:2" x14ac:dyDescent="0.2">
      <c r="A2004" s="15" t="s">
        <v>1406</v>
      </c>
      <c r="B2004" s="15">
        <v>284</v>
      </c>
    </row>
    <row r="2005" spans="1:2" x14ac:dyDescent="0.2">
      <c r="A2005" s="15" t="s">
        <v>1407</v>
      </c>
      <c r="B2005" s="15">
        <v>278</v>
      </c>
    </row>
    <row r="2006" spans="1:2" x14ac:dyDescent="0.2">
      <c r="A2006" s="15" t="s">
        <v>1408</v>
      </c>
      <c r="B2006" s="15">
        <v>273</v>
      </c>
    </row>
    <row r="2007" spans="1:2" x14ac:dyDescent="0.2">
      <c r="A2007" s="15" t="s">
        <v>1409</v>
      </c>
      <c r="B2007" s="15">
        <v>267</v>
      </c>
    </row>
    <row r="2008" spans="1:2" x14ac:dyDescent="0.2">
      <c r="A2008" s="15" t="s">
        <v>1410</v>
      </c>
      <c r="B2008" s="15">
        <v>262</v>
      </c>
    </row>
    <row r="2009" spans="1:2" x14ac:dyDescent="0.2">
      <c r="A2009" s="15" t="s">
        <v>1411</v>
      </c>
      <c r="B2009" s="15">
        <v>256</v>
      </c>
    </row>
    <row r="2010" spans="1:2" x14ac:dyDescent="0.2">
      <c r="A2010" s="15" t="s">
        <v>1412</v>
      </c>
      <c r="B2010" s="15">
        <v>251</v>
      </c>
    </row>
    <row r="2011" spans="1:2" x14ac:dyDescent="0.2">
      <c r="A2011" s="15" t="s">
        <v>1413</v>
      </c>
      <c r="B2011" s="15">
        <v>245</v>
      </c>
    </row>
    <row r="2012" spans="1:2" x14ac:dyDescent="0.2">
      <c r="A2012" s="15" t="s">
        <v>1414</v>
      </c>
      <c r="B2012" s="15">
        <v>240</v>
      </c>
    </row>
    <row r="2013" spans="1:2" x14ac:dyDescent="0.2">
      <c r="A2013" s="15" t="s">
        <v>1415</v>
      </c>
      <c r="B2013" s="15">
        <v>234</v>
      </c>
    </row>
    <row r="2014" spans="1:2" x14ac:dyDescent="0.2">
      <c r="A2014" s="15" t="s">
        <v>1416</v>
      </c>
      <c r="B2014" s="15">
        <v>278</v>
      </c>
    </row>
    <row r="2015" spans="1:2" x14ac:dyDescent="0.2">
      <c r="A2015" s="15" t="s">
        <v>1417</v>
      </c>
      <c r="B2015" s="15">
        <v>273</v>
      </c>
    </row>
    <row r="2016" spans="1:2" x14ac:dyDescent="0.2">
      <c r="A2016" s="15" t="s">
        <v>1418</v>
      </c>
      <c r="B2016" s="15">
        <v>267</v>
      </c>
    </row>
    <row r="2017" spans="1:2" x14ac:dyDescent="0.2">
      <c r="A2017" s="15" t="s">
        <v>1419</v>
      </c>
      <c r="B2017" s="15">
        <v>262</v>
      </c>
    </row>
    <row r="2018" spans="1:2" x14ac:dyDescent="0.2">
      <c r="A2018" s="15" t="s">
        <v>1420</v>
      </c>
      <c r="B2018" s="15">
        <v>256</v>
      </c>
    </row>
    <row r="2019" spans="1:2" x14ac:dyDescent="0.2">
      <c r="A2019" s="15" t="s">
        <v>1421</v>
      </c>
      <c r="B2019" s="15">
        <v>251</v>
      </c>
    </row>
    <row r="2020" spans="1:2" x14ac:dyDescent="0.2">
      <c r="A2020" s="15" t="s">
        <v>1422</v>
      </c>
      <c r="B2020" s="15">
        <v>245</v>
      </c>
    </row>
    <row r="2021" spans="1:2" x14ac:dyDescent="0.2">
      <c r="A2021" s="15" t="s">
        <v>1423</v>
      </c>
      <c r="B2021" s="15">
        <v>240</v>
      </c>
    </row>
    <row r="2022" spans="1:2" x14ac:dyDescent="0.2">
      <c r="A2022" s="15" t="s">
        <v>1424</v>
      </c>
      <c r="B2022" s="15">
        <v>234</v>
      </c>
    </row>
    <row r="2023" spans="1:2" x14ac:dyDescent="0.2">
      <c r="A2023" s="15" t="s">
        <v>1425</v>
      </c>
      <c r="B2023" s="15">
        <v>229</v>
      </c>
    </row>
    <row r="2024" spans="1:2" x14ac:dyDescent="0.2">
      <c r="A2024" s="15" t="s">
        <v>1426</v>
      </c>
      <c r="B2024" s="15">
        <v>223</v>
      </c>
    </row>
    <row r="2025" spans="1:2" x14ac:dyDescent="0.2">
      <c r="A2025" s="15" t="s">
        <v>1427</v>
      </c>
      <c r="B2025" s="15">
        <v>267</v>
      </c>
    </row>
    <row r="2026" spans="1:2" x14ac:dyDescent="0.2">
      <c r="A2026" s="15" t="s">
        <v>1428</v>
      </c>
      <c r="B2026" s="15">
        <v>262</v>
      </c>
    </row>
    <row r="2027" spans="1:2" x14ac:dyDescent="0.2">
      <c r="A2027" s="15" t="s">
        <v>1429</v>
      </c>
      <c r="B2027" s="15">
        <v>256</v>
      </c>
    </row>
    <row r="2028" spans="1:2" x14ac:dyDescent="0.2">
      <c r="A2028" s="15" t="s">
        <v>1430</v>
      </c>
      <c r="B2028" s="15">
        <v>251</v>
      </c>
    </row>
    <row r="2029" spans="1:2" x14ac:dyDescent="0.2">
      <c r="A2029" s="15" t="s">
        <v>1431</v>
      </c>
      <c r="B2029" s="15">
        <v>245</v>
      </c>
    </row>
    <row r="2030" spans="1:2" x14ac:dyDescent="0.2">
      <c r="A2030" s="15" t="s">
        <v>1432</v>
      </c>
      <c r="B2030" s="15">
        <v>240</v>
      </c>
    </row>
    <row r="2031" spans="1:2" x14ac:dyDescent="0.2">
      <c r="A2031" s="15" t="s">
        <v>1433</v>
      </c>
      <c r="B2031" s="15">
        <v>234</v>
      </c>
    </row>
    <row r="2032" spans="1:2" x14ac:dyDescent="0.2">
      <c r="A2032" s="15" t="s">
        <v>1434</v>
      </c>
      <c r="B2032" s="15">
        <v>229</v>
      </c>
    </row>
    <row r="2033" spans="1:2" x14ac:dyDescent="0.2">
      <c r="A2033" s="15" t="s">
        <v>1435</v>
      </c>
      <c r="B2033" s="15">
        <v>223</v>
      </c>
    </row>
    <row r="2034" spans="1:2" x14ac:dyDescent="0.2">
      <c r="A2034" s="15" t="s">
        <v>1436</v>
      </c>
      <c r="B2034" s="15">
        <v>218</v>
      </c>
    </row>
    <row r="2035" spans="1:2" x14ac:dyDescent="0.2">
      <c r="A2035" s="15" t="s">
        <v>1437</v>
      </c>
      <c r="B2035" s="15">
        <v>212</v>
      </c>
    </row>
    <row r="2036" spans="1:2" x14ac:dyDescent="0.2">
      <c r="A2036" s="15" t="s">
        <v>1438</v>
      </c>
      <c r="B2036" s="15">
        <v>256</v>
      </c>
    </row>
    <row r="2037" spans="1:2" x14ac:dyDescent="0.2">
      <c r="A2037" s="15" t="s">
        <v>1439</v>
      </c>
      <c r="B2037" s="15">
        <v>251</v>
      </c>
    </row>
    <row r="2038" spans="1:2" x14ac:dyDescent="0.2">
      <c r="A2038" s="15" t="s">
        <v>1440</v>
      </c>
      <c r="B2038" s="15">
        <v>245</v>
      </c>
    </row>
    <row r="2039" spans="1:2" x14ac:dyDescent="0.2">
      <c r="A2039" s="15" t="s">
        <v>1441</v>
      </c>
      <c r="B2039" s="15">
        <v>240</v>
      </c>
    </row>
    <row r="2040" spans="1:2" x14ac:dyDescent="0.2">
      <c r="A2040" s="15" t="s">
        <v>1442</v>
      </c>
      <c r="B2040" s="15">
        <v>234</v>
      </c>
    </row>
    <row r="2041" spans="1:2" x14ac:dyDescent="0.2">
      <c r="A2041" s="15" t="s">
        <v>1443</v>
      </c>
      <c r="B2041" s="15">
        <v>229</v>
      </c>
    </row>
    <row r="2042" spans="1:2" x14ac:dyDescent="0.2">
      <c r="A2042" s="15" t="s">
        <v>1444</v>
      </c>
      <c r="B2042" s="15">
        <v>223</v>
      </c>
    </row>
    <row r="2043" spans="1:2" x14ac:dyDescent="0.2">
      <c r="A2043" s="15" t="s">
        <v>1445</v>
      </c>
      <c r="B2043" s="15">
        <v>218</v>
      </c>
    </row>
    <row r="2044" spans="1:2" x14ac:dyDescent="0.2">
      <c r="A2044" s="15" t="s">
        <v>1446</v>
      </c>
      <c r="B2044" s="15">
        <v>212</v>
      </c>
    </row>
    <row r="2045" spans="1:2" x14ac:dyDescent="0.2">
      <c r="A2045" s="15" t="s">
        <v>1447</v>
      </c>
      <c r="B2045" s="15">
        <v>207</v>
      </c>
    </row>
    <row r="2046" spans="1:2" x14ac:dyDescent="0.2">
      <c r="A2046" s="15" t="s">
        <v>1448</v>
      </c>
      <c r="B2046" s="15">
        <v>201</v>
      </c>
    </row>
    <row r="2047" spans="1:2" x14ac:dyDescent="0.2">
      <c r="A2047" s="15" t="s">
        <v>1449</v>
      </c>
      <c r="B2047" s="15">
        <v>245</v>
      </c>
    </row>
    <row r="2048" spans="1:2" x14ac:dyDescent="0.2">
      <c r="A2048" s="15" t="s">
        <v>1450</v>
      </c>
      <c r="B2048" s="15">
        <v>240</v>
      </c>
    </row>
    <row r="2049" spans="1:2" x14ac:dyDescent="0.2">
      <c r="A2049" s="15" t="s">
        <v>1451</v>
      </c>
      <c r="B2049" s="15">
        <v>234</v>
      </c>
    </row>
    <row r="2050" spans="1:2" x14ac:dyDescent="0.2">
      <c r="A2050" s="15" t="s">
        <v>1452</v>
      </c>
      <c r="B2050" s="15">
        <v>229</v>
      </c>
    </row>
    <row r="2051" spans="1:2" x14ac:dyDescent="0.2">
      <c r="A2051" s="15" t="s">
        <v>1453</v>
      </c>
      <c r="B2051" s="15">
        <v>223</v>
      </c>
    </row>
    <row r="2052" spans="1:2" x14ac:dyDescent="0.2">
      <c r="A2052" s="15" t="s">
        <v>1454</v>
      </c>
      <c r="B2052" s="15">
        <v>218</v>
      </c>
    </row>
    <row r="2053" spans="1:2" x14ac:dyDescent="0.2">
      <c r="A2053" s="15" t="s">
        <v>1455</v>
      </c>
      <c r="B2053" s="15">
        <v>212</v>
      </c>
    </row>
    <row r="2054" spans="1:2" x14ac:dyDescent="0.2">
      <c r="A2054" s="15" t="s">
        <v>1456</v>
      </c>
      <c r="B2054" s="15">
        <v>207</v>
      </c>
    </row>
    <row r="2055" spans="1:2" x14ac:dyDescent="0.2">
      <c r="A2055" s="15" t="s">
        <v>1457</v>
      </c>
      <c r="B2055" s="15">
        <v>201</v>
      </c>
    </row>
    <row r="2056" spans="1:2" x14ac:dyDescent="0.2">
      <c r="A2056" s="15" t="s">
        <v>1458</v>
      </c>
      <c r="B2056" s="15">
        <v>196</v>
      </c>
    </row>
    <row r="2057" spans="1:2" x14ac:dyDescent="0.2">
      <c r="A2057" s="15" t="s">
        <v>1459</v>
      </c>
      <c r="B2057" s="15">
        <v>190</v>
      </c>
    </row>
    <row r="2058" spans="1:2" x14ac:dyDescent="0.2">
      <c r="A2058" s="15" t="s">
        <v>1460</v>
      </c>
      <c r="B2058" s="15">
        <v>240</v>
      </c>
    </row>
    <row r="2059" spans="1:2" x14ac:dyDescent="0.2">
      <c r="A2059" s="15" t="s">
        <v>1461</v>
      </c>
      <c r="B2059" s="15">
        <v>237</v>
      </c>
    </row>
    <row r="2060" spans="1:2" x14ac:dyDescent="0.2">
      <c r="A2060" s="15" t="s">
        <v>1462</v>
      </c>
      <c r="B2060" s="15">
        <v>234</v>
      </c>
    </row>
    <row r="2061" spans="1:2" x14ac:dyDescent="0.2">
      <c r="A2061" s="15" t="s">
        <v>1463</v>
      </c>
      <c r="B2061" s="15">
        <v>231</v>
      </c>
    </row>
    <row r="2062" spans="1:2" x14ac:dyDescent="0.2">
      <c r="A2062" s="15" t="s">
        <v>1464</v>
      </c>
      <c r="B2062" s="15">
        <v>228</v>
      </c>
    </row>
    <row r="2063" spans="1:2" x14ac:dyDescent="0.2">
      <c r="A2063" s="15" t="s">
        <v>1465</v>
      </c>
      <c r="B2063" s="15">
        <v>225</v>
      </c>
    </row>
    <row r="2064" spans="1:2" x14ac:dyDescent="0.2">
      <c r="A2064" s="15" t="s">
        <v>1466</v>
      </c>
      <c r="B2064" s="15">
        <v>222</v>
      </c>
    </row>
    <row r="2065" spans="1:2" x14ac:dyDescent="0.2">
      <c r="A2065" s="15" t="s">
        <v>1467</v>
      </c>
      <c r="B2065" s="15">
        <v>219</v>
      </c>
    </row>
    <row r="2066" spans="1:2" x14ac:dyDescent="0.2">
      <c r="A2066" s="15" t="s">
        <v>1468</v>
      </c>
      <c r="B2066" s="15">
        <v>216</v>
      </c>
    </row>
    <row r="2067" spans="1:2" x14ac:dyDescent="0.2">
      <c r="A2067" s="15" t="s">
        <v>1469</v>
      </c>
      <c r="B2067" s="15">
        <v>213</v>
      </c>
    </row>
    <row r="2068" spans="1:2" x14ac:dyDescent="0.2">
      <c r="A2068" s="15" t="s">
        <v>1470</v>
      </c>
      <c r="B2068" s="15">
        <v>210</v>
      </c>
    </row>
    <row r="2069" spans="1:2" x14ac:dyDescent="0.2">
      <c r="A2069" s="15" t="s">
        <v>1471</v>
      </c>
      <c r="B2069" s="15">
        <v>234</v>
      </c>
    </row>
    <row r="2070" spans="1:2" x14ac:dyDescent="0.2">
      <c r="A2070" s="15" t="s">
        <v>1472</v>
      </c>
      <c r="B2070" s="15">
        <v>231</v>
      </c>
    </row>
    <row r="2071" spans="1:2" x14ac:dyDescent="0.2">
      <c r="A2071" s="15" t="s">
        <v>1473</v>
      </c>
      <c r="B2071" s="15">
        <v>228</v>
      </c>
    </row>
    <row r="2072" spans="1:2" x14ac:dyDescent="0.2">
      <c r="A2072" s="15" t="s">
        <v>1474</v>
      </c>
      <c r="B2072" s="15">
        <v>225</v>
      </c>
    </row>
    <row r="2073" spans="1:2" x14ac:dyDescent="0.2">
      <c r="A2073" s="15" t="s">
        <v>1475</v>
      </c>
      <c r="B2073" s="15">
        <v>222</v>
      </c>
    </row>
    <row r="2074" spans="1:2" x14ac:dyDescent="0.2">
      <c r="A2074" s="15" t="s">
        <v>1476</v>
      </c>
      <c r="B2074" s="15">
        <v>219</v>
      </c>
    </row>
    <row r="2075" spans="1:2" x14ac:dyDescent="0.2">
      <c r="A2075" s="15" t="s">
        <v>1477</v>
      </c>
      <c r="B2075" s="15">
        <v>216</v>
      </c>
    </row>
    <row r="2076" spans="1:2" x14ac:dyDescent="0.2">
      <c r="A2076" s="15" t="s">
        <v>1478</v>
      </c>
      <c r="B2076" s="15">
        <v>213</v>
      </c>
    </row>
    <row r="2077" spans="1:2" x14ac:dyDescent="0.2">
      <c r="A2077" s="15" t="s">
        <v>1479</v>
      </c>
      <c r="B2077" s="15">
        <v>210</v>
      </c>
    </row>
    <row r="2078" spans="1:2" x14ac:dyDescent="0.2">
      <c r="A2078" s="15" t="s">
        <v>1480</v>
      </c>
      <c r="B2078" s="15">
        <v>207</v>
      </c>
    </row>
    <row r="2079" spans="1:2" x14ac:dyDescent="0.2">
      <c r="A2079" s="15" t="s">
        <v>1481</v>
      </c>
      <c r="B2079" s="15">
        <v>204</v>
      </c>
    </row>
    <row r="2080" spans="1:2" x14ac:dyDescent="0.2">
      <c r="A2080" s="15" t="s">
        <v>1482</v>
      </c>
      <c r="B2080" s="15">
        <v>228</v>
      </c>
    </row>
    <row r="2081" spans="1:2" x14ac:dyDescent="0.2">
      <c r="A2081" s="15" t="s">
        <v>1483</v>
      </c>
      <c r="B2081" s="15">
        <v>225</v>
      </c>
    </row>
    <row r="2082" spans="1:2" x14ac:dyDescent="0.2">
      <c r="A2082" s="15" t="s">
        <v>1484</v>
      </c>
      <c r="B2082" s="15">
        <v>222</v>
      </c>
    </row>
    <row r="2083" spans="1:2" x14ac:dyDescent="0.2">
      <c r="A2083" s="15" t="s">
        <v>1485</v>
      </c>
      <c r="B2083" s="15">
        <v>219</v>
      </c>
    </row>
    <row r="2084" spans="1:2" x14ac:dyDescent="0.2">
      <c r="A2084" s="15" t="s">
        <v>1486</v>
      </c>
      <c r="B2084" s="15">
        <v>216</v>
      </c>
    </row>
    <row r="2085" spans="1:2" x14ac:dyDescent="0.2">
      <c r="A2085" s="15" t="s">
        <v>1487</v>
      </c>
      <c r="B2085" s="15">
        <v>213</v>
      </c>
    </row>
    <row r="2086" spans="1:2" x14ac:dyDescent="0.2">
      <c r="A2086" s="15" t="s">
        <v>1488</v>
      </c>
      <c r="B2086" s="15">
        <v>210</v>
      </c>
    </row>
    <row r="2087" spans="1:2" x14ac:dyDescent="0.2">
      <c r="A2087" s="15" t="s">
        <v>1489</v>
      </c>
      <c r="B2087" s="15">
        <v>207</v>
      </c>
    </row>
    <row r="2088" spans="1:2" x14ac:dyDescent="0.2">
      <c r="A2088" s="15" t="s">
        <v>1490</v>
      </c>
      <c r="B2088" s="15">
        <v>204</v>
      </c>
    </row>
    <row r="2089" spans="1:2" x14ac:dyDescent="0.2">
      <c r="A2089" s="15" t="s">
        <v>1491</v>
      </c>
      <c r="B2089" s="15">
        <v>201</v>
      </c>
    </row>
    <row r="2090" spans="1:2" x14ac:dyDescent="0.2">
      <c r="A2090" s="15" t="s">
        <v>1492</v>
      </c>
      <c r="B2090" s="15">
        <v>198</v>
      </c>
    </row>
    <row r="2091" spans="1:2" x14ac:dyDescent="0.2">
      <c r="A2091" s="15" t="s">
        <v>1493</v>
      </c>
      <c r="B2091" s="15">
        <v>222</v>
      </c>
    </row>
    <row r="2092" spans="1:2" x14ac:dyDescent="0.2">
      <c r="A2092" s="15" t="s">
        <v>1494</v>
      </c>
      <c r="B2092" s="15">
        <v>219</v>
      </c>
    </row>
    <row r="2093" spans="1:2" x14ac:dyDescent="0.2">
      <c r="A2093" s="15" t="s">
        <v>1495</v>
      </c>
      <c r="B2093" s="15">
        <v>216</v>
      </c>
    </row>
    <row r="2094" spans="1:2" x14ac:dyDescent="0.2">
      <c r="A2094" s="15" t="s">
        <v>1496</v>
      </c>
      <c r="B2094" s="15">
        <v>213</v>
      </c>
    </row>
    <row r="2095" spans="1:2" x14ac:dyDescent="0.2">
      <c r="A2095" s="15" t="s">
        <v>1497</v>
      </c>
      <c r="B2095" s="15">
        <v>210</v>
      </c>
    </row>
    <row r="2096" spans="1:2" x14ac:dyDescent="0.2">
      <c r="A2096" s="15" t="s">
        <v>1498</v>
      </c>
      <c r="B2096" s="15">
        <v>207</v>
      </c>
    </row>
    <row r="2097" spans="1:2" x14ac:dyDescent="0.2">
      <c r="A2097" s="15" t="s">
        <v>1499</v>
      </c>
      <c r="B2097" s="15">
        <v>204</v>
      </c>
    </row>
    <row r="2098" spans="1:2" x14ac:dyDescent="0.2">
      <c r="A2098" s="15" t="s">
        <v>1500</v>
      </c>
      <c r="B2098" s="15">
        <v>201</v>
      </c>
    </row>
    <row r="2099" spans="1:2" x14ac:dyDescent="0.2">
      <c r="A2099" s="15" t="s">
        <v>1501</v>
      </c>
      <c r="B2099" s="15">
        <v>198</v>
      </c>
    </row>
    <row r="2100" spans="1:2" x14ac:dyDescent="0.2">
      <c r="A2100" s="15" t="s">
        <v>1502</v>
      </c>
      <c r="B2100" s="15">
        <v>195</v>
      </c>
    </row>
    <row r="2101" spans="1:2" x14ac:dyDescent="0.2">
      <c r="A2101" s="15" t="s">
        <v>1503</v>
      </c>
      <c r="B2101" s="15">
        <v>192</v>
      </c>
    </row>
    <row r="2102" spans="1:2" x14ac:dyDescent="0.2">
      <c r="A2102" s="15" t="s">
        <v>1504</v>
      </c>
      <c r="B2102" s="15">
        <v>216</v>
      </c>
    </row>
    <row r="2103" spans="1:2" x14ac:dyDescent="0.2">
      <c r="A2103" s="15" t="s">
        <v>1505</v>
      </c>
      <c r="B2103" s="15">
        <v>213</v>
      </c>
    </row>
    <row r="2104" spans="1:2" x14ac:dyDescent="0.2">
      <c r="A2104" s="15" t="s">
        <v>1506</v>
      </c>
      <c r="B2104" s="15">
        <v>210</v>
      </c>
    </row>
    <row r="2105" spans="1:2" x14ac:dyDescent="0.2">
      <c r="A2105" s="15" t="s">
        <v>1507</v>
      </c>
      <c r="B2105" s="15">
        <v>207</v>
      </c>
    </row>
    <row r="2106" spans="1:2" x14ac:dyDescent="0.2">
      <c r="A2106" s="15" t="s">
        <v>1508</v>
      </c>
      <c r="B2106" s="15">
        <v>204</v>
      </c>
    </row>
    <row r="2107" spans="1:2" x14ac:dyDescent="0.2">
      <c r="A2107" s="15" t="s">
        <v>1509</v>
      </c>
      <c r="B2107" s="15">
        <v>201</v>
      </c>
    </row>
    <row r="2108" spans="1:2" x14ac:dyDescent="0.2">
      <c r="A2108" s="15" t="s">
        <v>1510</v>
      </c>
      <c r="B2108" s="15">
        <v>198</v>
      </c>
    </row>
    <row r="2109" spans="1:2" x14ac:dyDescent="0.2">
      <c r="A2109" s="15" t="s">
        <v>1511</v>
      </c>
      <c r="B2109" s="15">
        <v>195</v>
      </c>
    </row>
    <row r="2110" spans="1:2" x14ac:dyDescent="0.2">
      <c r="A2110" s="15" t="s">
        <v>1512</v>
      </c>
      <c r="B2110" s="15">
        <v>192</v>
      </c>
    </row>
    <row r="2111" spans="1:2" x14ac:dyDescent="0.2">
      <c r="A2111" s="15" t="s">
        <v>1513</v>
      </c>
      <c r="B2111" s="15">
        <v>189</v>
      </c>
    </row>
    <row r="2112" spans="1:2" x14ac:dyDescent="0.2">
      <c r="A2112" s="15" t="s">
        <v>1514</v>
      </c>
      <c r="B2112" s="15">
        <v>186</v>
      </c>
    </row>
    <row r="2113" spans="1:2" x14ac:dyDescent="0.2">
      <c r="A2113" s="15" t="s">
        <v>1515</v>
      </c>
      <c r="B2113" s="15">
        <v>210</v>
      </c>
    </row>
    <row r="2114" spans="1:2" x14ac:dyDescent="0.2">
      <c r="A2114" s="15" t="s">
        <v>1516</v>
      </c>
      <c r="B2114" s="15">
        <v>207</v>
      </c>
    </row>
    <row r="2115" spans="1:2" x14ac:dyDescent="0.2">
      <c r="A2115" s="15" t="s">
        <v>1517</v>
      </c>
      <c r="B2115" s="15">
        <v>204</v>
      </c>
    </row>
    <row r="2116" spans="1:2" x14ac:dyDescent="0.2">
      <c r="A2116" s="15" t="s">
        <v>1518</v>
      </c>
      <c r="B2116" s="15">
        <v>201</v>
      </c>
    </row>
    <row r="2117" spans="1:2" x14ac:dyDescent="0.2">
      <c r="A2117" s="15" t="s">
        <v>1519</v>
      </c>
      <c r="B2117" s="15">
        <v>198</v>
      </c>
    </row>
    <row r="2118" spans="1:2" x14ac:dyDescent="0.2">
      <c r="A2118" s="15" t="s">
        <v>1520</v>
      </c>
      <c r="B2118" s="15">
        <v>195</v>
      </c>
    </row>
    <row r="2119" spans="1:2" x14ac:dyDescent="0.2">
      <c r="A2119" s="15" t="s">
        <v>1521</v>
      </c>
      <c r="B2119" s="15">
        <v>192</v>
      </c>
    </row>
    <row r="2120" spans="1:2" x14ac:dyDescent="0.2">
      <c r="A2120" s="15" t="s">
        <v>1522</v>
      </c>
      <c r="B2120" s="15">
        <v>189</v>
      </c>
    </row>
    <row r="2121" spans="1:2" x14ac:dyDescent="0.2">
      <c r="A2121" s="15" t="s">
        <v>1523</v>
      </c>
      <c r="B2121" s="15">
        <v>186</v>
      </c>
    </row>
    <row r="2122" spans="1:2" x14ac:dyDescent="0.2">
      <c r="A2122" s="15" t="s">
        <v>1524</v>
      </c>
      <c r="B2122" s="15">
        <v>183</v>
      </c>
    </row>
    <row r="2123" spans="1:2" x14ac:dyDescent="0.2">
      <c r="A2123" s="15" t="s">
        <v>1525</v>
      </c>
      <c r="B2123" s="15">
        <v>180</v>
      </c>
    </row>
    <row r="2124" spans="1:2" x14ac:dyDescent="0.2">
      <c r="A2124" s="15" t="s">
        <v>1526</v>
      </c>
      <c r="B2124" s="15">
        <v>140</v>
      </c>
    </row>
    <row r="2125" spans="1:2" x14ac:dyDescent="0.2">
      <c r="A2125" s="15" t="s">
        <v>1527</v>
      </c>
      <c r="B2125" s="15">
        <v>130</v>
      </c>
    </row>
    <row r="2126" spans="1:2" x14ac:dyDescent="0.2">
      <c r="A2126" s="15" t="s">
        <v>1528</v>
      </c>
      <c r="B2126" s="15">
        <v>127</v>
      </c>
    </row>
    <row r="2127" spans="1:2" x14ac:dyDescent="0.2">
      <c r="A2127" s="15" t="s">
        <v>1529</v>
      </c>
      <c r="B2127" s="15">
        <v>124</v>
      </c>
    </row>
    <row r="2128" spans="1:2" x14ac:dyDescent="0.2">
      <c r="A2128" s="15" t="s">
        <v>1530</v>
      </c>
      <c r="B2128" s="15">
        <v>121</v>
      </c>
    </row>
    <row r="2129" spans="1:2" x14ac:dyDescent="0.2">
      <c r="A2129" s="15" t="s">
        <v>1531</v>
      </c>
      <c r="B2129" s="15">
        <v>118</v>
      </c>
    </row>
    <row r="2130" spans="1:2" x14ac:dyDescent="0.2">
      <c r="A2130" s="15" t="s">
        <v>1532</v>
      </c>
      <c r="B2130" s="15">
        <v>115</v>
      </c>
    </row>
    <row r="2131" spans="1:2" x14ac:dyDescent="0.2">
      <c r="A2131" s="15" t="s">
        <v>1533</v>
      </c>
      <c r="B2131" s="15">
        <v>112</v>
      </c>
    </row>
    <row r="2132" spans="1:2" x14ac:dyDescent="0.2">
      <c r="A2132" s="15" t="s">
        <v>1534</v>
      </c>
      <c r="B2132" s="15">
        <v>109</v>
      </c>
    </row>
    <row r="2133" spans="1:2" x14ac:dyDescent="0.2">
      <c r="A2133" s="15" t="s">
        <v>1535</v>
      </c>
      <c r="B2133" s="15">
        <v>106</v>
      </c>
    </row>
    <row r="2134" spans="1:2" x14ac:dyDescent="0.2">
      <c r="A2134" s="15" t="s">
        <v>1536</v>
      </c>
      <c r="B2134" s="15">
        <v>103</v>
      </c>
    </row>
    <row r="2135" spans="1:2" x14ac:dyDescent="0.2">
      <c r="A2135" s="15" t="s">
        <v>1537</v>
      </c>
      <c r="B2135" s="15">
        <v>100</v>
      </c>
    </row>
    <row r="2136" spans="1:2" x14ac:dyDescent="0.2">
      <c r="A2136" s="15" t="s">
        <v>1538</v>
      </c>
      <c r="B2136" s="15">
        <v>124</v>
      </c>
    </row>
    <row r="2137" spans="1:2" x14ac:dyDescent="0.2">
      <c r="A2137" s="15" t="s">
        <v>1539</v>
      </c>
      <c r="B2137" s="15">
        <v>121</v>
      </c>
    </row>
    <row r="2138" spans="1:2" x14ac:dyDescent="0.2">
      <c r="A2138" s="15" t="s">
        <v>1540</v>
      </c>
      <c r="B2138" s="15">
        <v>118</v>
      </c>
    </row>
    <row r="2139" spans="1:2" x14ac:dyDescent="0.2">
      <c r="A2139" s="15" t="s">
        <v>1541</v>
      </c>
      <c r="B2139" s="15">
        <v>115</v>
      </c>
    </row>
    <row r="2140" spans="1:2" x14ac:dyDescent="0.2">
      <c r="A2140" s="15" t="s">
        <v>1542</v>
      </c>
      <c r="B2140" s="15">
        <v>112</v>
      </c>
    </row>
    <row r="2141" spans="1:2" x14ac:dyDescent="0.2">
      <c r="A2141" s="15" t="s">
        <v>1543</v>
      </c>
      <c r="B2141" s="15">
        <v>109</v>
      </c>
    </row>
    <row r="2142" spans="1:2" x14ac:dyDescent="0.2">
      <c r="A2142" s="15" t="s">
        <v>1544</v>
      </c>
      <c r="B2142" s="15">
        <v>106</v>
      </c>
    </row>
    <row r="2143" spans="1:2" x14ac:dyDescent="0.2">
      <c r="A2143" s="15" t="s">
        <v>1545</v>
      </c>
      <c r="B2143" s="15">
        <v>103</v>
      </c>
    </row>
    <row r="2144" spans="1:2" x14ac:dyDescent="0.2">
      <c r="A2144" s="15" t="s">
        <v>1546</v>
      </c>
      <c r="B2144" s="15">
        <v>100</v>
      </c>
    </row>
    <row r="2145" spans="1:2" x14ac:dyDescent="0.2">
      <c r="A2145" s="15" t="s">
        <v>1547</v>
      </c>
      <c r="B2145" s="15">
        <v>97</v>
      </c>
    </row>
    <row r="2146" spans="1:2" x14ac:dyDescent="0.2">
      <c r="A2146" s="15" t="s">
        <v>1548</v>
      </c>
      <c r="B2146" s="15">
        <v>94</v>
      </c>
    </row>
    <row r="2147" spans="1:2" x14ac:dyDescent="0.2">
      <c r="A2147" s="15" t="s">
        <v>1549</v>
      </c>
      <c r="B2147" s="15">
        <v>118</v>
      </c>
    </row>
    <row r="2148" spans="1:2" x14ac:dyDescent="0.2">
      <c r="A2148" s="15" t="s">
        <v>1550</v>
      </c>
      <c r="B2148" s="15">
        <v>115</v>
      </c>
    </row>
    <row r="2149" spans="1:2" x14ac:dyDescent="0.2">
      <c r="A2149" s="15" t="s">
        <v>1551</v>
      </c>
      <c r="B2149" s="15">
        <v>112</v>
      </c>
    </row>
    <row r="2150" spans="1:2" x14ac:dyDescent="0.2">
      <c r="A2150" s="15" t="s">
        <v>1552</v>
      </c>
      <c r="B2150" s="15">
        <v>109</v>
      </c>
    </row>
    <row r="2151" spans="1:2" x14ac:dyDescent="0.2">
      <c r="A2151" s="15" t="s">
        <v>1553</v>
      </c>
      <c r="B2151" s="15">
        <v>106</v>
      </c>
    </row>
    <row r="2152" spans="1:2" x14ac:dyDescent="0.2">
      <c r="A2152" s="15" t="s">
        <v>1554</v>
      </c>
      <c r="B2152" s="15">
        <v>103</v>
      </c>
    </row>
    <row r="2153" spans="1:2" x14ac:dyDescent="0.2">
      <c r="A2153" s="15" t="s">
        <v>1555</v>
      </c>
      <c r="B2153" s="15">
        <v>100</v>
      </c>
    </row>
    <row r="2154" spans="1:2" x14ac:dyDescent="0.2">
      <c r="A2154" s="15" t="s">
        <v>1556</v>
      </c>
      <c r="B2154" s="15">
        <v>97</v>
      </c>
    </row>
    <row r="2155" spans="1:2" x14ac:dyDescent="0.2">
      <c r="A2155" s="15" t="s">
        <v>1557</v>
      </c>
      <c r="B2155" s="15">
        <v>94</v>
      </c>
    </row>
    <row r="2156" spans="1:2" x14ac:dyDescent="0.2">
      <c r="A2156" s="15" t="s">
        <v>1558</v>
      </c>
      <c r="B2156" s="15">
        <v>91</v>
      </c>
    </row>
    <row r="2157" spans="1:2" x14ac:dyDescent="0.2">
      <c r="A2157" s="15" t="s">
        <v>1559</v>
      </c>
      <c r="B2157" s="15">
        <v>88</v>
      </c>
    </row>
    <row r="2158" spans="1:2" x14ac:dyDescent="0.2">
      <c r="A2158" s="15" t="s">
        <v>1560</v>
      </c>
      <c r="B2158" s="15">
        <v>112</v>
      </c>
    </row>
    <row r="2159" spans="1:2" x14ac:dyDescent="0.2">
      <c r="A2159" s="15" t="s">
        <v>1561</v>
      </c>
      <c r="B2159" s="15">
        <v>109</v>
      </c>
    </row>
    <row r="2160" spans="1:2" x14ac:dyDescent="0.2">
      <c r="A2160" s="15" t="s">
        <v>1562</v>
      </c>
      <c r="B2160" s="15">
        <v>106</v>
      </c>
    </row>
    <row r="2161" spans="1:2" x14ac:dyDescent="0.2">
      <c r="A2161" s="15" t="s">
        <v>1563</v>
      </c>
      <c r="B2161" s="15">
        <v>103</v>
      </c>
    </row>
    <row r="2162" spans="1:2" x14ac:dyDescent="0.2">
      <c r="A2162" s="15" t="s">
        <v>1564</v>
      </c>
      <c r="B2162" s="15">
        <v>100</v>
      </c>
    </row>
    <row r="2163" spans="1:2" x14ac:dyDescent="0.2">
      <c r="A2163" s="15" t="s">
        <v>1565</v>
      </c>
      <c r="B2163" s="15">
        <v>97</v>
      </c>
    </row>
    <row r="2164" spans="1:2" x14ac:dyDescent="0.2">
      <c r="A2164" s="15" t="s">
        <v>1566</v>
      </c>
      <c r="B2164" s="15">
        <v>94</v>
      </c>
    </row>
    <row r="2165" spans="1:2" x14ac:dyDescent="0.2">
      <c r="A2165" s="15" t="s">
        <v>1567</v>
      </c>
      <c r="B2165" s="15">
        <v>91</v>
      </c>
    </row>
    <row r="2166" spans="1:2" x14ac:dyDescent="0.2">
      <c r="A2166" s="15" t="s">
        <v>1568</v>
      </c>
      <c r="B2166" s="15">
        <v>88</v>
      </c>
    </row>
    <row r="2167" spans="1:2" x14ac:dyDescent="0.2">
      <c r="A2167" s="15" t="s">
        <v>1569</v>
      </c>
      <c r="B2167" s="15">
        <v>85</v>
      </c>
    </row>
    <row r="2168" spans="1:2" x14ac:dyDescent="0.2">
      <c r="A2168" s="15" t="s">
        <v>1570</v>
      </c>
      <c r="B2168" s="15">
        <v>82</v>
      </c>
    </row>
    <row r="2169" spans="1:2" x14ac:dyDescent="0.2">
      <c r="A2169" s="15" t="s">
        <v>1571</v>
      </c>
      <c r="B2169" s="15">
        <v>106</v>
      </c>
    </row>
    <row r="2170" spans="1:2" x14ac:dyDescent="0.2">
      <c r="A2170" s="15" t="s">
        <v>1572</v>
      </c>
      <c r="B2170" s="15">
        <v>103</v>
      </c>
    </row>
    <row r="2171" spans="1:2" x14ac:dyDescent="0.2">
      <c r="A2171" s="15" t="s">
        <v>1573</v>
      </c>
      <c r="B2171" s="15">
        <v>100</v>
      </c>
    </row>
    <row r="2172" spans="1:2" x14ac:dyDescent="0.2">
      <c r="A2172" s="15" t="s">
        <v>1574</v>
      </c>
      <c r="B2172" s="15">
        <v>97</v>
      </c>
    </row>
    <row r="2173" spans="1:2" x14ac:dyDescent="0.2">
      <c r="A2173" s="15" t="s">
        <v>1575</v>
      </c>
      <c r="B2173" s="15">
        <v>94</v>
      </c>
    </row>
    <row r="2174" spans="1:2" x14ac:dyDescent="0.2">
      <c r="A2174" s="15" t="s">
        <v>1576</v>
      </c>
      <c r="B2174" s="15">
        <v>91</v>
      </c>
    </row>
    <row r="2175" spans="1:2" x14ac:dyDescent="0.2">
      <c r="A2175" s="15" t="s">
        <v>1577</v>
      </c>
      <c r="B2175" s="15">
        <v>88</v>
      </c>
    </row>
    <row r="2176" spans="1:2" x14ac:dyDescent="0.2">
      <c r="A2176" s="15" t="s">
        <v>1578</v>
      </c>
      <c r="B2176" s="15">
        <v>85</v>
      </c>
    </row>
    <row r="2177" spans="1:2" x14ac:dyDescent="0.2">
      <c r="A2177" s="15" t="s">
        <v>1579</v>
      </c>
      <c r="B2177" s="15">
        <v>82</v>
      </c>
    </row>
    <row r="2178" spans="1:2" x14ac:dyDescent="0.2">
      <c r="A2178" s="15" t="s">
        <v>1580</v>
      </c>
      <c r="B2178" s="15">
        <v>79</v>
      </c>
    </row>
    <row r="2179" spans="1:2" x14ac:dyDescent="0.2">
      <c r="A2179" s="15" t="s">
        <v>1581</v>
      </c>
      <c r="B2179" s="15">
        <v>76</v>
      </c>
    </row>
    <row r="2180" spans="1:2" x14ac:dyDescent="0.2">
      <c r="A2180" s="15" t="s">
        <v>1582</v>
      </c>
      <c r="B2180" s="15">
        <v>100</v>
      </c>
    </row>
    <row r="2181" spans="1:2" x14ac:dyDescent="0.2">
      <c r="A2181" s="15" t="s">
        <v>1583</v>
      </c>
      <c r="B2181" s="15">
        <v>97</v>
      </c>
    </row>
    <row r="2182" spans="1:2" x14ac:dyDescent="0.2">
      <c r="A2182" s="15" t="s">
        <v>1584</v>
      </c>
      <c r="B2182" s="15">
        <v>94</v>
      </c>
    </row>
    <row r="2183" spans="1:2" x14ac:dyDescent="0.2">
      <c r="A2183" s="15" t="s">
        <v>1585</v>
      </c>
      <c r="B2183" s="15">
        <v>91</v>
      </c>
    </row>
    <row r="2184" spans="1:2" x14ac:dyDescent="0.2">
      <c r="A2184" s="15" t="s">
        <v>1586</v>
      </c>
      <c r="B2184" s="15">
        <v>88</v>
      </c>
    </row>
    <row r="2185" spans="1:2" x14ac:dyDescent="0.2">
      <c r="A2185" s="15" t="s">
        <v>1587</v>
      </c>
      <c r="B2185" s="15">
        <v>85</v>
      </c>
    </row>
    <row r="2186" spans="1:2" x14ac:dyDescent="0.2">
      <c r="A2186" s="15" t="s">
        <v>1588</v>
      </c>
      <c r="B2186" s="15">
        <v>82</v>
      </c>
    </row>
    <row r="2187" spans="1:2" x14ac:dyDescent="0.2">
      <c r="A2187" s="15" t="s">
        <v>1589</v>
      </c>
      <c r="B2187" s="15">
        <v>79</v>
      </c>
    </row>
    <row r="2188" spans="1:2" x14ac:dyDescent="0.2">
      <c r="A2188" s="15" t="s">
        <v>1590</v>
      </c>
      <c r="B2188" s="15">
        <v>76</v>
      </c>
    </row>
    <row r="2189" spans="1:2" x14ac:dyDescent="0.2">
      <c r="A2189" s="15" t="s">
        <v>1591</v>
      </c>
      <c r="B2189" s="15">
        <v>73</v>
      </c>
    </row>
    <row r="2190" spans="1:2" x14ac:dyDescent="0.2">
      <c r="A2190" s="15" t="s">
        <v>1592</v>
      </c>
      <c r="B2190" s="15">
        <v>70</v>
      </c>
    </row>
    <row r="2191" spans="1:2" x14ac:dyDescent="0.2">
      <c r="A2191" s="15" t="s">
        <v>1593</v>
      </c>
      <c r="B2191" s="15">
        <v>200</v>
      </c>
    </row>
    <row r="2192" spans="1:2" x14ac:dyDescent="0.2">
      <c r="A2192" s="15" t="s">
        <v>1594</v>
      </c>
      <c r="B2192" s="15">
        <v>195</v>
      </c>
    </row>
    <row r="2193" spans="1:2" x14ac:dyDescent="0.2">
      <c r="A2193" s="15" t="s">
        <v>1595</v>
      </c>
      <c r="B2193" s="15">
        <v>190</v>
      </c>
    </row>
    <row r="2194" spans="1:2" x14ac:dyDescent="0.2">
      <c r="A2194" s="15" t="s">
        <v>1596</v>
      </c>
      <c r="B2194" s="15">
        <v>185</v>
      </c>
    </row>
    <row r="2195" spans="1:2" x14ac:dyDescent="0.2">
      <c r="A2195" s="15" t="s">
        <v>1597</v>
      </c>
      <c r="B2195" s="15">
        <v>180</v>
      </c>
    </row>
    <row r="2196" spans="1:2" x14ac:dyDescent="0.2">
      <c r="A2196" s="15" t="s">
        <v>1598</v>
      </c>
      <c r="B2196" s="15">
        <v>175</v>
      </c>
    </row>
    <row r="2197" spans="1:2" x14ac:dyDescent="0.2">
      <c r="A2197" s="15" t="s">
        <v>1599</v>
      </c>
      <c r="B2197" s="15">
        <v>170</v>
      </c>
    </row>
    <row r="2198" spans="1:2" x14ac:dyDescent="0.2">
      <c r="A2198" s="15" t="s">
        <v>1600</v>
      </c>
      <c r="B2198" s="15">
        <v>165</v>
      </c>
    </row>
    <row r="2199" spans="1:2" x14ac:dyDescent="0.2">
      <c r="A2199" s="15" t="s">
        <v>1601</v>
      </c>
      <c r="B2199" s="15">
        <v>160</v>
      </c>
    </row>
    <row r="2200" spans="1:2" x14ac:dyDescent="0.2">
      <c r="A2200" s="15" t="s">
        <v>1602</v>
      </c>
      <c r="B2200" s="15">
        <v>155</v>
      </c>
    </row>
    <row r="2201" spans="1:2" x14ac:dyDescent="0.2">
      <c r="A2201" s="15" t="s">
        <v>1603</v>
      </c>
      <c r="B2201" s="15">
        <v>150</v>
      </c>
    </row>
    <row r="2202" spans="1:2" x14ac:dyDescent="0.2">
      <c r="A2202" s="15" t="s">
        <v>1604</v>
      </c>
      <c r="B2202" s="15">
        <v>190</v>
      </c>
    </row>
    <row r="2203" spans="1:2" x14ac:dyDescent="0.2">
      <c r="A2203" s="15" t="s">
        <v>1605</v>
      </c>
      <c r="B2203" s="15">
        <v>185</v>
      </c>
    </row>
    <row r="2204" spans="1:2" x14ac:dyDescent="0.2">
      <c r="A2204" s="15" t="s">
        <v>1606</v>
      </c>
      <c r="B2204" s="15">
        <v>180</v>
      </c>
    </row>
    <row r="2205" spans="1:2" x14ac:dyDescent="0.2">
      <c r="A2205" s="15" t="s">
        <v>1607</v>
      </c>
      <c r="B2205" s="15">
        <v>175</v>
      </c>
    </row>
    <row r="2206" spans="1:2" x14ac:dyDescent="0.2">
      <c r="A2206" s="15" t="s">
        <v>1608</v>
      </c>
      <c r="B2206" s="15">
        <v>170</v>
      </c>
    </row>
    <row r="2207" spans="1:2" x14ac:dyDescent="0.2">
      <c r="A2207" s="15" t="s">
        <v>1609</v>
      </c>
      <c r="B2207" s="15">
        <v>165</v>
      </c>
    </row>
    <row r="2208" spans="1:2" x14ac:dyDescent="0.2">
      <c r="A2208" s="15" t="s">
        <v>1610</v>
      </c>
      <c r="B2208" s="15">
        <v>160</v>
      </c>
    </row>
    <row r="2209" spans="1:2" x14ac:dyDescent="0.2">
      <c r="A2209" s="15" t="s">
        <v>1611</v>
      </c>
      <c r="B2209" s="15">
        <v>155</v>
      </c>
    </row>
    <row r="2210" spans="1:2" x14ac:dyDescent="0.2">
      <c r="A2210" s="15" t="s">
        <v>1612</v>
      </c>
      <c r="B2210" s="15">
        <v>150</v>
      </c>
    </row>
    <row r="2211" spans="1:2" x14ac:dyDescent="0.2">
      <c r="A2211" s="15" t="s">
        <v>1613</v>
      </c>
      <c r="B2211" s="15">
        <v>145</v>
      </c>
    </row>
    <row r="2212" spans="1:2" x14ac:dyDescent="0.2">
      <c r="A2212" s="15" t="s">
        <v>1614</v>
      </c>
      <c r="B2212" s="15">
        <v>140</v>
      </c>
    </row>
    <row r="2213" spans="1:2" x14ac:dyDescent="0.2">
      <c r="A2213" s="15" t="s">
        <v>1615</v>
      </c>
      <c r="B2213" s="15">
        <v>180</v>
      </c>
    </row>
    <row r="2214" spans="1:2" x14ac:dyDescent="0.2">
      <c r="A2214" s="15" t="s">
        <v>1616</v>
      </c>
      <c r="B2214" s="15">
        <v>175</v>
      </c>
    </row>
    <row r="2215" spans="1:2" x14ac:dyDescent="0.2">
      <c r="A2215" s="15" t="s">
        <v>1617</v>
      </c>
      <c r="B2215" s="15">
        <v>170</v>
      </c>
    </row>
    <row r="2216" spans="1:2" x14ac:dyDescent="0.2">
      <c r="A2216" s="15" t="s">
        <v>1618</v>
      </c>
      <c r="B2216" s="15">
        <v>165</v>
      </c>
    </row>
    <row r="2217" spans="1:2" x14ac:dyDescent="0.2">
      <c r="A2217" s="15" t="s">
        <v>1619</v>
      </c>
      <c r="B2217" s="15">
        <v>160</v>
      </c>
    </row>
    <row r="2218" spans="1:2" x14ac:dyDescent="0.2">
      <c r="A2218" s="15" t="s">
        <v>1620</v>
      </c>
      <c r="B2218" s="15">
        <v>155</v>
      </c>
    </row>
    <row r="2219" spans="1:2" x14ac:dyDescent="0.2">
      <c r="A2219" s="15" t="s">
        <v>1621</v>
      </c>
      <c r="B2219" s="15">
        <v>150</v>
      </c>
    </row>
    <row r="2220" spans="1:2" x14ac:dyDescent="0.2">
      <c r="A2220" s="15" t="s">
        <v>1622</v>
      </c>
      <c r="B2220" s="15">
        <v>145</v>
      </c>
    </row>
    <row r="2221" spans="1:2" x14ac:dyDescent="0.2">
      <c r="A2221" s="15" t="s">
        <v>1623</v>
      </c>
      <c r="B2221" s="15">
        <v>140</v>
      </c>
    </row>
    <row r="2222" spans="1:2" x14ac:dyDescent="0.2">
      <c r="A2222" s="15" t="s">
        <v>1624</v>
      </c>
      <c r="B2222" s="15">
        <v>135</v>
      </c>
    </row>
    <row r="2223" spans="1:2" x14ac:dyDescent="0.2">
      <c r="A2223" s="15" t="s">
        <v>1625</v>
      </c>
      <c r="B2223" s="15">
        <v>130</v>
      </c>
    </row>
    <row r="2224" spans="1:2" x14ac:dyDescent="0.2">
      <c r="A2224" s="15" t="s">
        <v>1626</v>
      </c>
      <c r="B2224" s="15">
        <v>170</v>
      </c>
    </row>
    <row r="2225" spans="1:2" x14ac:dyDescent="0.2">
      <c r="A2225" s="15" t="s">
        <v>1627</v>
      </c>
      <c r="B2225" s="15">
        <v>165</v>
      </c>
    </row>
    <row r="2226" spans="1:2" x14ac:dyDescent="0.2">
      <c r="A2226" s="15" t="s">
        <v>1628</v>
      </c>
      <c r="B2226" s="15">
        <v>160</v>
      </c>
    </row>
    <row r="2227" spans="1:2" x14ac:dyDescent="0.2">
      <c r="A2227" s="15" t="s">
        <v>1629</v>
      </c>
      <c r="B2227" s="15">
        <v>155</v>
      </c>
    </row>
    <row r="2228" spans="1:2" x14ac:dyDescent="0.2">
      <c r="A2228" s="15" t="s">
        <v>1630</v>
      </c>
      <c r="B2228" s="15">
        <v>150</v>
      </c>
    </row>
    <row r="2229" spans="1:2" x14ac:dyDescent="0.2">
      <c r="A2229" s="15" t="s">
        <v>1631</v>
      </c>
      <c r="B2229" s="15">
        <v>145</v>
      </c>
    </row>
    <row r="2230" spans="1:2" x14ac:dyDescent="0.2">
      <c r="A2230" s="15" t="s">
        <v>1632</v>
      </c>
      <c r="B2230" s="15">
        <v>140</v>
      </c>
    </row>
    <row r="2231" spans="1:2" x14ac:dyDescent="0.2">
      <c r="A2231" s="15" t="s">
        <v>1633</v>
      </c>
      <c r="B2231" s="15">
        <v>135</v>
      </c>
    </row>
    <row r="2232" spans="1:2" x14ac:dyDescent="0.2">
      <c r="A2232" s="15" t="s">
        <v>1634</v>
      </c>
      <c r="B2232" s="15">
        <v>130</v>
      </c>
    </row>
    <row r="2233" spans="1:2" x14ac:dyDescent="0.2">
      <c r="A2233" s="15" t="s">
        <v>1635</v>
      </c>
      <c r="B2233" s="15">
        <v>125</v>
      </c>
    </row>
    <row r="2234" spans="1:2" x14ac:dyDescent="0.2">
      <c r="A2234" s="15" t="s">
        <v>1636</v>
      </c>
      <c r="B2234" s="15">
        <v>120</v>
      </c>
    </row>
    <row r="2235" spans="1:2" x14ac:dyDescent="0.2">
      <c r="A2235" s="15" t="s">
        <v>1637</v>
      </c>
      <c r="B2235" s="15">
        <v>160</v>
      </c>
    </row>
    <row r="2236" spans="1:2" x14ac:dyDescent="0.2">
      <c r="A2236" s="15" t="s">
        <v>1638</v>
      </c>
      <c r="B2236" s="15">
        <v>155</v>
      </c>
    </row>
    <row r="2237" spans="1:2" x14ac:dyDescent="0.2">
      <c r="A2237" s="15" t="s">
        <v>1639</v>
      </c>
      <c r="B2237" s="15">
        <v>150</v>
      </c>
    </row>
    <row r="2238" spans="1:2" x14ac:dyDescent="0.2">
      <c r="A2238" s="15" t="s">
        <v>1640</v>
      </c>
      <c r="B2238" s="15">
        <v>145</v>
      </c>
    </row>
    <row r="2239" spans="1:2" x14ac:dyDescent="0.2">
      <c r="A2239" s="15" t="s">
        <v>1641</v>
      </c>
      <c r="B2239" s="15">
        <v>140</v>
      </c>
    </row>
    <row r="2240" spans="1:2" x14ac:dyDescent="0.2">
      <c r="A2240" s="15" t="s">
        <v>1642</v>
      </c>
      <c r="B2240" s="15">
        <v>135</v>
      </c>
    </row>
    <row r="2241" spans="1:2" x14ac:dyDescent="0.2">
      <c r="A2241" s="15" t="s">
        <v>1643</v>
      </c>
      <c r="B2241" s="15">
        <v>130</v>
      </c>
    </row>
    <row r="2242" spans="1:2" x14ac:dyDescent="0.2">
      <c r="A2242" s="15" t="s">
        <v>1644</v>
      </c>
      <c r="B2242" s="15">
        <v>125</v>
      </c>
    </row>
    <row r="2243" spans="1:2" x14ac:dyDescent="0.2">
      <c r="A2243" s="15" t="s">
        <v>1645</v>
      </c>
      <c r="B2243" s="15">
        <v>120</v>
      </c>
    </row>
    <row r="2244" spans="1:2" x14ac:dyDescent="0.2">
      <c r="A2244" s="15" t="s">
        <v>1646</v>
      </c>
      <c r="B2244" s="15">
        <v>115</v>
      </c>
    </row>
    <row r="2245" spans="1:2" x14ac:dyDescent="0.2">
      <c r="A2245" s="15" t="s">
        <v>1647</v>
      </c>
      <c r="B2245" s="15">
        <v>110</v>
      </c>
    </row>
    <row r="2246" spans="1:2" x14ac:dyDescent="0.2">
      <c r="A2246" s="15" t="s">
        <v>1648</v>
      </c>
      <c r="B2246" s="15">
        <v>150</v>
      </c>
    </row>
    <row r="2247" spans="1:2" x14ac:dyDescent="0.2">
      <c r="A2247" s="15" t="s">
        <v>1649</v>
      </c>
      <c r="B2247" s="15">
        <v>145</v>
      </c>
    </row>
    <row r="2248" spans="1:2" x14ac:dyDescent="0.2">
      <c r="A2248" s="15" t="s">
        <v>1650</v>
      </c>
      <c r="B2248" s="15">
        <v>140</v>
      </c>
    </row>
    <row r="2249" spans="1:2" x14ac:dyDescent="0.2">
      <c r="A2249" s="15" t="s">
        <v>1651</v>
      </c>
      <c r="B2249" s="15">
        <v>135</v>
      </c>
    </row>
    <row r="2250" spans="1:2" x14ac:dyDescent="0.2">
      <c r="A2250" s="15" t="s">
        <v>1652</v>
      </c>
      <c r="B2250" s="15">
        <v>130</v>
      </c>
    </row>
    <row r="2251" spans="1:2" x14ac:dyDescent="0.2">
      <c r="A2251" s="15" t="s">
        <v>1653</v>
      </c>
      <c r="B2251" s="15">
        <v>125</v>
      </c>
    </row>
    <row r="2252" spans="1:2" x14ac:dyDescent="0.2">
      <c r="A2252" s="15" t="s">
        <v>1654</v>
      </c>
      <c r="B2252" s="15">
        <v>120</v>
      </c>
    </row>
    <row r="2253" spans="1:2" x14ac:dyDescent="0.2">
      <c r="A2253" s="15" t="s">
        <v>1655</v>
      </c>
      <c r="B2253" s="15">
        <v>115</v>
      </c>
    </row>
    <row r="2254" spans="1:2" x14ac:dyDescent="0.2">
      <c r="A2254" s="15" t="s">
        <v>1656</v>
      </c>
      <c r="B2254" s="15">
        <v>110</v>
      </c>
    </row>
    <row r="2255" spans="1:2" x14ac:dyDescent="0.2">
      <c r="A2255" s="15" t="s">
        <v>1657</v>
      </c>
      <c r="B2255" s="15">
        <v>105</v>
      </c>
    </row>
    <row r="2256" spans="1:2" x14ac:dyDescent="0.2">
      <c r="A2256" s="15" t="s">
        <v>1658</v>
      </c>
      <c r="B2256" s="15">
        <v>100</v>
      </c>
    </row>
    <row r="2257" spans="1:2" x14ac:dyDescent="0.2">
      <c r="A2257" s="15" t="s">
        <v>1659</v>
      </c>
      <c r="B2257" s="15">
        <v>200</v>
      </c>
    </row>
    <row r="2258" spans="1:2" x14ac:dyDescent="0.2">
      <c r="A2258" s="15" t="s">
        <v>1660</v>
      </c>
      <c r="B2258" s="15">
        <v>196</v>
      </c>
    </row>
    <row r="2259" spans="1:2" x14ac:dyDescent="0.2">
      <c r="A2259" s="15" t="s">
        <v>1661</v>
      </c>
      <c r="B2259" s="15">
        <v>192</v>
      </c>
    </row>
    <row r="2260" spans="1:2" x14ac:dyDescent="0.2">
      <c r="A2260" s="15" t="s">
        <v>1662</v>
      </c>
      <c r="B2260" s="15">
        <v>188</v>
      </c>
    </row>
    <row r="2261" spans="1:2" x14ac:dyDescent="0.2">
      <c r="A2261" s="15" t="s">
        <v>1663</v>
      </c>
      <c r="B2261" s="15">
        <v>184</v>
      </c>
    </row>
    <row r="2262" spans="1:2" x14ac:dyDescent="0.2">
      <c r="A2262" s="15" t="s">
        <v>1664</v>
      </c>
      <c r="B2262" s="15">
        <v>180</v>
      </c>
    </row>
    <row r="2263" spans="1:2" x14ac:dyDescent="0.2">
      <c r="A2263" s="15" t="s">
        <v>1665</v>
      </c>
      <c r="B2263" s="15">
        <v>176</v>
      </c>
    </row>
    <row r="2264" spans="1:2" x14ac:dyDescent="0.2">
      <c r="A2264" s="15" t="s">
        <v>1666</v>
      </c>
      <c r="B2264" s="15">
        <v>172</v>
      </c>
    </row>
    <row r="2265" spans="1:2" x14ac:dyDescent="0.2">
      <c r="A2265" s="15" t="s">
        <v>1667</v>
      </c>
      <c r="B2265" s="15">
        <v>168</v>
      </c>
    </row>
    <row r="2266" spans="1:2" x14ac:dyDescent="0.2">
      <c r="A2266" s="15" t="s">
        <v>1668</v>
      </c>
      <c r="B2266" s="15">
        <v>164</v>
      </c>
    </row>
    <row r="2267" spans="1:2" x14ac:dyDescent="0.2">
      <c r="A2267" s="15" t="s">
        <v>1669</v>
      </c>
      <c r="B2267" s="15">
        <v>160</v>
      </c>
    </row>
    <row r="2268" spans="1:2" x14ac:dyDescent="0.2">
      <c r="A2268" s="15" t="s">
        <v>1670</v>
      </c>
      <c r="B2268" s="15">
        <v>192</v>
      </c>
    </row>
    <row r="2269" spans="1:2" x14ac:dyDescent="0.2">
      <c r="A2269" s="15" t="s">
        <v>1671</v>
      </c>
      <c r="B2269" s="15">
        <v>188</v>
      </c>
    </row>
    <row r="2270" spans="1:2" x14ac:dyDescent="0.2">
      <c r="A2270" s="15" t="s">
        <v>1672</v>
      </c>
      <c r="B2270" s="15">
        <v>184</v>
      </c>
    </row>
    <row r="2271" spans="1:2" x14ac:dyDescent="0.2">
      <c r="A2271" s="15" t="s">
        <v>1673</v>
      </c>
      <c r="B2271" s="15">
        <v>180</v>
      </c>
    </row>
    <row r="2272" spans="1:2" x14ac:dyDescent="0.2">
      <c r="A2272" s="15" t="s">
        <v>1674</v>
      </c>
      <c r="B2272" s="15">
        <v>176</v>
      </c>
    </row>
    <row r="2273" spans="1:2" x14ac:dyDescent="0.2">
      <c r="A2273" s="15" t="s">
        <v>1675</v>
      </c>
      <c r="B2273" s="15">
        <v>172</v>
      </c>
    </row>
    <row r="2274" spans="1:2" x14ac:dyDescent="0.2">
      <c r="A2274" s="15" t="s">
        <v>1676</v>
      </c>
      <c r="B2274" s="15">
        <v>168</v>
      </c>
    </row>
    <row r="2275" spans="1:2" x14ac:dyDescent="0.2">
      <c r="A2275" s="15" t="s">
        <v>1677</v>
      </c>
      <c r="B2275" s="15">
        <v>164</v>
      </c>
    </row>
    <row r="2276" spans="1:2" x14ac:dyDescent="0.2">
      <c r="A2276" s="15" t="s">
        <v>1678</v>
      </c>
      <c r="B2276" s="15">
        <v>160</v>
      </c>
    </row>
    <row r="2277" spans="1:2" x14ac:dyDescent="0.2">
      <c r="A2277" s="15" t="s">
        <v>1679</v>
      </c>
      <c r="B2277" s="15">
        <v>156</v>
      </c>
    </row>
    <row r="2278" spans="1:2" x14ac:dyDescent="0.2">
      <c r="A2278" s="15" t="s">
        <v>1680</v>
      </c>
      <c r="B2278" s="15">
        <v>152</v>
      </c>
    </row>
    <row r="2279" spans="1:2" x14ac:dyDescent="0.2">
      <c r="A2279" s="15" t="s">
        <v>1681</v>
      </c>
      <c r="B2279" s="15">
        <v>184</v>
      </c>
    </row>
    <row r="2280" spans="1:2" x14ac:dyDescent="0.2">
      <c r="A2280" s="15" t="s">
        <v>1682</v>
      </c>
      <c r="B2280" s="15">
        <v>180</v>
      </c>
    </row>
    <row r="2281" spans="1:2" x14ac:dyDescent="0.2">
      <c r="A2281" s="15" t="s">
        <v>1683</v>
      </c>
      <c r="B2281" s="15">
        <v>176</v>
      </c>
    </row>
    <row r="2282" spans="1:2" x14ac:dyDescent="0.2">
      <c r="A2282" s="15" t="s">
        <v>1684</v>
      </c>
      <c r="B2282" s="15">
        <v>172</v>
      </c>
    </row>
    <row r="2283" spans="1:2" x14ac:dyDescent="0.2">
      <c r="A2283" s="15" t="s">
        <v>1685</v>
      </c>
      <c r="B2283" s="15">
        <v>168</v>
      </c>
    </row>
    <row r="2284" spans="1:2" x14ac:dyDescent="0.2">
      <c r="A2284" s="15" t="s">
        <v>1686</v>
      </c>
      <c r="B2284" s="15">
        <v>164</v>
      </c>
    </row>
    <row r="2285" spans="1:2" x14ac:dyDescent="0.2">
      <c r="A2285" s="15" t="s">
        <v>1687</v>
      </c>
      <c r="B2285" s="15">
        <v>160</v>
      </c>
    </row>
    <row r="2286" spans="1:2" x14ac:dyDescent="0.2">
      <c r="A2286" s="15" t="s">
        <v>1688</v>
      </c>
      <c r="B2286" s="15">
        <v>156</v>
      </c>
    </row>
    <row r="2287" spans="1:2" x14ac:dyDescent="0.2">
      <c r="A2287" s="15" t="s">
        <v>1689</v>
      </c>
      <c r="B2287" s="15">
        <v>152</v>
      </c>
    </row>
    <row r="2288" spans="1:2" x14ac:dyDescent="0.2">
      <c r="A2288" s="15" t="s">
        <v>1690</v>
      </c>
      <c r="B2288" s="15">
        <v>148</v>
      </c>
    </row>
    <row r="2289" spans="1:2" x14ac:dyDescent="0.2">
      <c r="A2289" s="15" t="s">
        <v>1691</v>
      </c>
      <c r="B2289" s="15">
        <v>144</v>
      </c>
    </row>
    <row r="2290" spans="1:2" x14ac:dyDescent="0.2">
      <c r="A2290" s="15" t="s">
        <v>1692</v>
      </c>
      <c r="B2290" s="15">
        <v>176</v>
      </c>
    </row>
    <row r="2291" spans="1:2" x14ac:dyDescent="0.2">
      <c r="A2291" s="15" t="s">
        <v>1693</v>
      </c>
      <c r="B2291" s="15">
        <v>172</v>
      </c>
    </row>
    <row r="2292" spans="1:2" x14ac:dyDescent="0.2">
      <c r="A2292" s="15" t="s">
        <v>1694</v>
      </c>
      <c r="B2292" s="15">
        <v>168</v>
      </c>
    </row>
    <row r="2293" spans="1:2" x14ac:dyDescent="0.2">
      <c r="A2293" s="15" t="s">
        <v>1695</v>
      </c>
      <c r="B2293" s="15">
        <v>164</v>
      </c>
    </row>
    <row r="2294" spans="1:2" x14ac:dyDescent="0.2">
      <c r="A2294" s="15" t="s">
        <v>1696</v>
      </c>
      <c r="B2294" s="15">
        <v>160</v>
      </c>
    </row>
    <row r="2295" spans="1:2" x14ac:dyDescent="0.2">
      <c r="A2295" s="15" t="s">
        <v>1697</v>
      </c>
      <c r="B2295" s="15">
        <v>156</v>
      </c>
    </row>
    <row r="2296" spans="1:2" x14ac:dyDescent="0.2">
      <c r="A2296" s="15" t="s">
        <v>1698</v>
      </c>
      <c r="B2296" s="15">
        <v>152</v>
      </c>
    </row>
    <row r="2297" spans="1:2" x14ac:dyDescent="0.2">
      <c r="A2297" s="15" t="s">
        <v>1699</v>
      </c>
      <c r="B2297" s="15">
        <v>148</v>
      </c>
    </row>
    <row r="2298" spans="1:2" x14ac:dyDescent="0.2">
      <c r="A2298" s="15" t="s">
        <v>1700</v>
      </c>
      <c r="B2298" s="15">
        <v>144</v>
      </c>
    </row>
    <row r="2299" spans="1:2" x14ac:dyDescent="0.2">
      <c r="A2299" s="15" t="s">
        <v>1701</v>
      </c>
      <c r="B2299" s="15">
        <v>140</v>
      </c>
    </row>
    <row r="2300" spans="1:2" x14ac:dyDescent="0.2">
      <c r="A2300" s="15" t="s">
        <v>1702</v>
      </c>
      <c r="B2300" s="15">
        <v>136</v>
      </c>
    </row>
    <row r="2301" spans="1:2" x14ac:dyDescent="0.2">
      <c r="A2301" s="15" t="s">
        <v>1703</v>
      </c>
      <c r="B2301" s="15">
        <v>168</v>
      </c>
    </row>
    <row r="2302" spans="1:2" x14ac:dyDescent="0.2">
      <c r="A2302" s="15" t="s">
        <v>1704</v>
      </c>
      <c r="B2302" s="15">
        <v>164</v>
      </c>
    </row>
    <row r="2303" spans="1:2" x14ac:dyDescent="0.2">
      <c r="A2303" s="15" t="s">
        <v>1705</v>
      </c>
      <c r="B2303" s="15">
        <v>160</v>
      </c>
    </row>
    <row r="2304" spans="1:2" x14ac:dyDescent="0.2">
      <c r="A2304" s="15" t="s">
        <v>1706</v>
      </c>
      <c r="B2304" s="15">
        <v>156</v>
      </c>
    </row>
    <row r="2305" spans="1:2" x14ac:dyDescent="0.2">
      <c r="A2305" s="15" t="s">
        <v>1707</v>
      </c>
      <c r="B2305" s="15">
        <v>152</v>
      </c>
    </row>
    <row r="2306" spans="1:2" x14ac:dyDescent="0.2">
      <c r="A2306" s="15" t="s">
        <v>1708</v>
      </c>
      <c r="B2306" s="15">
        <v>148</v>
      </c>
    </row>
    <row r="2307" spans="1:2" x14ac:dyDescent="0.2">
      <c r="A2307" s="15" t="s">
        <v>1709</v>
      </c>
      <c r="B2307" s="15">
        <v>144</v>
      </c>
    </row>
    <row r="2308" spans="1:2" x14ac:dyDescent="0.2">
      <c r="A2308" s="15" t="s">
        <v>1710</v>
      </c>
      <c r="B2308" s="15">
        <v>140</v>
      </c>
    </row>
    <row r="2309" spans="1:2" x14ac:dyDescent="0.2">
      <c r="A2309" s="15" t="s">
        <v>1711</v>
      </c>
      <c r="B2309" s="15">
        <v>136</v>
      </c>
    </row>
    <row r="2310" spans="1:2" x14ac:dyDescent="0.2">
      <c r="A2310" s="15" t="s">
        <v>1712</v>
      </c>
      <c r="B2310" s="15">
        <v>132</v>
      </c>
    </row>
    <row r="2311" spans="1:2" x14ac:dyDescent="0.2">
      <c r="A2311" s="15" t="s">
        <v>1713</v>
      </c>
      <c r="B2311" s="15">
        <v>128</v>
      </c>
    </row>
    <row r="2312" spans="1:2" x14ac:dyDescent="0.2">
      <c r="A2312" s="15" t="s">
        <v>1714</v>
      </c>
      <c r="B2312" s="15">
        <v>160</v>
      </c>
    </row>
    <row r="2313" spans="1:2" x14ac:dyDescent="0.2">
      <c r="A2313" s="15" t="s">
        <v>1715</v>
      </c>
      <c r="B2313" s="15">
        <v>156</v>
      </c>
    </row>
    <row r="2314" spans="1:2" x14ac:dyDescent="0.2">
      <c r="A2314" s="15" t="s">
        <v>1716</v>
      </c>
      <c r="B2314" s="15">
        <v>152</v>
      </c>
    </row>
    <row r="2315" spans="1:2" x14ac:dyDescent="0.2">
      <c r="A2315" s="15" t="s">
        <v>1717</v>
      </c>
      <c r="B2315" s="15">
        <v>148</v>
      </c>
    </row>
    <row r="2316" spans="1:2" x14ac:dyDescent="0.2">
      <c r="A2316" s="15" t="s">
        <v>1718</v>
      </c>
      <c r="B2316" s="15">
        <v>144</v>
      </c>
    </row>
    <row r="2317" spans="1:2" x14ac:dyDescent="0.2">
      <c r="A2317" s="15" t="s">
        <v>1719</v>
      </c>
      <c r="B2317" s="15">
        <v>140</v>
      </c>
    </row>
    <row r="2318" spans="1:2" x14ac:dyDescent="0.2">
      <c r="A2318" s="15" t="s">
        <v>1720</v>
      </c>
      <c r="B2318" s="15">
        <v>136</v>
      </c>
    </row>
    <row r="2319" spans="1:2" x14ac:dyDescent="0.2">
      <c r="A2319" s="15" t="s">
        <v>1721</v>
      </c>
      <c r="B2319" s="15">
        <v>132</v>
      </c>
    </row>
    <row r="2320" spans="1:2" x14ac:dyDescent="0.2">
      <c r="A2320" s="15" t="s">
        <v>1722</v>
      </c>
      <c r="B2320" s="15">
        <v>128</v>
      </c>
    </row>
    <row r="2321" spans="1:2" x14ac:dyDescent="0.2">
      <c r="A2321" s="15" t="s">
        <v>1723</v>
      </c>
      <c r="B2321" s="15">
        <v>124</v>
      </c>
    </row>
    <row r="2322" spans="1:2" x14ac:dyDescent="0.2">
      <c r="A2322" s="15" t="s">
        <v>1724</v>
      </c>
      <c r="B2322" s="15">
        <v>120</v>
      </c>
    </row>
    <row r="2323" spans="1:2" x14ac:dyDescent="0.2">
      <c r="A2323" s="15" t="s">
        <v>1725</v>
      </c>
      <c r="B2323" s="15">
        <v>130</v>
      </c>
    </row>
    <row r="2324" spans="1:2" x14ac:dyDescent="0.2">
      <c r="A2324" s="15" t="s">
        <v>1726</v>
      </c>
      <c r="B2324" s="15">
        <v>129</v>
      </c>
    </row>
    <row r="2325" spans="1:2" x14ac:dyDescent="0.2">
      <c r="A2325" s="15" t="s">
        <v>1727</v>
      </c>
      <c r="B2325" s="15">
        <v>127</v>
      </c>
    </row>
    <row r="2326" spans="1:2" x14ac:dyDescent="0.2">
      <c r="A2326" s="15" t="s">
        <v>1728</v>
      </c>
      <c r="B2326" s="15">
        <v>126</v>
      </c>
    </row>
    <row r="2327" spans="1:2" x14ac:dyDescent="0.2">
      <c r="A2327" s="15" t="s">
        <v>1729</v>
      </c>
      <c r="B2327" s="15">
        <v>124</v>
      </c>
    </row>
    <row r="2328" spans="1:2" x14ac:dyDescent="0.2">
      <c r="A2328" s="15" t="s">
        <v>1730</v>
      </c>
      <c r="B2328" s="15">
        <v>123</v>
      </c>
    </row>
    <row r="2329" spans="1:2" x14ac:dyDescent="0.2">
      <c r="A2329" s="15" t="s">
        <v>1731</v>
      </c>
      <c r="B2329" s="15">
        <v>121</v>
      </c>
    </row>
    <row r="2330" spans="1:2" x14ac:dyDescent="0.2">
      <c r="A2330" s="15" t="s">
        <v>1732</v>
      </c>
      <c r="B2330" s="15">
        <v>120</v>
      </c>
    </row>
    <row r="2331" spans="1:2" x14ac:dyDescent="0.2">
      <c r="A2331" s="15" t="s">
        <v>1733</v>
      </c>
      <c r="B2331" s="15">
        <v>118</v>
      </c>
    </row>
    <row r="2332" spans="1:2" x14ac:dyDescent="0.2">
      <c r="A2332" s="15" t="s">
        <v>1734</v>
      </c>
      <c r="B2332" s="15">
        <v>117</v>
      </c>
    </row>
    <row r="2333" spans="1:2" x14ac:dyDescent="0.2">
      <c r="A2333" s="15" t="s">
        <v>1735</v>
      </c>
      <c r="B2333" s="15">
        <v>115</v>
      </c>
    </row>
    <row r="2334" spans="1:2" x14ac:dyDescent="0.2">
      <c r="A2334" s="15" t="s">
        <v>1736</v>
      </c>
      <c r="B2334" s="15">
        <v>127</v>
      </c>
    </row>
    <row r="2335" spans="1:2" x14ac:dyDescent="0.2">
      <c r="A2335" s="15" t="s">
        <v>1746</v>
      </c>
      <c r="B2335" s="15">
        <v>126</v>
      </c>
    </row>
    <row r="2336" spans="1:2" x14ac:dyDescent="0.2">
      <c r="A2336" s="15" t="s">
        <v>1747</v>
      </c>
      <c r="B2336" s="15">
        <v>124</v>
      </c>
    </row>
    <row r="2337" spans="1:2" x14ac:dyDescent="0.2">
      <c r="A2337" s="15" t="s">
        <v>1748</v>
      </c>
      <c r="B2337" s="15">
        <v>123</v>
      </c>
    </row>
    <row r="2338" spans="1:2" x14ac:dyDescent="0.2">
      <c r="A2338" s="15" t="s">
        <v>1749</v>
      </c>
      <c r="B2338" s="15">
        <v>121</v>
      </c>
    </row>
    <row r="2339" spans="1:2" x14ac:dyDescent="0.2">
      <c r="A2339" s="15" t="s">
        <v>1750</v>
      </c>
      <c r="B2339" s="15">
        <v>120</v>
      </c>
    </row>
    <row r="2340" spans="1:2" x14ac:dyDescent="0.2">
      <c r="A2340" s="15" t="s">
        <v>1751</v>
      </c>
      <c r="B2340" s="15">
        <v>118</v>
      </c>
    </row>
    <row r="2341" spans="1:2" x14ac:dyDescent="0.2">
      <c r="A2341" s="15" t="s">
        <v>1752</v>
      </c>
      <c r="B2341" s="15">
        <v>117</v>
      </c>
    </row>
    <row r="2342" spans="1:2" x14ac:dyDescent="0.2">
      <c r="A2342" s="15" t="s">
        <v>1753</v>
      </c>
      <c r="B2342" s="15">
        <v>115</v>
      </c>
    </row>
    <row r="2343" spans="1:2" x14ac:dyDescent="0.2">
      <c r="A2343" s="15" t="s">
        <v>1754</v>
      </c>
      <c r="B2343" s="15">
        <v>114</v>
      </c>
    </row>
    <row r="2344" spans="1:2" x14ac:dyDescent="0.2">
      <c r="A2344" s="15" t="s">
        <v>1755</v>
      </c>
      <c r="B2344" s="15">
        <v>112</v>
      </c>
    </row>
    <row r="2345" spans="1:2" x14ac:dyDescent="0.2">
      <c r="A2345" s="15" t="s">
        <v>1756</v>
      </c>
      <c r="B2345" s="15">
        <v>124</v>
      </c>
    </row>
    <row r="2346" spans="1:2" x14ac:dyDescent="0.2">
      <c r="A2346" s="15" t="s">
        <v>1757</v>
      </c>
      <c r="B2346" s="15">
        <v>123</v>
      </c>
    </row>
    <row r="2347" spans="1:2" x14ac:dyDescent="0.2">
      <c r="A2347" s="15" t="s">
        <v>1758</v>
      </c>
      <c r="B2347" s="15">
        <v>121</v>
      </c>
    </row>
    <row r="2348" spans="1:2" x14ac:dyDescent="0.2">
      <c r="A2348" s="15" t="s">
        <v>1759</v>
      </c>
      <c r="B2348" s="15">
        <v>120</v>
      </c>
    </row>
    <row r="2349" spans="1:2" x14ac:dyDescent="0.2">
      <c r="A2349" s="15" t="s">
        <v>1760</v>
      </c>
      <c r="B2349" s="15">
        <v>118</v>
      </c>
    </row>
    <row r="2350" spans="1:2" x14ac:dyDescent="0.2">
      <c r="A2350" s="15" t="s">
        <v>1761</v>
      </c>
      <c r="B2350" s="15">
        <v>117</v>
      </c>
    </row>
    <row r="2351" spans="1:2" x14ac:dyDescent="0.2">
      <c r="A2351" s="15" t="s">
        <v>1762</v>
      </c>
      <c r="B2351" s="15">
        <v>115</v>
      </c>
    </row>
    <row r="2352" spans="1:2" x14ac:dyDescent="0.2">
      <c r="A2352" s="15" t="s">
        <v>1763</v>
      </c>
      <c r="B2352" s="15">
        <v>114</v>
      </c>
    </row>
    <row r="2353" spans="1:2" x14ac:dyDescent="0.2">
      <c r="A2353" s="15" t="s">
        <v>1764</v>
      </c>
      <c r="B2353" s="15">
        <v>112</v>
      </c>
    </row>
    <row r="2354" spans="1:2" x14ac:dyDescent="0.2">
      <c r="A2354" s="15" t="s">
        <v>1765</v>
      </c>
      <c r="B2354" s="15">
        <v>111</v>
      </c>
    </row>
    <row r="2355" spans="1:2" x14ac:dyDescent="0.2">
      <c r="A2355" s="15" t="s">
        <v>1766</v>
      </c>
      <c r="B2355" s="15">
        <v>109</v>
      </c>
    </row>
    <row r="2356" spans="1:2" x14ac:dyDescent="0.2">
      <c r="A2356" s="15" t="s">
        <v>1767</v>
      </c>
      <c r="B2356" s="15">
        <v>121</v>
      </c>
    </row>
    <row r="2357" spans="1:2" x14ac:dyDescent="0.2">
      <c r="A2357" s="15" t="s">
        <v>1768</v>
      </c>
      <c r="B2357" s="15">
        <v>120</v>
      </c>
    </row>
    <row r="2358" spans="1:2" x14ac:dyDescent="0.2">
      <c r="A2358" s="15" t="s">
        <v>1769</v>
      </c>
      <c r="B2358" s="15">
        <v>118</v>
      </c>
    </row>
    <row r="2359" spans="1:2" x14ac:dyDescent="0.2">
      <c r="A2359" s="15" t="s">
        <v>1770</v>
      </c>
      <c r="B2359" s="15">
        <v>117</v>
      </c>
    </row>
    <row r="2360" spans="1:2" x14ac:dyDescent="0.2">
      <c r="A2360" s="15" t="s">
        <v>1771</v>
      </c>
      <c r="B2360" s="15">
        <v>115</v>
      </c>
    </row>
    <row r="2361" spans="1:2" x14ac:dyDescent="0.2">
      <c r="A2361" s="15" t="s">
        <v>1772</v>
      </c>
      <c r="B2361" s="15">
        <v>114</v>
      </c>
    </row>
    <row r="2362" spans="1:2" x14ac:dyDescent="0.2">
      <c r="A2362" s="15" t="s">
        <v>1773</v>
      </c>
      <c r="B2362" s="15">
        <v>112</v>
      </c>
    </row>
    <row r="2363" spans="1:2" x14ac:dyDescent="0.2">
      <c r="A2363" s="15" t="s">
        <v>1774</v>
      </c>
      <c r="B2363" s="15">
        <v>111</v>
      </c>
    </row>
    <row r="2364" spans="1:2" x14ac:dyDescent="0.2">
      <c r="A2364" s="15" t="s">
        <v>1775</v>
      </c>
      <c r="B2364" s="15">
        <v>109</v>
      </c>
    </row>
    <row r="2365" spans="1:2" x14ac:dyDescent="0.2">
      <c r="A2365" s="15" t="s">
        <v>1776</v>
      </c>
      <c r="B2365" s="15">
        <v>108</v>
      </c>
    </row>
    <row r="2366" spans="1:2" x14ac:dyDescent="0.2">
      <c r="A2366" s="15" t="s">
        <v>1777</v>
      </c>
      <c r="B2366" s="15">
        <v>106</v>
      </c>
    </row>
    <row r="2367" spans="1:2" x14ac:dyDescent="0.2">
      <c r="A2367" s="15" t="s">
        <v>1778</v>
      </c>
      <c r="B2367" s="15">
        <v>118</v>
      </c>
    </row>
    <row r="2368" spans="1:2" x14ac:dyDescent="0.2">
      <c r="A2368" s="15" t="s">
        <v>1779</v>
      </c>
      <c r="B2368" s="15">
        <v>117</v>
      </c>
    </row>
    <row r="2369" spans="1:2" x14ac:dyDescent="0.2">
      <c r="A2369" s="15" t="s">
        <v>1780</v>
      </c>
      <c r="B2369" s="15">
        <v>115</v>
      </c>
    </row>
    <row r="2370" spans="1:2" x14ac:dyDescent="0.2">
      <c r="A2370" s="15" t="s">
        <v>1781</v>
      </c>
      <c r="B2370" s="15">
        <v>114</v>
      </c>
    </row>
    <row r="2371" spans="1:2" x14ac:dyDescent="0.2">
      <c r="A2371" s="15" t="s">
        <v>1782</v>
      </c>
      <c r="B2371" s="15">
        <v>112</v>
      </c>
    </row>
    <row r="2372" spans="1:2" x14ac:dyDescent="0.2">
      <c r="A2372" s="15" t="s">
        <v>1783</v>
      </c>
      <c r="B2372" s="15">
        <v>111</v>
      </c>
    </row>
    <row r="2373" spans="1:2" x14ac:dyDescent="0.2">
      <c r="A2373" s="15" t="s">
        <v>1784</v>
      </c>
      <c r="B2373" s="15">
        <v>109</v>
      </c>
    </row>
    <row r="2374" spans="1:2" x14ac:dyDescent="0.2">
      <c r="A2374" s="15" t="s">
        <v>1785</v>
      </c>
      <c r="B2374" s="15">
        <v>108</v>
      </c>
    </row>
    <row r="2375" spans="1:2" x14ac:dyDescent="0.2">
      <c r="A2375" s="15" t="s">
        <v>1786</v>
      </c>
      <c r="B2375" s="15">
        <v>106</v>
      </c>
    </row>
    <row r="2376" spans="1:2" x14ac:dyDescent="0.2">
      <c r="A2376" s="15" t="s">
        <v>1787</v>
      </c>
      <c r="B2376" s="15">
        <v>105</v>
      </c>
    </row>
    <row r="2377" spans="1:2" x14ac:dyDescent="0.2">
      <c r="A2377" s="15" t="s">
        <v>1788</v>
      </c>
      <c r="B2377" s="15">
        <v>103</v>
      </c>
    </row>
    <row r="2378" spans="1:2" x14ac:dyDescent="0.2">
      <c r="A2378" s="15" t="s">
        <v>1789</v>
      </c>
      <c r="B2378" s="15">
        <v>115</v>
      </c>
    </row>
    <row r="2379" spans="1:2" x14ac:dyDescent="0.2">
      <c r="A2379" s="15" t="s">
        <v>1790</v>
      </c>
      <c r="B2379" s="15">
        <v>114</v>
      </c>
    </row>
    <row r="2380" spans="1:2" x14ac:dyDescent="0.2">
      <c r="A2380" s="15" t="s">
        <v>1791</v>
      </c>
      <c r="B2380" s="15">
        <v>112</v>
      </c>
    </row>
    <row r="2381" spans="1:2" x14ac:dyDescent="0.2">
      <c r="A2381" s="15" t="s">
        <v>1792</v>
      </c>
      <c r="B2381" s="15">
        <v>111</v>
      </c>
    </row>
    <row r="2382" spans="1:2" x14ac:dyDescent="0.2">
      <c r="A2382" s="15" t="s">
        <v>1793</v>
      </c>
      <c r="B2382" s="15">
        <v>109</v>
      </c>
    </row>
    <row r="2383" spans="1:2" x14ac:dyDescent="0.2">
      <c r="A2383" s="15" t="s">
        <v>1794</v>
      </c>
      <c r="B2383" s="15">
        <v>108</v>
      </c>
    </row>
    <row r="2384" spans="1:2" x14ac:dyDescent="0.2">
      <c r="A2384" s="15" t="s">
        <v>1795</v>
      </c>
      <c r="B2384" s="15">
        <v>106</v>
      </c>
    </row>
    <row r="2385" spans="1:2" x14ac:dyDescent="0.2">
      <c r="A2385" s="15" t="s">
        <v>1796</v>
      </c>
      <c r="B2385" s="15">
        <v>105</v>
      </c>
    </row>
    <row r="2386" spans="1:2" x14ac:dyDescent="0.2">
      <c r="A2386" s="15" t="s">
        <v>1797</v>
      </c>
      <c r="B2386" s="15">
        <v>103</v>
      </c>
    </row>
    <row r="2387" spans="1:2" x14ac:dyDescent="0.2">
      <c r="A2387" s="15" t="s">
        <v>1798</v>
      </c>
      <c r="B2387" s="15">
        <v>102</v>
      </c>
    </row>
    <row r="2388" spans="1:2" x14ac:dyDescent="0.2">
      <c r="A2388" s="15" t="s">
        <v>1799</v>
      </c>
      <c r="B2388" s="15">
        <v>100</v>
      </c>
    </row>
    <row r="2389" spans="1:2" x14ac:dyDescent="0.2">
      <c r="A2389" s="15" t="s">
        <v>1800</v>
      </c>
      <c r="B2389" s="15">
        <v>70</v>
      </c>
    </row>
  </sheetData>
  <sheetProtection algorithmName="SHA-512" hashValue="/OSApPTWbh+v9ausWw+PwKdxqJP0arGdInhUFyPgcqsNeNzb3ZYq3JIiUU3JKHou+nF+l6rHuRlphju4jSNrKA==" saltValue="aj/nYBQBqjfbNdFFec+CwQ==" spinCount="100000" sheet="1" objects="1" scenarios="1" selectLockedCells="1"/>
  <autoFilter ref="A1:B2389"/>
  <phoneticPr fontId="0" type="noConversion"/>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7">
    <tabColor indexed="10"/>
  </sheetPr>
  <dimension ref="A2:F957"/>
  <sheetViews>
    <sheetView zoomScaleNormal="100" workbookViewId="0">
      <selection activeCell="R32" sqref="R32"/>
    </sheetView>
  </sheetViews>
  <sheetFormatPr defaultRowHeight="12.75" x14ac:dyDescent="0.2"/>
  <cols>
    <col min="1" max="1" width="9.140625" style="15" customWidth="1"/>
    <col min="2" max="2" width="9.5703125" style="15" bestFit="1" customWidth="1"/>
    <col min="3" max="3" width="9.140625" style="15" customWidth="1"/>
    <col min="4" max="4" width="12.28515625" style="15" bestFit="1" customWidth="1"/>
    <col min="5" max="6" width="9.140625" style="15" customWidth="1"/>
  </cols>
  <sheetData>
    <row r="2" spans="1:2" x14ac:dyDescent="0.2">
      <c r="A2" s="15" t="s">
        <v>1801</v>
      </c>
      <c r="B2" s="15" t="s">
        <v>1802</v>
      </c>
    </row>
    <row r="3" spans="1:2" x14ac:dyDescent="0.2">
      <c r="A3" s="15" t="s">
        <v>1803</v>
      </c>
    </row>
    <row r="4" spans="1:2" x14ac:dyDescent="0.2">
      <c r="A4" s="15" t="s">
        <v>1804</v>
      </c>
      <c r="B4" s="15">
        <v>15417</v>
      </c>
    </row>
    <row r="5" spans="1:2" x14ac:dyDescent="0.2">
      <c r="A5" s="15" t="s">
        <v>3677</v>
      </c>
      <c r="B5" s="15">
        <v>17036</v>
      </c>
    </row>
    <row r="6" spans="1:2" x14ac:dyDescent="0.2">
      <c r="A6" s="15" t="s">
        <v>3678</v>
      </c>
      <c r="B6" s="15">
        <v>18655</v>
      </c>
    </row>
    <row r="7" spans="1:2" x14ac:dyDescent="0.2">
      <c r="A7" s="15" t="s">
        <v>3679</v>
      </c>
      <c r="B7" s="15">
        <v>20273</v>
      </c>
    </row>
    <row r="8" spans="1:2" x14ac:dyDescent="0.2">
      <c r="A8" s="15" t="s">
        <v>3680</v>
      </c>
      <c r="B8" s="15">
        <v>21410</v>
      </c>
    </row>
    <row r="9" spans="1:2" x14ac:dyDescent="0.2">
      <c r="A9" s="15" t="s">
        <v>3681</v>
      </c>
      <c r="B9" s="15">
        <v>22773</v>
      </c>
    </row>
    <row r="10" spans="1:2" x14ac:dyDescent="0.2">
      <c r="A10" s="15" t="s">
        <v>3682</v>
      </c>
      <c r="B10" s="15">
        <v>24137</v>
      </c>
    </row>
    <row r="11" spans="1:2" x14ac:dyDescent="0.2">
      <c r="A11" s="15" t="s">
        <v>3683</v>
      </c>
      <c r="B11" s="15">
        <v>25501</v>
      </c>
    </row>
    <row r="12" spans="1:2" x14ac:dyDescent="0.2">
      <c r="A12" s="15" t="s">
        <v>3684</v>
      </c>
      <c r="B12" s="15">
        <v>26865</v>
      </c>
    </row>
    <row r="13" spans="1:2" x14ac:dyDescent="0.2">
      <c r="A13" s="15" t="s">
        <v>3685</v>
      </c>
      <c r="B13" s="15">
        <v>28228</v>
      </c>
    </row>
    <row r="14" spans="1:2" x14ac:dyDescent="0.2">
      <c r="A14" s="15" t="s">
        <v>1805</v>
      </c>
      <c r="B14" s="15">
        <v>29592</v>
      </c>
    </row>
    <row r="15" spans="1:2" x14ac:dyDescent="0.2">
      <c r="A15" s="15" t="s">
        <v>3686</v>
      </c>
      <c r="B15" s="15">
        <v>30956</v>
      </c>
    </row>
    <row r="16" spans="1:2" x14ac:dyDescent="0.2">
      <c r="A16" s="15" t="s">
        <v>3687</v>
      </c>
      <c r="B16" s="15">
        <v>32320</v>
      </c>
    </row>
    <row r="17" spans="1:2" x14ac:dyDescent="0.2">
      <c r="A17" s="15" t="s">
        <v>3688</v>
      </c>
      <c r="B17" s="15">
        <v>33684</v>
      </c>
    </row>
    <row r="18" spans="1:2" x14ac:dyDescent="0.2">
      <c r="A18" s="15" t="s">
        <v>3689</v>
      </c>
      <c r="B18" s="15">
        <v>35047</v>
      </c>
    </row>
    <row r="19" spans="1:2" x14ac:dyDescent="0.2">
      <c r="A19" s="15" t="s">
        <v>3690</v>
      </c>
      <c r="B19" s="15">
        <v>36411</v>
      </c>
    </row>
    <row r="20" spans="1:2" x14ac:dyDescent="0.2">
      <c r="A20" s="15" t="s">
        <v>3691</v>
      </c>
      <c r="B20" s="15">
        <v>37775</v>
      </c>
    </row>
    <row r="21" spans="1:2" x14ac:dyDescent="0.2">
      <c r="A21" s="15" t="s">
        <v>3692</v>
      </c>
      <c r="B21" s="15">
        <v>39193</v>
      </c>
    </row>
    <row r="22" spans="1:2" x14ac:dyDescent="0.2">
      <c r="A22" s="15" t="s">
        <v>3693</v>
      </c>
      <c r="B22" s="15">
        <v>40503</v>
      </c>
    </row>
    <row r="23" spans="1:2" x14ac:dyDescent="0.2">
      <c r="A23" s="15" t="s">
        <v>3694</v>
      </c>
      <c r="B23" s="15">
        <v>41866</v>
      </c>
    </row>
    <row r="24" spans="1:2" x14ac:dyDescent="0.2">
      <c r="A24" s="15" t="s">
        <v>1812</v>
      </c>
      <c r="B24" s="15">
        <v>17935</v>
      </c>
    </row>
    <row r="25" spans="1:2" x14ac:dyDescent="0.2">
      <c r="A25" s="15" t="s">
        <v>3695</v>
      </c>
      <c r="B25" s="15">
        <v>19554</v>
      </c>
    </row>
    <row r="26" spans="1:2" x14ac:dyDescent="0.2">
      <c r="A26" s="15" t="s">
        <v>3700</v>
      </c>
      <c r="B26" s="15">
        <v>21173</v>
      </c>
    </row>
    <row r="27" spans="1:2" x14ac:dyDescent="0.2">
      <c r="A27" s="15" t="s">
        <v>3696</v>
      </c>
      <c r="B27" s="15">
        <v>22309</v>
      </c>
    </row>
    <row r="28" spans="1:2" x14ac:dyDescent="0.2">
      <c r="A28" s="15" t="s">
        <v>3697</v>
      </c>
      <c r="B28" s="15">
        <v>23673</v>
      </c>
    </row>
    <row r="29" spans="1:2" x14ac:dyDescent="0.2">
      <c r="A29" s="15" t="s">
        <v>3698</v>
      </c>
      <c r="B29" s="15">
        <v>25036</v>
      </c>
    </row>
    <row r="30" spans="1:2" x14ac:dyDescent="0.2">
      <c r="A30" s="15" t="s">
        <v>3699</v>
      </c>
      <c r="B30" s="15">
        <v>26400</v>
      </c>
    </row>
    <row r="31" spans="1:2" x14ac:dyDescent="0.2">
      <c r="A31" s="15" t="s">
        <v>3701</v>
      </c>
      <c r="B31" s="15">
        <v>27764</v>
      </c>
    </row>
    <row r="32" spans="1:2" x14ac:dyDescent="0.2">
      <c r="A32" s="15" t="s">
        <v>3702</v>
      </c>
      <c r="B32" s="15">
        <v>29128</v>
      </c>
    </row>
    <row r="33" spans="1:2" x14ac:dyDescent="0.2">
      <c r="A33" s="15" t="s">
        <v>1806</v>
      </c>
      <c r="B33" s="15">
        <v>30491</v>
      </c>
    </row>
    <row r="34" spans="1:2" x14ac:dyDescent="0.2">
      <c r="A34" s="15" t="s">
        <v>3703</v>
      </c>
      <c r="B34" s="15">
        <v>31855</v>
      </c>
    </row>
    <row r="35" spans="1:2" x14ac:dyDescent="0.2">
      <c r="A35" s="15" t="s">
        <v>3704</v>
      </c>
      <c r="B35" s="15">
        <v>33219</v>
      </c>
    </row>
    <row r="36" spans="1:2" x14ac:dyDescent="0.2">
      <c r="A36" s="15" t="s">
        <v>3705</v>
      </c>
      <c r="B36" s="15">
        <v>34583</v>
      </c>
    </row>
    <row r="37" spans="1:2" x14ac:dyDescent="0.2">
      <c r="A37" s="15" t="s">
        <v>3706</v>
      </c>
      <c r="B37" s="15">
        <v>35947</v>
      </c>
    </row>
    <row r="38" spans="1:2" x14ac:dyDescent="0.2">
      <c r="A38" s="15" t="s">
        <v>3707</v>
      </c>
      <c r="B38" s="15">
        <v>37310</v>
      </c>
    </row>
    <row r="39" spans="1:2" x14ac:dyDescent="0.2">
      <c r="A39" s="15" t="s">
        <v>3708</v>
      </c>
      <c r="B39" s="15">
        <v>38674</v>
      </c>
    </row>
    <row r="40" spans="1:2" x14ac:dyDescent="0.2">
      <c r="A40" s="15" t="s">
        <v>3709</v>
      </c>
      <c r="B40" s="15">
        <v>40038</v>
      </c>
    </row>
    <row r="41" spans="1:2" x14ac:dyDescent="0.2">
      <c r="A41" s="15" t="s">
        <v>3710</v>
      </c>
      <c r="B41" s="15">
        <v>41402</v>
      </c>
    </row>
    <row r="42" spans="1:2" x14ac:dyDescent="0.2">
      <c r="A42" s="15" t="s">
        <v>3711</v>
      </c>
      <c r="B42" s="15">
        <v>42766</v>
      </c>
    </row>
    <row r="43" spans="1:2" x14ac:dyDescent="0.2">
      <c r="A43" s="15" t="s">
        <v>1813</v>
      </c>
      <c r="B43" s="15">
        <v>20453</v>
      </c>
    </row>
    <row r="44" spans="1:2" x14ac:dyDescent="0.2">
      <c r="A44" s="15" t="s">
        <v>3712</v>
      </c>
      <c r="B44" s="15">
        <v>22072</v>
      </c>
    </row>
    <row r="45" spans="1:2" x14ac:dyDescent="0.2">
      <c r="A45" s="15" t="s">
        <v>3713</v>
      </c>
      <c r="B45" s="15">
        <v>23208</v>
      </c>
    </row>
    <row r="46" spans="1:2" x14ac:dyDescent="0.2">
      <c r="A46" s="15" t="s">
        <v>3714</v>
      </c>
      <c r="B46" s="15">
        <v>24572</v>
      </c>
    </row>
    <row r="47" spans="1:2" x14ac:dyDescent="0.2">
      <c r="A47" s="15" t="s">
        <v>3715</v>
      </c>
      <c r="B47" s="15">
        <v>25935</v>
      </c>
    </row>
    <row r="48" spans="1:2" x14ac:dyDescent="0.2">
      <c r="A48" s="15" t="s">
        <v>3716</v>
      </c>
      <c r="B48" s="15">
        <v>27299</v>
      </c>
    </row>
    <row r="49" spans="1:2" x14ac:dyDescent="0.2">
      <c r="A49" s="15" t="s">
        <v>3717</v>
      </c>
      <c r="B49" s="15">
        <v>28663</v>
      </c>
    </row>
    <row r="50" spans="1:2" x14ac:dyDescent="0.2">
      <c r="A50" s="15" t="s">
        <v>3718</v>
      </c>
      <c r="B50" s="15">
        <v>30027</v>
      </c>
    </row>
    <row r="51" spans="1:2" x14ac:dyDescent="0.2">
      <c r="A51" s="15" t="s">
        <v>1807</v>
      </c>
      <c r="B51" s="15">
        <v>31391</v>
      </c>
    </row>
    <row r="52" spans="1:2" x14ac:dyDescent="0.2">
      <c r="A52" s="15" t="s">
        <v>3719</v>
      </c>
      <c r="B52" s="15">
        <v>32754</v>
      </c>
    </row>
    <row r="53" spans="1:2" x14ac:dyDescent="0.2">
      <c r="A53" s="15" t="s">
        <v>3720</v>
      </c>
      <c r="B53" s="15">
        <v>34118</v>
      </c>
    </row>
    <row r="54" spans="1:2" x14ac:dyDescent="0.2">
      <c r="A54" s="15" t="s">
        <v>3721</v>
      </c>
      <c r="B54" s="15">
        <v>35482</v>
      </c>
    </row>
    <row r="55" spans="1:2" x14ac:dyDescent="0.2">
      <c r="A55" s="15" t="s">
        <v>3722</v>
      </c>
      <c r="B55" s="15">
        <v>36846</v>
      </c>
    </row>
    <row r="56" spans="1:2" x14ac:dyDescent="0.2">
      <c r="A56" s="15" t="s">
        <v>3723</v>
      </c>
      <c r="B56" s="15">
        <v>38210</v>
      </c>
    </row>
    <row r="57" spans="1:2" x14ac:dyDescent="0.2">
      <c r="A57" s="15" t="s">
        <v>3724</v>
      </c>
      <c r="B57" s="15">
        <v>39573</v>
      </c>
    </row>
    <row r="58" spans="1:2" x14ac:dyDescent="0.2">
      <c r="A58" s="15" t="s">
        <v>3725</v>
      </c>
      <c r="B58" s="15">
        <v>40937</v>
      </c>
    </row>
    <row r="59" spans="1:2" x14ac:dyDescent="0.2">
      <c r="A59" s="15" t="s">
        <v>3726</v>
      </c>
      <c r="B59" s="15">
        <v>42301</v>
      </c>
    </row>
    <row r="60" spans="1:2" x14ac:dyDescent="0.2">
      <c r="A60" s="15" t="s">
        <v>3727</v>
      </c>
      <c r="B60" s="15">
        <v>44155</v>
      </c>
    </row>
    <row r="61" spans="1:2" x14ac:dyDescent="0.2">
      <c r="A61" s="15" t="s">
        <v>1814</v>
      </c>
      <c r="B61" s="15">
        <v>22971</v>
      </c>
    </row>
    <row r="62" spans="1:2" x14ac:dyDescent="0.2">
      <c r="A62" s="15" t="s">
        <v>3728</v>
      </c>
      <c r="B62" s="15">
        <v>24107</v>
      </c>
    </row>
    <row r="63" spans="1:2" x14ac:dyDescent="0.2">
      <c r="A63" s="15" t="s">
        <v>3729</v>
      </c>
      <c r="B63" s="15">
        <v>25471</v>
      </c>
    </row>
    <row r="64" spans="1:2" x14ac:dyDescent="0.2">
      <c r="A64" s="15" t="s">
        <v>3730</v>
      </c>
      <c r="B64" s="15">
        <v>26835</v>
      </c>
    </row>
    <row r="65" spans="1:2" x14ac:dyDescent="0.2">
      <c r="A65" s="15" t="s">
        <v>3731</v>
      </c>
      <c r="B65" s="15">
        <v>28198</v>
      </c>
    </row>
    <row r="66" spans="1:2" x14ac:dyDescent="0.2">
      <c r="A66" s="15" t="s">
        <v>3732</v>
      </c>
      <c r="B66" s="15">
        <v>29562</v>
      </c>
    </row>
    <row r="67" spans="1:2" x14ac:dyDescent="0.2">
      <c r="A67" s="15" t="s">
        <v>3733</v>
      </c>
      <c r="B67" s="15">
        <v>30926</v>
      </c>
    </row>
    <row r="68" spans="1:2" x14ac:dyDescent="0.2">
      <c r="A68" s="15" t="s">
        <v>1808</v>
      </c>
      <c r="B68" s="15">
        <v>32290</v>
      </c>
    </row>
    <row r="69" spans="1:2" x14ac:dyDescent="0.2">
      <c r="A69" s="15" t="s">
        <v>3734</v>
      </c>
      <c r="B69" s="15">
        <v>33654</v>
      </c>
    </row>
    <row r="70" spans="1:2" x14ac:dyDescent="0.2">
      <c r="A70" s="15" t="s">
        <v>3735</v>
      </c>
      <c r="B70" s="15">
        <v>35017</v>
      </c>
    </row>
    <row r="71" spans="1:2" x14ac:dyDescent="0.2">
      <c r="A71" s="15" t="s">
        <v>3736</v>
      </c>
      <c r="B71" s="15">
        <v>36381</v>
      </c>
    </row>
    <row r="72" spans="1:2" x14ac:dyDescent="0.2">
      <c r="A72" s="15" t="s">
        <v>3737</v>
      </c>
      <c r="B72" s="15">
        <v>37745</v>
      </c>
    </row>
    <row r="73" spans="1:2" x14ac:dyDescent="0.2">
      <c r="A73" s="15" t="s">
        <v>3738</v>
      </c>
      <c r="B73" s="15">
        <v>39109</v>
      </c>
    </row>
    <row r="74" spans="1:2" x14ac:dyDescent="0.2">
      <c r="A74" s="15" t="s">
        <v>3739</v>
      </c>
      <c r="B74" s="15">
        <v>40473</v>
      </c>
    </row>
    <row r="75" spans="1:2" x14ac:dyDescent="0.2">
      <c r="A75" s="15" t="s">
        <v>3740</v>
      </c>
      <c r="B75" s="15">
        <v>41836</v>
      </c>
    </row>
    <row r="76" spans="1:2" x14ac:dyDescent="0.2">
      <c r="A76" s="15" t="s">
        <v>3741</v>
      </c>
      <c r="B76" s="15">
        <v>43200</v>
      </c>
    </row>
    <row r="77" spans="1:2" x14ac:dyDescent="0.2">
      <c r="A77" s="15" t="s">
        <v>3742</v>
      </c>
      <c r="B77" s="15">
        <v>45055</v>
      </c>
    </row>
    <row r="78" spans="1:2" x14ac:dyDescent="0.2">
      <c r="A78" s="15" t="s">
        <v>1815</v>
      </c>
      <c r="B78" s="15">
        <v>25006</v>
      </c>
    </row>
    <row r="79" spans="1:2" x14ac:dyDescent="0.2">
      <c r="A79" s="15" t="s">
        <v>3743</v>
      </c>
      <c r="B79" s="15">
        <v>26370</v>
      </c>
    </row>
    <row r="80" spans="1:2" x14ac:dyDescent="0.2">
      <c r="A80" s="15" t="s">
        <v>3744</v>
      </c>
      <c r="B80" s="15">
        <v>27734</v>
      </c>
    </row>
    <row r="81" spans="1:2" x14ac:dyDescent="0.2">
      <c r="A81" s="15" t="s">
        <v>3745</v>
      </c>
      <c r="B81" s="15">
        <v>29098</v>
      </c>
    </row>
    <row r="82" spans="1:2" x14ac:dyDescent="0.2">
      <c r="A82" s="15" t="s">
        <v>3746</v>
      </c>
      <c r="B82" s="15">
        <v>30461</v>
      </c>
    </row>
    <row r="83" spans="1:2" x14ac:dyDescent="0.2">
      <c r="A83" s="15" t="s">
        <v>3748</v>
      </c>
      <c r="B83" s="15">
        <v>31825</v>
      </c>
    </row>
    <row r="84" spans="1:2" x14ac:dyDescent="0.2">
      <c r="A84" s="15" t="s">
        <v>1809</v>
      </c>
      <c r="B84" s="15">
        <v>33189</v>
      </c>
    </row>
    <row r="85" spans="1:2" x14ac:dyDescent="0.2">
      <c r="A85" s="15" t="s">
        <v>3747</v>
      </c>
      <c r="B85" s="15">
        <v>34553</v>
      </c>
    </row>
    <row r="86" spans="1:2" x14ac:dyDescent="0.2">
      <c r="A86" s="15" t="s">
        <v>3749</v>
      </c>
      <c r="B86" s="15">
        <v>35917</v>
      </c>
    </row>
    <row r="87" spans="1:2" x14ac:dyDescent="0.2">
      <c r="A87" s="15" t="s">
        <v>3750</v>
      </c>
      <c r="B87" s="15">
        <v>37280</v>
      </c>
    </row>
    <row r="88" spans="1:2" x14ac:dyDescent="0.2">
      <c r="A88" s="15" t="s">
        <v>3751</v>
      </c>
      <c r="B88" s="15">
        <v>38644</v>
      </c>
    </row>
    <row r="89" spans="1:2" x14ac:dyDescent="0.2">
      <c r="A89" s="15" t="s">
        <v>3752</v>
      </c>
      <c r="B89">
        <v>40008</v>
      </c>
    </row>
    <row r="90" spans="1:2" x14ac:dyDescent="0.2">
      <c r="A90" s="15" t="s">
        <v>3753</v>
      </c>
      <c r="B90">
        <v>41372</v>
      </c>
    </row>
    <row r="91" spans="1:2" x14ac:dyDescent="0.2">
      <c r="A91" s="15" t="s">
        <v>3754</v>
      </c>
      <c r="B91">
        <v>42736</v>
      </c>
    </row>
    <row r="92" spans="1:2" x14ac:dyDescent="0.2">
      <c r="A92" s="15" t="s">
        <v>3755</v>
      </c>
      <c r="B92">
        <v>44099</v>
      </c>
    </row>
    <row r="93" spans="1:2" x14ac:dyDescent="0.2">
      <c r="A93" s="15" t="s">
        <v>3756</v>
      </c>
      <c r="B93">
        <v>45954</v>
      </c>
    </row>
    <row r="94" spans="1:2" x14ac:dyDescent="0.2">
      <c r="A94" s="15" t="s">
        <v>1816</v>
      </c>
      <c r="B94" s="15">
        <v>27269</v>
      </c>
    </row>
    <row r="95" spans="1:2" x14ac:dyDescent="0.2">
      <c r="A95" s="15" t="s">
        <v>3757</v>
      </c>
      <c r="B95" s="15">
        <v>28633</v>
      </c>
    </row>
    <row r="96" spans="1:2" x14ac:dyDescent="0.2">
      <c r="A96" s="15" t="s">
        <v>3758</v>
      </c>
      <c r="B96" s="15">
        <v>29997</v>
      </c>
    </row>
    <row r="97" spans="1:2" x14ac:dyDescent="0.2">
      <c r="A97" s="15" t="s">
        <v>3759</v>
      </c>
      <c r="B97" s="15">
        <v>31361</v>
      </c>
    </row>
    <row r="98" spans="1:2" x14ac:dyDescent="0.2">
      <c r="A98" s="15" t="s">
        <v>3764</v>
      </c>
      <c r="B98" s="15">
        <v>32724</v>
      </c>
    </row>
    <row r="99" spans="1:2" x14ac:dyDescent="0.2">
      <c r="A99" s="15" t="s">
        <v>1810</v>
      </c>
      <c r="B99" s="15">
        <v>34088</v>
      </c>
    </row>
    <row r="100" spans="1:2" x14ac:dyDescent="0.2">
      <c r="A100" s="15" t="s">
        <v>3760</v>
      </c>
      <c r="B100" s="15">
        <v>35452</v>
      </c>
    </row>
    <row r="101" spans="1:2" x14ac:dyDescent="0.2">
      <c r="A101" s="15" t="s">
        <v>3761</v>
      </c>
      <c r="B101" s="15">
        <v>36816</v>
      </c>
    </row>
    <row r="102" spans="1:2" x14ac:dyDescent="0.2">
      <c r="A102" s="15" t="s">
        <v>3762</v>
      </c>
      <c r="B102" s="15">
        <v>38180</v>
      </c>
    </row>
    <row r="103" spans="1:2" x14ac:dyDescent="0.2">
      <c r="A103" s="15" t="s">
        <v>3763</v>
      </c>
      <c r="B103" s="15">
        <v>39543</v>
      </c>
    </row>
    <row r="104" spans="1:2" x14ac:dyDescent="0.2">
      <c r="A104" s="15" t="s">
        <v>3765</v>
      </c>
      <c r="B104" s="15">
        <v>40907</v>
      </c>
    </row>
    <row r="105" spans="1:2" x14ac:dyDescent="0.2">
      <c r="A105" s="15" t="s">
        <v>3766</v>
      </c>
      <c r="B105" s="15">
        <v>42271</v>
      </c>
    </row>
    <row r="106" spans="1:2" x14ac:dyDescent="0.2">
      <c r="A106" s="15" t="s">
        <v>3767</v>
      </c>
      <c r="B106" s="15">
        <v>43635</v>
      </c>
    </row>
    <row r="107" spans="1:2" x14ac:dyDescent="0.2">
      <c r="A107" s="15" t="s">
        <v>3768</v>
      </c>
      <c r="B107" s="15">
        <v>44999</v>
      </c>
    </row>
    <row r="108" spans="1:2" x14ac:dyDescent="0.2">
      <c r="A108" s="15" t="s">
        <v>3769</v>
      </c>
      <c r="B108" s="15">
        <v>46855</v>
      </c>
    </row>
    <row r="109" spans="1:2" x14ac:dyDescent="0.2">
      <c r="A109" s="15" t="s">
        <v>1817</v>
      </c>
      <c r="B109" s="15">
        <v>29532</v>
      </c>
    </row>
    <row r="110" spans="1:2" x14ac:dyDescent="0.2">
      <c r="A110" s="15" t="s">
        <v>3770</v>
      </c>
      <c r="B110" s="15">
        <v>30896</v>
      </c>
    </row>
    <row r="111" spans="1:2" x14ac:dyDescent="0.2">
      <c r="A111" s="15" t="s">
        <v>3771</v>
      </c>
      <c r="B111" s="15">
        <v>32260</v>
      </c>
    </row>
    <row r="112" spans="1:2" x14ac:dyDescent="0.2">
      <c r="A112" s="15" t="s">
        <v>3772</v>
      </c>
      <c r="B112" s="15">
        <v>33624</v>
      </c>
    </row>
    <row r="113" spans="1:2" x14ac:dyDescent="0.2">
      <c r="A113" s="15" t="s">
        <v>1811</v>
      </c>
      <c r="B113" s="15">
        <v>34987</v>
      </c>
    </row>
    <row r="114" spans="1:2" x14ac:dyDescent="0.2">
      <c r="A114" s="15" t="s">
        <v>3773</v>
      </c>
      <c r="B114" s="15">
        <v>36351</v>
      </c>
    </row>
    <row r="115" spans="1:2" x14ac:dyDescent="0.2">
      <c r="A115" s="15" t="s">
        <v>3774</v>
      </c>
      <c r="B115" s="15">
        <v>37715</v>
      </c>
    </row>
    <row r="116" spans="1:2" x14ac:dyDescent="0.2">
      <c r="A116" s="15" t="s">
        <v>3775</v>
      </c>
      <c r="B116" s="15">
        <v>39079</v>
      </c>
    </row>
    <row r="117" spans="1:2" x14ac:dyDescent="0.2">
      <c r="A117" s="15" t="s">
        <v>3776</v>
      </c>
      <c r="B117" s="15">
        <v>40443</v>
      </c>
    </row>
    <row r="118" spans="1:2" x14ac:dyDescent="0.2">
      <c r="A118" s="15" t="s">
        <v>3777</v>
      </c>
      <c r="B118" s="15">
        <v>41806</v>
      </c>
    </row>
    <row r="119" spans="1:2" x14ac:dyDescent="0.2">
      <c r="A119" s="15" t="s">
        <v>3778</v>
      </c>
      <c r="B119" s="15">
        <v>43170</v>
      </c>
    </row>
    <row r="120" spans="1:2" x14ac:dyDescent="0.2">
      <c r="A120" s="15" t="s">
        <v>3779</v>
      </c>
      <c r="B120" s="15">
        <v>44534</v>
      </c>
    </row>
    <row r="121" spans="1:2" x14ac:dyDescent="0.2">
      <c r="A121" s="15" t="s">
        <v>3780</v>
      </c>
      <c r="B121" s="15">
        <v>45898</v>
      </c>
    </row>
    <row r="122" spans="1:2" x14ac:dyDescent="0.2">
      <c r="A122" s="15" t="s">
        <v>3781</v>
      </c>
      <c r="B122" s="15">
        <v>47752</v>
      </c>
    </row>
    <row r="123" spans="1:2" x14ac:dyDescent="0.2">
      <c r="A123" s="15" t="s">
        <v>4758</v>
      </c>
      <c r="B123" s="15">
        <v>31795</v>
      </c>
    </row>
    <row r="124" spans="1:2" x14ac:dyDescent="0.2">
      <c r="A124" s="15" t="s">
        <v>4759</v>
      </c>
      <c r="B124" s="15">
        <v>33159</v>
      </c>
    </row>
    <row r="125" spans="1:2" ht="11.25" customHeight="1" x14ac:dyDescent="0.2">
      <c r="A125" s="15" t="s">
        <v>4760</v>
      </c>
      <c r="B125" s="15">
        <v>34523</v>
      </c>
    </row>
    <row r="126" spans="1:2" x14ac:dyDescent="0.2">
      <c r="A126" s="15" t="s">
        <v>4761</v>
      </c>
      <c r="B126" s="15">
        <v>35887</v>
      </c>
    </row>
    <row r="127" spans="1:2" x14ac:dyDescent="0.2">
      <c r="A127" s="15" t="s">
        <v>4762</v>
      </c>
      <c r="B127" s="15">
        <v>37250</v>
      </c>
    </row>
    <row r="128" spans="1:2" x14ac:dyDescent="0.2">
      <c r="A128" s="15" t="s">
        <v>4763</v>
      </c>
      <c r="B128" s="15">
        <v>38614</v>
      </c>
    </row>
    <row r="129" spans="1:2" x14ac:dyDescent="0.2">
      <c r="A129" s="15" t="s">
        <v>4764</v>
      </c>
      <c r="B129" s="15">
        <v>39978</v>
      </c>
    </row>
    <row r="130" spans="1:2" x14ac:dyDescent="0.2">
      <c r="A130" s="15" t="s">
        <v>4765</v>
      </c>
      <c r="B130" s="15">
        <v>41342</v>
      </c>
    </row>
    <row r="131" spans="1:2" x14ac:dyDescent="0.2">
      <c r="A131" s="15" t="s">
        <v>4766</v>
      </c>
      <c r="B131" s="15">
        <v>42706</v>
      </c>
    </row>
    <row r="132" spans="1:2" x14ac:dyDescent="0.2">
      <c r="A132" s="15" t="s">
        <v>4767</v>
      </c>
      <c r="B132" s="15">
        <v>44069</v>
      </c>
    </row>
    <row r="133" spans="1:2" x14ac:dyDescent="0.2">
      <c r="A133" s="15" t="s">
        <v>4768</v>
      </c>
      <c r="B133" s="15">
        <v>45433</v>
      </c>
    </row>
    <row r="134" spans="1:2" x14ac:dyDescent="0.2">
      <c r="A134" s="15" t="s">
        <v>4769</v>
      </c>
      <c r="B134" s="15">
        <v>46797</v>
      </c>
    </row>
    <row r="135" spans="1:2" x14ac:dyDescent="0.2">
      <c r="A135" s="15" t="s">
        <v>4770</v>
      </c>
      <c r="B135" s="15">
        <v>48651</v>
      </c>
    </row>
    <row r="136" spans="1:2" x14ac:dyDescent="0.2">
      <c r="A136" s="15" t="s">
        <v>4771</v>
      </c>
      <c r="B136" s="15">
        <v>34058</v>
      </c>
    </row>
    <row r="137" spans="1:2" x14ac:dyDescent="0.2">
      <c r="A137" s="15" t="s">
        <v>4772</v>
      </c>
      <c r="B137" s="15">
        <v>35422</v>
      </c>
    </row>
    <row r="138" spans="1:2" x14ac:dyDescent="0.2">
      <c r="A138" s="15" t="s">
        <v>4773</v>
      </c>
      <c r="B138" s="15">
        <v>36786</v>
      </c>
    </row>
    <row r="139" spans="1:2" x14ac:dyDescent="0.2">
      <c r="A139" s="15" t="s">
        <v>4774</v>
      </c>
      <c r="B139" s="15">
        <v>38150</v>
      </c>
    </row>
    <row r="140" spans="1:2" x14ac:dyDescent="0.2">
      <c r="A140" s="15" t="s">
        <v>4775</v>
      </c>
      <c r="B140" s="15">
        <v>39513</v>
      </c>
    </row>
    <row r="141" spans="1:2" x14ac:dyDescent="0.2">
      <c r="A141" s="15" t="s">
        <v>4776</v>
      </c>
      <c r="B141" s="15">
        <v>40877</v>
      </c>
    </row>
    <row r="142" spans="1:2" x14ac:dyDescent="0.2">
      <c r="A142" s="15" t="s">
        <v>4777</v>
      </c>
      <c r="B142" s="15">
        <v>42241</v>
      </c>
    </row>
    <row r="143" spans="1:2" x14ac:dyDescent="0.2">
      <c r="A143" s="15" t="s">
        <v>4778</v>
      </c>
      <c r="B143" s="15">
        <v>43605</v>
      </c>
    </row>
    <row r="144" spans="1:2" x14ac:dyDescent="0.2">
      <c r="A144" s="15" t="s">
        <v>4779</v>
      </c>
      <c r="B144" s="15">
        <v>44969</v>
      </c>
    </row>
    <row r="145" spans="1:2" x14ac:dyDescent="0.2">
      <c r="A145" s="15" t="s">
        <v>4780</v>
      </c>
      <c r="B145" s="15">
        <v>46332</v>
      </c>
    </row>
    <row r="146" spans="1:2" x14ac:dyDescent="0.2">
      <c r="A146" s="15" t="s">
        <v>4781</v>
      </c>
      <c r="B146" s="15">
        <v>47696</v>
      </c>
    </row>
    <row r="147" spans="1:2" x14ac:dyDescent="0.2">
      <c r="A147" s="15" t="s">
        <v>4782</v>
      </c>
      <c r="B147" s="15">
        <v>49551</v>
      </c>
    </row>
    <row r="148" spans="1:2" x14ac:dyDescent="0.2">
      <c r="A148" s="15" t="s">
        <v>4783</v>
      </c>
      <c r="B148" s="15">
        <v>36321</v>
      </c>
    </row>
    <row r="149" spans="1:2" x14ac:dyDescent="0.2">
      <c r="A149" s="15" t="s">
        <v>4784</v>
      </c>
      <c r="B149" s="15">
        <v>37685</v>
      </c>
    </row>
    <row r="150" spans="1:2" x14ac:dyDescent="0.2">
      <c r="A150" s="15" t="s">
        <v>4785</v>
      </c>
      <c r="B150" s="15">
        <v>39049</v>
      </c>
    </row>
    <row r="151" spans="1:2" x14ac:dyDescent="0.2">
      <c r="A151" s="15" t="s">
        <v>4786</v>
      </c>
      <c r="B151" s="15">
        <v>40413</v>
      </c>
    </row>
    <row r="152" spans="1:2" x14ac:dyDescent="0.2">
      <c r="A152" s="15" t="s">
        <v>4787</v>
      </c>
      <c r="B152" s="15">
        <v>41776</v>
      </c>
    </row>
    <row r="153" spans="1:2" x14ac:dyDescent="0.2">
      <c r="A153" s="15" t="s">
        <v>4788</v>
      </c>
      <c r="B153" s="15">
        <v>43140</v>
      </c>
    </row>
    <row r="154" spans="1:2" x14ac:dyDescent="0.2">
      <c r="A154" s="15" t="s">
        <v>4789</v>
      </c>
      <c r="B154" s="15">
        <v>44504</v>
      </c>
    </row>
    <row r="155" spans="1:2" x14ac:dyDescent="0.2">
      <c r="A155" s="15" t="s">
        <v>4790</v>
      </c>
      <c r="B155" s="15">
        <v>45868</v>
      </c>
    </row>
    <row r="156" spans="1:2" x14ac:dyDescent="0.2">
      <c r="A156" s="15" t="s">
        <v>4791</v>
      </c>
      <c r="B156" s="15">
        <v>47232</v>
      </c>
    </row>
    <row r="157" spans="1:2" x14ac:dyDescent="0.2">
      <c r="A157" s="15" t="s">
        <v>4792</v>
      </c>
      <c r="B157" s="15">
        <v>48595</v>
      </c>
    </row>
    <row r="158" spans="1:2" x14ac:dyDescent="0.2">
      <c r="A158" s="15" t="s">
        <v>4793</v>
      </c>
      <c r="B158" s="15">
        <v>50450</v>
      </c>
    </row>
    <row r="159" spans="1:2" x14ac:dyDescent="0.2">
      <c r="A159" s="15" t="s">
        <v>1818</v>
      </c>
    </row>
    <row r="160" spans="1:2" x14ac:dyDescent="0.2">
      <c r="A160" s="15" t="s">
        <v>1819</v>
      </c>
      <c r="B160" s="15">
        <v>19002</v>
      </c>
    </row>
    <row r="161" spans="1:2" x14ac:dyDescent="0.2">
      <c r="A161" s="15" t="s">
        <v>3782</v>
      </c>
      <c r="B161" s="15">
        <v>20826</v>
      </c>
    </row>
    <row r="162" spans="1:2" x14ac:dyDescent="0.2">
      <c r="A162" s="15" t="s">
        <v>3783</v>
      </c>
      <c r="B162" s="15">
        <v>22650</v>
      </c>
    </row>
    <row r="163" spans="1:2" x14ac:dyDescent="0.2">
      <c r="A163" s="15" t="s">
        <v>3784</v>
      </c>
      <c r="B163" s="15">
        <v>24474</v>
      </c>
    </row>
    <row r="164" spans="1:2" x14ac:dyDescent="0.2">
      <c r="A164" s="15" t="s">
        <v>3785</v>
      </c>
      <c r="B164" s="15">
        <v>25863</v>
      </c>
    </row>
    <row r="165" spans="1:2" x14ac:dyDescent="0.2">
      <c r="A165" s="15" t="s">
        <v>3786</v>
      </c>
      <c r="B165" s="15">
        <v>27536</v>
      </c>
    </row>
    <row r="166" spans="1:2" x14ac:dyDescent="0.2">
      <c r="A166" s="15" t="s">
        <v>3787</v>
      </c>
      <c r="B166" s="15">
        <v>29209</v>
      </c>
    </row>
    <row r="167" spans="1:2" x14ac:dyDescent="0.2">
      <c r="A167" s="15" t="s">
        <v>3788</v>
      </c>
      <c r="B167" s="15">
        <v>30882</v>
      </c>
    </row>
    <row r="168" spans="1:2" x14ac:dyDescent="0.2">
      <c r="A168" s="15" t="s">
        <v>3789</v>
      </c>
      <c r="B168" s="15">
        <v>32556</v>
      </c>
    </row>
    <row r="169" spans="1:2" x14ac:dyDescent="0.2">
      <c r="A169" s="15" t="s">
        <v>3790</v>
      </c>
      <c r="B169" s="15">
        <v>34229</v>
      </c>
    </row>
    <row r="170" spans="1:2" x14ac:dyDescent="0.2">
      <c r="A170" s="15" t="s">
        <v>1820</v>
      </c>
      <c r="B170" s="15">
        <v>35902</v>
      </c>
    </row>
    <row r="171" spans="1:2" x14ac:dyDescent="0.2">
      <c r="A171" s="15" t="s">
        <v>3791</v>
      </c>
      <c r="B171" s="15">
        <v>37576</v>
      </c>
    </row>
    <row r="172" spans="1:2" x14ac:dyDescent="0.2">
      <c r="A172" s="15" t="s">
        <v>3792</v>
      </c>
      <c r="B172" s="15">
        <v>39249</v>
      </c>
    </row>
    <row r="173" spans="1:2" x14ac:dyDescent="0.2">
      <c r="A173" s="15" t="s">
        <v>3793</v>
      </c>
      <c r="B173" s="15">
        <v>40922</v>
      </c>
    </row>
    <row r="174" spans="1:2" x14ac:dyDescent="0.2">
      <c r="A174" s="15" t="s">
        <v>3794</v>
      </c>
      <c r="B174" s="15">
        <v>42596</v>
      </c>
    </row>
    <row r="175" spans="1:2" x14ac:dyDescent="0.2">
      <c r="A175" s="15" t="s">
        <v>3795</v>
      </c>
      <c r="B175" s="15">
        <v>44269</v>
      </c>
    </row>
    <row r="176" spans="1:2" x14ac:dyDescent="0.2">
      <c r="A176" s="15" t="s">
        <v>3796</v>
      </c>
      <c r="B176" s="15">
        <v>45942</v>
      </c>
    </row>
    <row r="177" spans="1:2" x14ac:dyDescent="0.2">
      <c r="A177" s="15" t="s">
        <v>3797</v>
      </c>
      <c r="B177" s="15">
        <v>47616</v>
      </c>
    </row>
    <row r="178" spans="1:2" x14ac:dyDescent="0.2">
      <c r="A178" s="15" t="s">
        <v>3798</v>
      </c>
      <c r="B178" s="15">
        <v>49289</v>
      </c>
    </row>
    <row r="179" spans="1:2" x14ac:dyDescent="0.2">
      <c r="A179" s="15" t="s">
        <v>3799</v>
      </c>
      <c r="B179" s="15">
        <v>50962</v>
      </c>
    </row>
    <row r="180" spans="1:2" x14ac:dyDescent="0.2">
      <c r="A180" s="15" t="s">
        <v>1826</v>
      </c>
      <c r="B180" s="15">
        <v>21912</v>
      </c>
    </row>
    <row r="181" spans="1:2" x14ac:dyDescent="0.2">
      <c r="A181" s="15" t="s">
        <v>3800</v>
      </c>
      <c r="B181" s="15">
        <v>23737</v>
      </c>
    </row>
    <row r="182" spans="1:2" x14ac:dyDescent="0.2">
      <c r="A182" s="15" t="s">
        <v>3801</v>
      </c>
      <c r="B182" s="15">
        <v>25561</v>
      </c>
    </row>
    <row r="183" spans="1:2" x14ac:dyDescent="0.2">
      <c r="A183" s="15" t="s">
        <v>3802</v>
      </c>
      <c r="B183" s="15">
        <v>26949</v>
      </c>
    </row>
    <row r="184" spans="1:2" x14ac:dyDescent="0.2">
      <c r="A184" s="15" t="s">
        <v>3803</v>
      </c>
      <c r="B184" s="15">
        <v>28622</v>
      </c>
    </row>
    <row r="185" spans="1:2" x14ac:dyDescent="0.2">
      <c r="A185" s="15" t="s">
        <v>3804</v>
      </c>
      <c r="B185" s="15">
        <v>30295</v>
      </c>
    </row>
    <row r="186" spans="1:2" x14ac:dyDescent="0.2">
      <c r="A186" s="15" t="s">
        <v>3805</v>
      </c>
      <c r="B186" s="15">
        <v>31969</v>
      </c>
    </row>
    <row r="187" spans="1:2" x14ac:dyDescent="0.2">
      <c r="A187" s="15" t="s">
        <v>3806</v>
      </c>
      <c r="B187" s="15">
        <v>33642</v>
      </c>
    </row>
    <row r="188" spans="1:2" x14ac:dyDescent="0.2">
      <c r="A188" s="15" t="s">
        <v>3807</v>
      </c>
      <c r="B188" s="15">
        <v>35315</v>
      </c>
    </row>
    <row r="189" spans="1:2" x14ac:dyDescent="0.2">
      <c r="A189" s="15" t="s">
        <v>1821</v>
      </c>
      <c r="B189" s="15">
        <v>36989</v>
      </c>
    </row>
    <row r="190" spans="1:2" x14ac:dyDescent="0.2">
      <c r="A190" s="15" t="s">
        <v>3808</v>
      </c>
      <c r="B190" s="15">
        <v>38662</v>
      </c>
    </row>
    <row r="191" spans="1:2" x14ac:dyDescent="0.2">
      <c r="A191" s="15" t="s">
        <v>3809</v>
      </c>
      <c r="B191" s="15">
        <v>40335</v>
      </c>
    </row>
    <row r="192" spans="1:2" x14ac:dyDescent="0.2">
      <c r="A192" s="15" t="s">
        <v>3810</v>
      </c>
      <c r="B192" s="15">
        <v>42009</v>
      </c>
    </row>
    <row r="193" spans="1:2" x14ac:dyDescent="0.2">
      <c r="A193" s="15" t="s">
        <v>3811</v>
      </c>
      <c r="B193" s="15">
        <v>43682</v>
      </c>
    </row>
    <row r="194" spans="1:2" x14ac:dyDescent="0.2">
      <c r="A194" s="15" t="s">
        <v>3812</v>
      </c>
      <c r="B194" s="15">
        <v>45355</v>
      </c>
    </row>
    <row r="195" spans="1:2" x14ac:dyDescent="0.2">
      <c r="A195" s="15" t="s">
        <v>3813</v>
      </c>
      <c r="B195" s="15">
        <v>47028</v>
      </c>
    </row>
    <row r="196" spans="1:2" x14ac:dyDescent="0.2">
      <c r="A196" s="15" t="s">
        <v>3814</v>
      </c>
      <c r="B196" s="15">
        <v>48702</v>
      </c>
    </row>
    <row r="197" spans="1:2" x14ac:dyDescent="0.2">
      <c r="A197" s="15" t="s">
        <v>3815</v>
      </c>
      <c r="B197" s="15">
        <v>50375</v>
      </c>
    </row>
    <row r="198" spans="1:2" x14ac:dyDescent="0.2">
      <c r="A198" s="15" t="s">
        <v>3816</v>
      </c>
      <c r="B198" s="15">
        <v>52048</v>
      </c>
    </row>
    <row r="199" spans="1:2" x14ac:dyDescent="0.2">
      <c r="A199" s="15" t="s">
        <v>1827</v>
      </c>
      <c r="B199" s="15">
        <v>24823</v>
      </c>
    </row>
    <row r="200" spans="1:2" x14ac:dyDescent="0.2">
      <c r="A200" s="15" t="s">
        <v>3817</v>
      </c>
      <c r="B200" s="15">
        <v>26647</v>
      </c>
    </row>
    <row r="201" spans="1:2" x14ac:dyDescent="0.2">
      <c r="A201" s="15" t="s">
        <v>3818</v>
      </c>
      <c r="B201" s="15">
        <v>28035</v>
      </c>
    </row>
    <row r="202" spans="1:2" x14ac:dyDescent="0.2">
      <c r="A202" s="15" t="s">
        <v>3819</v>
      </c>
      <c r="B202" s="15">
        <v>29708</v>
      </c>
    </row>
    <row r="203" spans="1:2" x14ac:dyDescent="0.2">
      <c r="A203" s="15" t="s">
        <v>3820</v>
      </c>
      <c r="B203" s="15">
        <v>31382</v>
      </c>
    </row>
    <row r="204" spans="1:2" x14ac:dyDescent="0.2">
      <c r="A204" s="15" t="s">
        <v>3821</v>
      </c>
      <c r="B204" s="15">
        <v>33055</v>
      </c>
    </row>
    <row r="205" spans="1:2" x14ac:dyDescent="0.2">
      <c r="A205" s="15" t="s">
        <v>3822</v>
      </c>
      <c r="B205" s="15">
        <v>34728</v>
      </c>
    </row>
    <row r="206" spans="1:2" x14ac:dyDescent="0.2">
      <c r="A206" s="15" t="s">
        <v>3823</v>
      </c>
      <c r="B206" s="15">
        <v>36402</v>
      </c>
    </row>
    <row r="207" spans="1:2" x14ac:dyDescent="0.2">
      <c r="A207" s="15" t="s">
        <v>3824</v>
      </c>
      <c r="B207" s="15">
        <v>38075</v>
      </c>
    </row>
    <row r="208" spans="1:2" x14ac:dyDescent="0.2">
      <c r="A208" s="15" t="s">
        <v>3825</v>
      </c>
      <c r="B208" s="15">
        <v>39748</v>
      </c>
    </row>
    <row r="209" spans="1:2" x14ac:dyDescent="0.2">
      <c r="A209" s="15" t="s">
        <v>3826</v>
      </c>
      <c r="B209" s="15">
        <v>41421</v>
      </c>
    </row>
    <row r="210" spans="1:2" x14ac:dyDescent="0.2">
      <c r="A210" s="15" t="s">
        <v>3827</v>
      </c>
      <c r="B210" s="15">
        <v>43095</v>
      </c>
    </row>
    <row r="211" spans="1:2" x14ac:dyDescent="0.2">
      <c r="A211" s="15" t="s">
        <v>3828</v>
      </c>
      <c r="B211" s="15">
        <v>44768</v>
      </c>
    </row>
    <row r="212" spans="1:2" x14ac:dyDescent="0.2">
      <c r="A212" s="15" t="s">
        <v>3829</v>
      </c>
      <c r="B212" s="15">
        <v>46441</v>
      </c>
    </row>
    <row r="213" spans="1:2" x14ac:dyDescent="0.2">
      <c r="A213" s="15" t="s">
        <v>3830</v>
      </c>
      <c r="B213" s="15">
        <v>48115</v>
      </c>
    </row>
    <row r="214" spans="1:2" x14ac:dyDescent="0.2">
      <c r="A214" s="15" t="s">
        <v>3831</v>
      </c>
      <c r="B214" s="15">
        <v>49788</v>
      </c>
    </row>
    <row r="215" spans="1:2" x14ac:dyDescent="0.2">
      <c r="A215" s="15" t="s">
        <v>3832</v>
      </c>
      <c r="B215" s="15">
        <v>51461</v>
      </c>
    </row>
    <row r="216" spans="1:2" x14ac:dyDescent="0.2">
      <c r="A216" s="15" t="s">
        <v>3833</v>
      </c>
      <c r="B216" s="15">
        <v>53661</v>
      </c>
    </row>
    <row r="217" spans="1:2" x14ac:dyDescent="0.2">
      <c r="A217" s="15" t="s">
        <v>1828</v>
      </c>
      <c r="B217" s="15">
        <v>27733</v>
      </c>
    </row>
    <row r="218" spans="1:2" x14ac:dyDescent="0.2">
      <c r="A218" s="15" t="s">
        <v>3834</v>
      </c>
      <c r="B218" s="15">
        <v>29121</v>
      </c>
    </row>
    <row r="219" spans="1:2" x14ac:dyDescent="0.2">
      <c r="A219" s="15" t="s">
        <v>3835</v>
      </c>
      <c r="B219" s="15">
        <v>30795</v>
      </c>
    </row>
    <row r="220" spans="1:2" x14ac:dyDescent="0.2">
      <c r="A220" s="15" t="s">
        <v>3836</v>
      </c>
      <c r="B220" s="15">
        <v>32468</v>
      </c>
    </row>
    <row r="221" spans="1:2" x14ac:dyDescent="0.2">
      <c r="A221" s="15" t="s">
        <v>3837</v>
      </c>
      <c r="B221" s="15">
        <v>34141</v>
      </c>
    </row>
    <row r="222" spans="1:2" x14ac:dyDescent="0.2">
      <c r="A222" s="15" t="s">
        <v>3838</v>
      </c>
      <c r="B222" s="15">
        <v>35814</v>
      </c>
    </row>
    <row r="223" spans="1:2" x14ac:dyDescent="0.2">
      <c r="A223" s="15" t="s">
        <v>3839</v>
      </c>
      <c r="B223" s="15">
        <v>37488</v>
      </c>
    </row>
    <row r="224" spans="1:2" x14ac:dyDescent="0.2">
      <c r="A224" s="15" t="s">
        <v>1822</v>
      </c>
      <c r="B224" s="15">
        <v>39161</v>
      </c>
    </row>
    <row r="225" spans="1:2" x14ac:dyDescent="0.2">
      <c r="A225" s="15" t="s">
        <v>3840</v>
      </c>
      <c r="B225" s="15">
        <v>40834</v>
      </c>
    </row>
    <row r="226" spans="1:2" x14ac:dyDescent="0.2">
      <c r="A226" s="15" t="s">
        <v>3841</v>
      </c>
      <c r="B226" s="15">
        <v>42508</v>
      </c>
    </row>
    <row r="227" spans="1:2" x14ac:dyDescent="0.2">
      <c r="A227" s="15" t="s">
        <v>3842</v>
      </c>
      <c r="B227" s="15">
        <v>44181</v>
      </c>
    </row>
    <row r="228" spans="1:2" x14ac:dyDescent="0.2">
      <c r="A228" s="15" t="s">
        <v>3843</v>
      </c>
      <c r="B228" s="15">
        <v>45854</v>
      </c>
    </row>
    <row r="229" spans="1:2" x14ac:dyDescent="0.2">
      <c r="A229" s="15" t="s">
        <v>3844</v>
      </c>
      <c r="B229" s="15">
        <v>47528</v>
      </c>
    </row>
    <row r="230" spans="1:2" x14ac:dyDescent="0.2">
      <c r="A230" s="15" t="s">
        <v>3845</v>
      </c>
      <c r="B230" s="15">
        <v>49201</v>
      </c>
    </row>
    <row r="231" spans="1:2" x14ac:dyDescent="0.2">
      <c r="A231" s="15" t="s">
        <v>3846</v>
      </c>
      <c r="B231" s="15">
        <v>50874</v>
      </c>
    </row>
    <row r="232" spans="1:2" x14ac:dyDescent="0.2">
      <c r="A232" s="15" t="s">
        <v>3847</v>
      </c>
      <c r="B232" s="15">
        <v>52547</v>
      </c>
    </row>
    <row r="233" spans="1:2" x14ac:dyDescent="0.2">
      <c r="A233" s="15" t="s">
        <v>3848</v>
      </c>
      <c r="B233" s="15">
        <v>54747</v>
      </c>
    </row>
    <row r="234" spans="1:2" x14ac:dyDescent="0.2">
      <c r="A234" s="15" t="s">
        <v>1829</v>
      </c>
      <c r="B234" s="15">
        <v>30207</v>
      </c>
    </row>
    <row r="235" spans="1:2" x14ac:dyDescent="0.2">
      <c r="A235" s="15" t="s">
        <v>3849</v>
      </c>
      <c r="B235" s="15">
        <v>31881</v>
      </c>
    </row>
    <row r="236" spans="1:2" x14ac:dyDescent="0.2">
      <c r="A236" s="15" t="s">
        <v>3850</v>
      </c>
      <c r="B236" s="15">
        <v>33554</v>
      </c>
    </row>
    <row r="237" spans="1:2" x14ac:dyDescent="0.2">
      <c r="A237" s="15" t="s">
        <v>3851</v>
      </c>
      <c r="B237" s="15">
        <v>35227</v>
      </c>
    </row>
    <row r="238" spans="1:2" x14ac:dyDescent="0.2">
      <c r="A238" s="15" t="s">
        <v>3852</v>
      </c>
      <c r="B238" s="15">
        <v>36901</v>
      </c>
    </row>
    <row r="239" spans="1:2" x14ac:dyDescent="0.2">
      <c r="A239" s="15" t="s">
        <v>3853</v>
      </c>
      <c r="B239" s="15">
        <v>38574</v>
      </c>
    </row>
    <row r="240" spans="1:2" x14ac:dyDescent="0.2">
      <c r="A240" s="15" t="s">
        <v>1823</v>
      </c>
      <c r="B240" s="15">
        <v>40247</v>
      </c>
    </row>
    <row r="241" spans="1:2" x14ac:dyDescent="0.2">
      <c r="A241" s="15" t="s">
        <v>3854</v>
      </c>
      <c r="B241" s="15">
        <v>41921</v>
      </c>
    </row>
    <row r="242" spans="1:2" x14ac:dyDescent="0.2">
      <c r="A242" s="15" t="s">
        <v>3855</v>
      </c>
      <c r="B242" s="15">
        <v>43594</v>
      </c>
    </row>
    <row r="243" spans="1:2" x14ac:dyDescent="0.2">
      <c r="A243" s="15" t="s">
        <v>3856</v>
      </c>
      <c r="B243" s="15">
        <v>45267</v>
      </c>
    </row>
    <row r="244" spans="1:2" x14ac:dyDescent="0.2">
      <c r="A244" s="15" t="s">
        <v>3857</v>
      </c>
      <c r="B244" s="15">
        <v>46940</v>
      </c>
    </row>
    <row r="245" spans="1:2" x14ac:dyDescent="0.2">
      <c r="A245" s="15" t="s">
        <v>3858</v>
      </c>
      <c r="B245" s="15">
        <v>48614</v>
      </c>
    </row>
    <row r="246" spans="1:2" x14ac:dyDescent="0.2">
      <c r="A246" s="15" t="s">
        <v>3859</v>
      </c>
      <c r="B246" s="15">
        <v>50287</v>
      </c>
    </row>
    <row r="247" spans="1:2" x14ac:dyDescent="0.2">
      <c r="A247" s="15" t="s">
        <v>3860</v>
      </c>
      <c r="B247" s="15">
        <v>51960</v>
      </c>
    </row>
    <row r="248" spans="1:2" x14ac:dyDescent="0.2">
      <c r="A248" s="15" t="s">
        <v>3861</v>
      </c>
      <c r="B248" s="15">
        <v>53634</v>
      </c>
    </row>
    <row r="249" spans="1:2" x14ac:dyDescent="0.2">
      <c r="A249" s="15" t="s">
        <v>3862</v>
      </c>
      <c r="B249" s="15">
        <v>55833</v>
      </c>
    </row>
    <row r="250" spans="1:2" x14ac:dyDescent="0.2">
      <c r="A250" s="15" t="s">
        <v>1830</v>
      </c>
      <c r="B250" s="15">
        <v>32967</v>
      </c>
    </row>
    <row r="251" spans="1:2" x14ac:dyDescent="0.2">
      <c r="A251" s="15" t="s">
        <v>3863</v>
      </c>
      <c r="B251" s="15">
        <v>34640</v>
      </c>
    </row>
    <row r="252" spans="1:2" x14ac:dyDescent="0.2">
      <c r="A252" s="15" t="s">
        <v>3864</v>
      </c>
      <c r="B252" s="15">
        <v>36314</v>
      </c>
    </row>
    <row r="253" spans="1:2" x14ac:dyDescent="0.2">
      <c r="A253" s="15" t="s">
        <v>3865</v>
      </c>
      <c r="B253" s="15">
        <v>37987</v>
      </c>
    </row>
    <row r="254" spans="1:2" x14ac:dyDescent="0.2">
      <c r="A254" s="15" t="s">
        <v>3866</v>
      </c>
      <c r="B254" s="15">
        <v>39660</v>
      </c>
    </row>
    <row r="255" spans="1:2" x14ac:dyDescent="0.2">
      <c r="A255" s="15" t="s">
        <v>1824</v>
      </c>
      <c r="B255" s="15">
        <v>41333</v>
      </c>
    </row>
    <row r="256" spans="1:2" x14ac:dyDescent="0.2">
      <c r="A256" s="15" t="s">
        <v>3867</v>
      </c>
      <c r="B256" s="15">
        <v>43007</v>
      </c>
    </row>
    <row r="257" spans="1:2" x14ac:dyDescent="0.2">
      <c r="A257" s="15" t="s">
        <v>3868</v>
      </c>
      <c r="B257" s="15">
        <v>44680</v>
      </c>
    </row>
    <row r="258" spans="1:2" x14ac:dyDescent="0.2">
      <c r="A258" s="15" t="s">
        <v>3869</v>
      </c>
      <c r="B258" s="15">
        <v>46353</v>
      </c>
    </row>
    <row r="259" spans="1:2" x14ac:dyDescent="0.2">
      <c r="A259" s="15" t="s">
        <v>3870</v>
      </c>
      <c r="B259" s="15">
        <v>48027</v>
      </c>
    </row>
    <row r="260" spans="1:2" x14ac:dyDescent="0.2">
      <c r="A260" s="15" t="s">
        <v>3871</v>
      </c>
      <c r="B260" s="15">
        <v>49700</v>
      </c>
    </row>
    <row r="261" spans="1:2" x14ac:dyDescent="0.2">
      <c r="A261" s="15" t="s">
        <v>3872</v>
      </c>
      <c r="B261" s="15">
        <v>51373</v>
      </c>
    </row>
    <row r="262" spans="1:2" x14ac:dyDescent="0.2">
      <c r="A262" s="15" t="s">
        <v>3873</v>
      </c>
      <c r="B262" s="15">
        <v>53047</v>
      </c>
    </row>
    <row r="263" spans="1:2" x14ac:dyDescent="0.2">
      <c r="A263" s="15" t="s">
        <v>3874</v>
      </c>
      <c r="B263" s="15">
        <v>54720</v>
      </c>
    </row>
    <row r="264" spans="1:2" x14ac:dyDescent="0.2">
      <c r="A264" s="15" t="s">
        <v>3875</v>
      </c>
      <c r="B264" s="15">
        <v>56920</v>
      </c>
    </row>
    <row r="265" spans="1:2" x14ac:dyDescent="0.2">
      <c r="A265" s="15" t="s">
        <v>1831</v>
      </c>
      <c r="B265" s="15">
        <v>35727</v>
      </c>
    </row>
    <row r="266" spans="1:2" x14ac:dyDescent="0.2">
      <c r="A266" s="15" t="s">
        <v>3876</v>
      </c>
      <c r="B266" s="15">
        <v>37400</v>
      </c>
    </row>
    <row r="267" spans="1:2" x14ac:dyDescent="0.2">
      <c r="A267" s="15" t="s">
        <v>3877</v>
      </c>
      <c r="B267" s="15">
        <v>39073</v>
      </c>
    </row>
    <row r="268" spans="1:2" x14ac:dyDescent="0.2">
      <c r="A268" s="15" t="s">
        <v>3878</v>
      </c>
      <c r="B268" s="15">
        <v>40746</v>
      </c>
    </row>
    <row r="269" spans="1:2" x14ac:dyDescent="0.2">
      <c r="A269" s="15" t="s">
        <v>1825</v>
      </c>
      <c r="B269" s="15">
        <v>42420</v>
      </c>
    </row>
    <row r="270" spans="1:2" x14ac:dyDescent="0.2">
      <c r="A270" s="15" t="s">
        <v>3879</v>
      </c>
      <c r="B270" s="15">
        <v>44093</v>
      </c>
    </row>
    <row r="271" spans="1:2" x14ac:dyDescent="0.2">
      <c r="A271" s="15" t="s">
        <v>3880</v>
      </c>
      <c r="B271" s="15">
        <v>45766</v>
      </c>
    </row>
    <row r="272" spans="1:2" x14ac:dyDescent="0.2">
      <c r="A272" s="15" t="s">
        <v>3881</v>
      </c>
      <c r="B272" s="15">
        <v>47440</v>
      </c>
    </row>
    <row r="273" spans="1:2" x14ac:dyDescent="0.2">
      <c r="A273" s="15" t="s">
        <v>3882</v>
      </c>
      <c r="B273" s="15">
        <v>49113</v>
      </c>
    </row>
    <row r="274" spans="1:2" x14ac:dyDescent="0.2">
      <c r="A274" s="15" t="s">
        <v>3883</v>
      </c>
      <c r="B274" s="15">
        <v>50786</v>
      </c>
    </row>
    <row r="275" spans="1:2" x14ac:dyDescent="0.2">
      <c r="A275" s="15" t="s">
        <v>3884</v>
      </c>
      <c r="B275" s="15">
        <v>52460</v>
      </c>
    </row>
    <row r="276" spans="1:2" x14ac:dyDescent="0.2">
      <c r="A276" s="15" t="s">
        <v>3885</v>
      </c>
      <c r="B276" s="15">
        <v>54133</v>
      </c>
    </row>
    <row r="277" spans="1:2" x14ac:dyDescent="0.2">
      <c r="A277" s="15" t="s">
        <v>3886</v>
      </c>
      <c r="B277" s="15">
        <v>55806</v>
      </c>
    </row>
    <row r="278" spans="1:2" x14ac:dyDescent="0.2">
      <c r="A278" s="15" t="s">
        <v>3887</v>
      </c>
      <c r="B278" s="15">
        <v>58006</v>
      </c>
    </row>
    <row r="279" spans="1:2" x14ac:dyDescent="0.2">
      <c r="A279" s="15" t="s">
        <v>4794</v>
      </c>
      <c r="B279" s="15">
        <v>38486</v>
      </c>
    </row>
    <row r="280" spans="1:2" x14ac:dyDescent="0.2">
      <c r="A280" s="15" t="s">
        <v>4795</v>
      </c>
      <c r="B280" s="15">
        <v>40159</v>
      </c>
    </row>
    <row r="281" spans="1:2" x14ac:dyDescent="0.2">
      <c r="A281" s="15" t="s">
        <v>4796</v>
      </c>
      <c r="B281" s="15">
        <v>41833</v>
      </c>
    </row>
    <row r="282" spans="1:2" x14ac:dyDescent="0.2">
      <c r="A282" s="15" t="s">
        <v>4797</v>
      </c>
      <c r="B282" s="15">
        <v>43506</v>
      </c>
    </row>
    <row r="283" spans="1:2" x14ac:dyDescent="0.2">
      <c r="A283" s="15" t="s">
        <v>4798</v>
      </c>
      <c r="B283" s="15">
        <v>45179</v>
      </c>
    </row>
    <row r="284" spans="1:2" x14ac:dyDescent="0.2">
      <c r="A284" s="15" t="s">
        <v>4799</v>
      </c>
      <c r="B284" s="15">
        <v>46853</v>
      </c>
    </row>
    <row r="285" spans="1:2" x14ac:dyDescent="0.2">
      <c r="A285" s="15" t="s">
        <v>4800</v>
      </c>
      <c r="B285" s="15">
        <v>48526</v>
      </c>
    </row>
    <row r="286" spans="1:2" x14ac:dyDescent="0.2">
      <c r="A286" s="15" t="s">
        <v>4801</v>
      </c>
      <c r="B286" s="15">
        <v>50199</v>
      </c>
    </row>
    <row r="287" spans="1:2" x14ac:dyDescent="0.2">
      <c r="A287" s="15" t="s">
        <v>4802</v>
      </c>
      <c r="B287" s="15">
        <v>51872</v>
      </c>
    </row>
    <row r="288" spans="1:2" x14ac:dyDescent="0.2">
      <c r="A288" s="15" t="s">
        <v>4803</v>
      </c>
      <c r="B288" s="15">
        <v>53546</v>
      </c>
    </row>
    <row r="289" spans="1:2" x14ac:dyDescent="0.2">
      <c r="A289" s="15" t="s">
        <v>4804</v>
      </c>
      <c r="B289" s="15">
        <v>55219</v>
      </c>
    </row>
    <row r="290" spans="1:2" x14ac:dyDescent="0.2">
      <c r="A290" s="15" t="s">
        <v>4805</v>
      </c>
      <c r="B290" s="15">
        <v>56892</v>
      </c>
    </row>
    <row r="291" spans="1:2" x14ac:dyDescent="0.2">
      <c r="A291" s="15" t="s">
        <v>4806</v>
      </c>
      <c r="B291" s="15">
        <v>59092</v>
      </c>
    </row>
    <row r="292" spans="1:2" x14ac:dyDescent="0.2">
      <c r="A292" s="15" t="s">
        <v>4807</v>
      </c>
      <c r="B292" s="15">
        <v>41246</v>
      </c>
    </row>
    <row r="293" spans="1:2" x14ac:dyDescent="0.2">
      <c r="A293" s="15" t="s">
        <v>4808</v>
      </c>
      <c r="B293" s="15">
        <v>42919</v>
      </c>
    </row>
    <row r="294" spans="1:2" x14ac:dyDescent="0.2">
      <c r="A294" s="15" t="s">
        <v>4809</v>
      </c>
      <c r="B294" s="15">
        <v>44592</v>
      </c>
    </row>
    <row r="295" spans="1:2" x14ac:dyDescent="0.2">
      <c r="A295" s="15" t="s">
        <v>4810</v>
      </c>
      <c r="B295" s="15">
        <v>46265</v>
      </c>
    </row>
    <row r="296" spans="1:2" x14ac:dyDescent="0.2">
      <c r="A296" s="15" t="s">
        <v>4811</v>
      </c>
      <c r="B296" s="15">
        <v>47939</v>
      </c>
    </row>
    <row r="297" spans="1:2" x14ac:dyDescent="0.2">
      <c r="A297" s="15" t="s">
        <v>4812</v>
      </c>
      <c r="B297" s="15">
        <v>49612</v>
      </c>
    </row>
    <row r="298" spans="1:2" x14ac:dyDescent="0.2">
      <c r="A298" s="15" t="s">
        <v>4813</v>
      </c>
      <c r="B298" s="15">
        <v>51285</v>
      </c>
    </row>
    <row r="299" spans="1:2" x14ac:dyDescent="0.2">
      <c r="A299" s="15" t="s">
        <v>4814</v>
      </c>
      <c r="B299" s="15">
        <v>52959</v>
      </c>
    </row>
    <row r="300" spans="1:2" x14ac:dyDescent="0.2">
      <c r="A300" s="15" t="s">
        <v>4815</v>
      </c>
      <c r="B300" s="15">
        <v>54632</v>
      </c>
    </row>
    <row r="301" spans="1:2" x14ac:dyDescent="0.2">
      <c r="A301" s="15" t="s">
        <v>4816</v>
      </c>
      <c r="B301" s="15">
        <v>56305</v>
      </c>
    </row>
    <row r="302" spans="1:2" x14ac:dyDescent="0.2">
      <c r="A302" s="15" t="s">
        <v>4817</v>
      </c>
      <c r="B302" s="15">
        <v>57979</v>
      </c>
    </row>
    <row r="303" spans="1:2" x14ac:dyDescent="0.2">
      <c r="A303" s="15" t="s">
        <v>4818</v>
      </c>
      <c r="B303" s="15">
        <v>60178</v>
      </c>
    </row>
    <row r="304" spans="1:2" x14ac:dyDescent="0.2">
      <c r="A304" s="15" t="s">
        <v>4819</v>
      </c>
      <c r="B304" s="15">
        <v>44005</v>
      </c>
    </row>
    <row r="305" spans="1:2" x14ac:dyDescent="0.2">
      <c r="A305" s="15" t="s">
        <v>4820</v>
      </c>
      <c r="B305" s="15">
        <v>45678</v>
      </c>
    </row>
    <row r="306" spans="1:2" x14ac:dyDescent="0.2">
      <c r="A306" s="15" t="s">
        <v>4821</v>
      </c>
      <c r="B306" s="15">
        <v>47352</v>
      </c>
    </row>
    <row r="307" spans="1:2" x14ac:dyDescent="0.2">
      <c r="A307" s="15" t="s">
        <v>4822</v>
      </c>
      <c r="B307" s="15">
        <v>49025</v>
      </c>
    </row>
    <row r="308" spans="1:2" x14ac:dyDescent="0.2">
      <c r="A308" s="15" t="s">
        <v>4823</v>
      </c>
      <c r="B308" s="15">
        <v>50698</v>
      </c>
    </row>
    <row r="309" spans="1:2" x14ac:dyDescent="0.2">
      <c r="A309" s="15" t="s">
        <v>4824</v>
      </c>
      <c r="B309" s="15">
        <v>52372</v>
      </c>
    </row>
    <row r="310" spans="1:2" x14ac:dyDescent="0.2">
      <c r="A310" s="15" t="s">
        <v>4825</v>
      </c>
      <c r="B310" s="15">
        <v>54045</v>
      </c>
    </row>
    <row r="311" spans="1:2" x14ac:dyDescent="0.2">
      <c r="A311" s="15" t="s">
        <v>4826</v>
      </c>
      <c r="B311" s="15">
        <v>55718</v>
      </c>
    </row>
    <row r="312" spans="1:2" x14ac:dyDescent="0.2">
      <c r="A312" s="15" t="s">
        <v>4827</v>
      </c>
      <c r="B312" s="15">
        <v>57392</v>
      </c>
    </row>
    <row r="313" spans="1:2" x14ac:dyDescent="0.2">
      <c r="A313" s="15" t="s">
        <v>4828</v>
      </c>
      <c r="B313" s="15">
        <v>59065</v>
      </c>
    </row>
    <row r="314" spans="1:2" x14ac:dyDescent="0.2">
      <c r="A314" s="15" t="s">
        <v>4829</v>
      </c>
      <c r="B314" s="15">
        <v>61265</v>
      </c>
    </row>
    <row r="315" spans="1:2" x14ac:dyDescent="0.2">
      <c r="A315" s="15" t="s">
        <v>1832</v>
      </c>
    </row>
    <row r="316" spans="1:2" x14ac:dyDescent="0.2">
      <c r="A316" s="15" t="s">
        <v>1833</v>
      </c>
      <c r="B316" s="15">
        <v>19064</v>
      </c>
    </row>
    <row r="317" spans="1:2" x14ac:dyDescent="0.2">
      <c r="A317" s="15" t="s">
        <v>3888</v>
      </c>
      <c r="B317" s="15">
        <v>20875</v>
      </c>
    </row>
    <row r="318" spans="1:2" x14ac:dyDescent="0.2">
      <c r="A318" s="15" t="s">
        <v>3889</v>
      </c>
      <c r="B318" s="15">
        <v>22686</v>
      </c>
    </row>
    <row r="319" spans="1:2" x14ac:dyDescent="0.2">
      <c r="A319" s="15" t="s">
        <v>3890</v>
      </c>
      <c r="B319" s="15">
        <v>24497</v>
      </c>
    </row>
    <row r="320" spans="1:2" x14ac:dyDescent="0.2">
      <c r="A320" s="15" t="s">
        <v>3891</v>
      </c>
      <c r="B320" s="15">
        <v>25911</v>
      </c>
    </row>
    <row r="321" spans="1:2" x14ac:dyDescent="0.2">
      <c r="A321" s="15" t="s">
        <v>3892</v>
      </c>
      <c r="B321" s="15">
        <v>27595</v>
      </c>
    </row>
    <row r="322" spans="1:2" x14ac:dyDescent="0.2">
      <c r="A322" s="15" t="s">
        <v>3893</v>
      </c>
      <c r="B322" s="15">
        <v>29279</v>
      </c>
    </row>
    <row r="323" spans="1:2" x14ac:dyDescent="0.2">
      <c r="A323" s="15" t="s">
        <v>3894</v>
      </c>
      <c r="B323" s="15">
        <v>30964</v>
      </c>
    </row>
    <row r="324" spans="1:2" x14ac:dyDescent="0.2">
      <c r="A324" s="15" t="s">
        <v>3895</v>
      </c>
      <c r="B324" s="15">
        <v>32648</v>
      </c>
    </row>
    <row r="325" spans="1:2" x14ac:dyDescent="0.2">
      <c r="A325" s="15" t="s">
        <v>3896</v>
      </c>
      <c r="B325" s="15">
        <v>34332</v>
      </c>
    </row>
    <row r="326" spans="1:2" x14ac:dyDescent="0.2">
      <c r="A326" s="15" t="s">
        <v>1834</v>
      </c>
      <c r="B326" s="15">
        <v>36016</v>
      </c>
    </row>
    <row r="327" spans="1:2" x14ac:dyDescent="0.2">
      <c r="A327" s="15" t="s">
        <v>3897</v>
      </c>
      <c r="B327" s="15">
        <v>37700</v>
      </c>
    </row>
    <row r="328" spans="1:2" x14ac:dyDescent="0.2">
      <c r="A328" s="15" t="s">
        <v>3898</v>
      </c>
      <c r="B328" s="15">
        <v>39385</v>
      </c>
    </row>
    <row r="329" spans="1:2" x14ac:dyDescent="0.2">
      <c r="A329" s="15" t="s">
        <v>3899</v>
      </c>
      <c r="B329" s="15">
        <v>41069</v>
      </c>
    </row>
    <row r="330" spans="1:2" x14ac:dyDescent="0.2">
      <c r="A330" s="15" t="s">
        <v>3900</v>
      </c>
      <c r="B330" s="15">
        <v>42753</v>
      </c>
    </row>
    <row r="331" spans="1:2" x14ac:dyDescent="0.2">
      <c r="A331" s="15" t="s">
        <v>3901</v>
      </c>
      <c r="B331" s="15">
        <v>44437</v>
      </c>
    </row>
    <row r="332" spans="1:2" x14ac:dyDescent="0.2">
      <c r="A332" s="15" t="s">
        <v>4094</v>
      </c>
      <c r="B332" s="15">
        <v>46122</v>
      </c>
    </row>
    <row r="333" spans="1:2" x14ac:dyDescent="0.2">
      <c r="A333" s="15" t="s">
        <v>3902</v>
      </c>
      <c r="B333" s="15">
        <v>47806</v>
      </c>
    </row>
    <row r="334" spans="1:2" x14ac:dyDescent="0.2">
      <c r="A334" s="15" t="s">
        <v>3903</v>
      </c>
      <c r="B334" s="15">
        <v>49490</v>
      </c>
    </row>
    <row r="335" spans="1:2" x14ac:dyDescent="0.2">
      <c r="A335" s="15" t="s">
        <v>3904</v>
      </c>
      <c r="B335" s="15">
        <v>51174</v>
      </c>
    </row>
    <row r="336" spans="1:2" x14ac:dyDescent="0.2">
      <c r="A336" s="15" t="s">
        <v>1841</v>
      </c>
      <c r="B336" s="15">
        <v>22007</v>
      </c>
    </row>
    <row r="337" spans="1:2" x14ac:dyDescent="0.2">
      <c r="A337" s="15" t="s">
        <v>3905</v>
      </c>
      <c r="B337" s="15">
        <v>23818</v>
      </c>
    </row>
    <row r="338" spans="1:2" x14ac:dyDescent="0.2">
      <c r="A338" s="15" t="s">
        <v>3906</v>
      </c>
      <c r="B338" s="15">
        <v>25629</v>
      </c>
    </row>
    <row r="339" spans="1:2" x14ac:dyDescent="0.2">
      <c r="A339" s="15" t="s">
        <v>3907</v>
      </c>
      <c r="B339" s="15">
        <v>27043</v>
      </c>
    </row>
    <row r="340" spans="1:2" x14ac:dyDescent="0.2">
      <c r="A340" s="15" t="s">
        <v>4095</v>
      </c>
      <c r="B340" s="15">
        <v>28728</v>
      </c>
    </row>
    <row r="341" spans="1:2" x14ac:dyDescent="0.2">
      <c r="A341" s="15" t="s">
        <v>3908</v>
      </c>
      <c r="B341" s="15">
        <v>30412</v>
      </c>
    </row>
    <row r="342" spans="1:2" x14ac:dyDescent="0.2">
      <c r="A342" s="15" t="s">
        <v>3909</v>
      </c>
      <c r="B342" s="15">
        <v>32096</v>
      </c>
    </row>
    <row r="343" spans="1:2" x14ac:dyDescent="0.2">
      <c r="A343" s="15" t="s">
        <v>3910</v>
      </c>
      <c r="B343" s="15">
        <v>33780</v>
      </c>
    </row>
    <row r="344" spans="1:2" x14ac:dyDescent="0.2">
      <c r="A344" s="15" t="s">
        <v>3911</v>
      </c>
      <c r="B344" s="15">
        <v>35464</v>
      </c>
    </row>
    <row r="345" spans="1:2" x14ac:dyDescent="0.2">
      <c r="A345" s="15" t="s">
        <v>1835</v>
      </c>
      <c r="B345" s="15">
        <v>37149</v>
      </c>
    </row>
    <row r="346" spans="1:2" x14ac:dyDescent="0.2">
      <c r="A346" s="15" t="s">
        <v>3912</v>
      </c>
      <c r="B346" s="15">
        <v>38833</v>
      </c>
    </row>
    <row r="347" spans="1:2" x14ac:dyDescent="0.2">
      <c r="A347" s="15" t="s">
        <v>3913</v>
      </c>
      <c r="B347" s="15">
        <v>40517</v>
      </c>
    </row>
    <row r="348" spans="1:2" x14ac:dyDescent="0.2">
      <c r="A348" s="15" t="s">
        <v>3914</v>
      </c>
      <c r="B348" s="15">
        <v>42201</v>
      </c>
    </row>
    <row r="349" spans="1:2" x14ac:dyDescent="0.2">
      <c r="A349" s="15" t="s">
        <v>3915</v>
      </c>
      <c r="B349" s="15">
        <v>43885</v>
      </c>
    </row>
    <row r="350" spans="1:2" x14ac:dyDescent="0.2">
      <c r="A350" s="15" t="s">
        <v>3916</v>
      </c>
      <c r="B350" s="15">
        <v>45570</v>
      </c>
    </row>
    <row r="351" spans="1:2" x14ac:dyDescent="0.2">
      <c r="A351" s="15" t="s">
        <v>4096</v>
      </c>
      <c r="B351" s="15">
        <v>47254</v>
      </c>
    </row>
    <row r="352" spans="1:2" x14ac:dyDescent="0.2">
      <c r="A352" s="15" t="s">
        <v>3917</v>
      </c>
      <c r="B352" s="15">
        <v>48938</v>
      </c>
    </row>
    <row r="353" spans="1:2" x14ac:dyDescent="0.2">
      <c r="A353" s="15" t="s">
        <v>4097</v>
      </c>
      <c r="B353" s="15">
        <v>50622</v>
      </c>
    </row>
    <row r="354" spans="1:2" x14ac:dyDescent="0.2">
      <c r="A354" s="15" t="s">
        <v>3918</v>
      </c>
      <c r="B354" s="15">
        <v>52307</v>
      </c>
    </row>
    <row r="355" spans="1:2" x14ac:dyDescent="0.2">
      <c r="A355" s="15" t="s">
        <v>1842</v>
      </c>
      <c r="B355" s="15">
        <v>24950</v>
      </c>
    </row>
    <row r="356" spans="1:2" x14ac:dyDescent="0.2">
      <c r="A356" s="15" t="s">
        <v>3919</v>
      </c>
      <c r="B356" s="15">
        <v>26762</v>
      </c>
    </row>
    <row r="357" spans="1:2" x14ac:dyDescent="0.2">
      <c r="A357" s="15" t="s">
        <v>3920</v>
      </c>
      <c r="B357" s="15">
        <v>28176</v>
      </c>
    </row>
    <row r="358" spans="1:2" x14ac:dyDescent="0.2">
      <c r="A358" s="15" t="s">
        <v>3921</v>
      </c>
      <c r="B358" s="15">
        <v>29860</v>
      </c>
    </row>
    <row r="359" spans="1:2" x14ac:dyDescent="0.2">
      <c r="A359" s="15" t="s">
        <v>3922</v>
      </c>
      <c r="B359" s="15">
        <v>31544</v>
      </c>
    </row>
    <row r="360" spans="1:2" x14ac:dyDescent="0.2">
      <c r="A360" s="15" t="s">
        <v>3923</v>
      </c>
      <c r="B360" s="15">
        <v>33228</v>
      </c>
    </row>
    <row r="361" spans="1:2" x14ac:dyDescent="0.2">
      <c r="A361" s="15" t="s">
        <v>3924</v>
      </c>
      <c r="B361" s="15">
        <v>34912</v>
      </c>
    </row>
    <row r="362" spans="1:2" x14ac:dyDescent="0.2">
      <c r="A362" s="15" t="s">
        <v>3925</v>
      </c>
      <c r="B362" s="15">
        <v>36597</v>
      </c>
    </row>
    <row r="363" spans="1:2" x14ac:dyDescent="0.2">
      <c r="A363" s="15" t="s">
        <v>1836</v>
      </c>
      <c r="B363" s="15">
        <v>38281</v>
      </c>
    </row>
    <row r="364" spans="1:2" x14ac:dyDescent="0.2">
      <c r="A364" s="15" t="s">
        <v>3926</v>
      </c>
      <c r="B364" s="15">
        <v>39965</v>
      </c>
    </row>
    <row r="365" spans="1:2" x14ac:dyDescent="0.2">
      <c r="A365" s="15" t="s">
        <v>3927</v>
      </c>
      <c r="B365" s="15">
        <v>41649</v>
      </c>
    </row>
    <row r="366" spans="1:2" x14ac:dyDescent="0.2">
      <c r="A366" s="15" t="s">
        <v>3928</v>
      </c>
      <c r="B366" s="15">
        <v>43334</v>
      </c>
    </row>
    <row r="367" spans="1:2" x14ac:dyDescent="0.2">
      <c r="A367" s="15" t="s">
        <v>3929</v>
      </c>
      <c r="B367" s="15">
        <v>45018</v>
      </c>
    </row>
    <row r="368" spans="1:2" x14ac:dyDescent="0.2">
      <c r="A368" s="15" t="s">
        <v>3930</v>
      </c>
      <c r="B368" s="15">
        <v>46702</v>
      </c>
    </row>
    <row r="369" spans="1:2" x14ac:dyDescent="0.2">
      <c r="A369" s="15" t="s">
        <v>3931</v>
      </c>
      <c r="B369" s="15">
        <v>48386</v>
      </c>
    </row>
    <row r="370" spans="1:2" x14ac:dyDescent="0.2">
      <c r="A370" s="15" t="s">
        <v>3932</v>
      </c>
      <c r="B370" s="15">
        <v>50070</v>
      </c>
    </row>
    <row r="371" spans="1:2" x14ac:dyDescent="0.2">
      <c r="A371" s="15" t="s">
        <v>3933</v>
      </c>
      <c r="B371" s="15">
        <v>51755</v>
      </c>
    </row>
    <row r="372" spans="1:2" x14ac:dyDescent="0.2">
      <c r="A372" s="15" t="s">
        <v>3934</v>
      </c>
      <c r="B372" s="15">
        <v>53920</v>
      </c>
    </row>
    <row r="373" spans="1:2" x14ac:dyDescent="0.2">
      <c r="A373" s="15" t="s">
        <v>1843</v>
      </c>
      <c r="B373" s="15">
        <v>27894</v>
      </c>
    </row>
    <row r="374" spans="1:2" x14ac:dyDescent="0.2">
      <c r="A374" s="15" t="s">
        <v>3935</v>
      </c>
      <c r="B374" s="15">
        <v>29308</v>
      </c>
    </row>
    <row r="375" spans="1:2" x14ac:dyDescent="0.2">
      <c r="A375" s="15" t="s">
        <v>4086</v>
      </c>
      <c r="B375" s="15">
        <v>30992</v>
      </c>
    </row>
    <row r="376" spans="1:2" x14ac:dyDescent="0.2">
      <c r="A376" s="15" t="s">
        <v>3936</v>
      </c>
      <c r="B376" s="15">
        <v>32676</v>
      </c>
    </row>
    <row r="377" spans="1:2" x14ac:dyDescent="0.2">
      <c r="A377" s="15" t="s">
        <v>4087</v>
      </c>
      <c r="B377" s="15">
        <v>34361</v>
      </c>
    </row>
    <row r="378" spans="1:2" x14ac:dyDescent="0.2">
      <c r="A378" s="15" t="s">
        <v>3937</v>
      </c>
      <c r="B378" s="15">
        <v>36045</v>
      </c>
    </row>
    <row r="379" spans="1:2" x14ac:dyDescent="0.2">
      <c r="A379" s="15" t="s">
        <v>3938</v>
      </c>
      <c r="B379" s="15">
        <v>37729</v>
      </c>
    </row>
    <row r="380" spans="1:2" x14ac:dyDescent="0.2">
      <c r="A380" s="15" t="s">
        <v>1837</v>
      </c>
      <c r="B380" s="15">
        <v>39413</v>
      </c>
    </row>
    <row r="381" spans="1:2" x14ac:dyDescent="0.2">
      <c r="A381" s="15" t="s">
        <v>3939</v>
      </c>
      <c r="B381" s="15">
        <v>41097</v>
      </c>
    </row>
    <row r="382" spans="1:2" x14ac:dyDescent="0.2">
      <c r="A382" s="15" t="s">
        <v>3940</v>
      </c>
      <c r="B382" s="15">
        <v>42782</v>
      </c>
    </row>
    <row r="383" spans="1:2" x14ac:dyDescent="0.2">
      <c r="A383" s="15" t="s">
        <v>3941</v>
      </c>
      <c r="B383" s="15">
        <v>44466</v>
      </c>
    </row>
    <row r="384" spans="1:2" x14ac:dyDescent="0.2">
      <c r="A384" s="15" t="s">
        <v>3942</v>
      </c>
      <c r="B384" s="15">
        <v>46150</v>
      </c>
    </row>
    <row r="385" spans="1:2" x14ac:dyDescent="0.2">
      <c r="A385" s="15" t="s">
        <v>3943</v>
      </c>
      <c r="B385" s="15">
        <v>47834</v>
      </c>
    </row>
    <row r="386" spans="1:2" x14ac:dyDescent="0.2">
      <c r="A386" s="15" t="s">
        <v>3944</v>
      </c>
      <c r="B386" s="15">
        <v>49518</v>
      </c>
    </row>
    <row r="387" spans="1:2" x14ac:dyDescent="0.2">
      <c r="A387" s="15" t="s">
        <v>3945</v>
      </c>
      <c r="B387" s="15">
        <v>51203</v>
      </c>
    </row>
    <row r="388" spans="1:2" x14ac:dyDescent="0.2">
      <c r="A388" s="15" t="s">
        <v>3946</v>
      </c>
      <c r="B388" s="15">
        <v>52887</v>
      </c>
    </row>
    <row r="389" spans="1:2" x14ac:dyDescent="0.2">
      <c r="A389" s="15" t="s">
        <v>3947</v>
      </c>
      <c r="B389" s="15">
        <v>55052</v>
      </c>
    </row>
    <row r="390" spans="1:2" x14ac:dyDescent="0.2">
      <c r="A390" s="15" t="s">
        <v>1844</v>
      </c>
      <c r="B390" s="15">
        <v>30440</v>
      </c>
    </row>
    <row r="391" spans="1:2" x14ac:dyDescent="0.2">
      <c r="A391" s="15" t="s">
        <v>3948</v>
      </c>
      <c r="B391" s="15">
        <v>32124</v>
      </c>
    </row>
    <row r="392" spans="1:2" x14ac:dyDescent="0.2">
      <c r="A392" s="15" t="s">
        <v>3949</v>
      </c>
      <c r="B392" s="15">
        <v>33809</v>
      </c>
    </row>
    <row r="393" spans="1:2" x14ac:dyDescent="0.2">
      <c r="A393" s="15" t="s">
        <v>3950</v>
      </c>
      <c r="B393" s="15">
        <v>35493</v>
      </c>
    </row>
    <row r="394" spans="1:2" x14ac:dyDescent="0.2">
      <c r="A394" s="15" t="s">
        <v>3951</v>
      </c>
      <c r="B394" s="15">
        <v>37177</v>
      </c>
    </row>
    <row r="395" spans="1:2" x14ac:dyDescent="0.2">
      <c r="A395" s="15" t="s">
        <v>3952</v>
      </c>
      <c r="B395" s="15">
        <v>38861</v>
      </c>
    </row>
    <row r="396" spans="1:2" x14ac:dyDescent="0.2">
      <c r="A396" s="15" t="s">
        <v>1838</v>
      </c>
      <c r="B396" s="15">
        <v>40546</v>
      </c>
    </row>
    <row r="397" spans="1:2" x14ac:dyDescent="0.2">
      <c r="A397" s="15" t="s">
        <v>3953</v>
      </c>
      <c r="B397" s="15">
        <v>42230</v>
      </c>
    </row>
    <row r="398" spans="1:2" x14ac:dyDescent="0.2">
      <c r="A398" s="15" t="s">
        <v>3954</v>
      </c>
      <c r="B398" s="15">
        <v>43914</v>
      </c>
    </row>
    <row r="399" spans="1:2" x14ac:dyDescent="0.2">
      <c r="A399" s="15" t="s">
        <v>3955</v>
      </c>
      <c r="B399" s="15">
        <v>45598</v>
      </c>
    </row>
    <row r="400" spans="1:2" x14ac:dyDescent="0.2">
      <c r="A400" s="15" t="s">
        <v>3956</v>
      </c>
      <c r="B400" s="15">
        <v>47282</v>
      </c>
    </row>
    <row r="401" spans="1:2" x14ac:dyDescent="0.2">
      <c r="A401" s="15" t="s">
        <v>3957</v>
      </c>
      <c r="B401" s="15">
        <v>48967</v>
      </c>
    </row>
    <row r="402" spans="1:2" x14ac:dyDescent="0.2">
      <c r="A402" s="15" t="s">
        <v>3958</v>
      </c>
      <c r="B402" s="15">
        <v>50651</v>
      </c>
    </row>
    <row r="403" spans="1:2" x14ac:dyDescent="0.2">
      <c r="A403" s="15" t="s">
        <v>3959</v>
      </c>
      <c r="B403" s="15">
        <v>52335</v>
      </c>
    </row>
    <row r="404" spans="1:2" x14ac:dyDescent="0.2">
      <c r="A404" s="15" t="s">
        <v>3960</v>
      </c>
      <c r="B404" s="15">
        <v>54019</v>
      </c>
    </row>
    <row r="405" spans="1:2" x14ac:dyDescent="0.2">
      <c r="A405" s="15" t="s">
        <v>3961</v>
      </c>
      <c r="B405" s="15">
        <v>56184</v>
      </c>
    </row>
    <row r="406" spans="1:2" x14ac:dyDescent="0.2">
      <c r="A406" s="15" t="s">
        <v>1845</v>
      </c>
      <c r="B406" s="15">
        <v>33257</v>
      </c>
    </row>
    <row r="407" spans="1:2" x14ac:dyDescent="0.2">
      <c r="A407" s="15" t="s">
        <v>3962</v>
      </c>
      <c r="B407" s="15">
        <v>34941</v>
      </c>
    </row>
    <row r="408" spans="1:2" x14ac:dyDescent="0.2">
      <c r="A408" s="15" t="s">
        <v>3963</v>
      </c>
      <c r="B408" s="15">
        <v>36625</v>
      </c>
    </row>
    <row r="409" spans="1:2" x14ac:dyDescent="0.2">
      <c r="A409" s="15" t="s">
        <v>3964</v>
      </c>
      <c r="B409" s="15">
        <v>38309</v>
      </c>
    </row>
    <row r="410" spans="1:2" x14ac:dyDescent="0.2">
      <c r="A410" s="15" t="s">
        <v>3965</v>
      </c>
      <c r="B410" s="15">
        <v>39994</v>
      </c>
    </row>
    <row r="411" spans="1:2" x14ac:dyDescent="0.2">
      <c r="A411" s="15" t="s">
        <v>1839</v>
      </c>
      <c r="B411" s="15">
        <v>41678</v>
      </c>
    </row>
    <row r="412" spans="1:2" x14ac:dyDescent="0.2">
      <c r="A412" s="15" t="s">
        <v>3966</v>
      </c>
      <c r="B412" s="15">
        <v>43362</v>
      </c>
    </row>
    <row r="413" spans="1:2" x14ac:dyDescent="0.2">
      <c r="A413" s="15" t="s">
        <v>3967</v>
      </c>
      <c r="B413" s="15">
        <v>45046</v>
      </c>
    </row>
    <row r="414" spans="1:2" x14ac:dyDescent="0.2">
      <c r="A414" s="15" t="s">
        <v>3968</v>
      </c>
      <c r="B414" s="15">
        <v>46730</v>
      </c>
    </row>
    <row r="415" spans="1:2" x14ac:dyDescent="0.2">
      <c r="A415" s="15" t="s">
        <v>3969</v>
      </c>
      <c r="B415" s="15">
        <v>48415</v>
      </c>
    </row>
    <row r="416" spans="1:2" x14ac:dyDescent="0.2">
      <c r="A416" s="15" t="s">
        <v>3970</v>
      </c>
      <c r="B416" s="15">
        <v>50099</v>
      </c>
    </row>
    <row r="417" spans="1:2" x14ac:dyDescent="0.2">
      <c r="A417" s="15" t="s">
        <v>3971</v>
      </c>
      <c r="B417" s="15">
        <v>51783</v>
      </c>
    </row>
    <row r="418" spans="1:2" x14ac:dyDescent="0.2">
      <c r="A418" s="15" t="s">
        <v>3972</v>
      </c>
      <c r="B418" s="15">
        <v>53467</v>
      </c>
    </row>
    <row r="419" spans="1:2" x14ac:dyDescent="0.2">
      <c r="A419" s="15" t="s">
        <v>3973</v>
      </c>
      <c r="B419" s="15">
        <v>55152</v>
      </c>
    </row>
    <row r="420" spans="1:2" x14ac:dyDescent="0.2">
      <c r="A420" s="15" t="s">
        <v>3974</v>
      </c>
      <c r="B420" s="15">
        <v>57316</v>
      </c>
    </row>
    <row r="421" spans="1:2" x14ac:dyDescent="0.2">
      <c r="A421" s="15" t="s">
        <v>1846</v>
      </c>
      <c r="B421" s="15">
        <v>36073</v>
      </c>
    </row>
    <row r="422" spans="1:2" x14ac:dyDescent="0.2">
      <c r="A422" s="15" t="s">
        <v>3975</v>
      </c>
      <c r="B422" s="15">
        <v>37757</v>
      </c>
    </row>
    <row r="423" spans="1:2" x14ac:dyDescent="0.2">
      <c r="A423" s="15" t="s">
        <v>3976</v>
      </c>
      <c r="B423" s="15">
        <v>39442</v>
      </c>
    </row>
    <row r="424" spans="1:2" x14ac:dyDescent="0.2">
      <c r="A424" s="15" t="s">
        <v>3977</v>
      </c>
      <c r="B424" s="15">
        <v>41126</v>
      </c>
    </row>
    <row r="425" spans="1:2" x14ac:dyDescent="0.2">
      <c r="A425" s="15" t="s">
        <v>1840</v>
      </c>
      <c r="B425" s="15">
        <v>42810</v>
      </c>
    </row>
    <row r="426" spans="1:2" x14ac:dyDescent="0.2">
      <c r="A426" s="15" t="s">
        <v>3978</v>
      </c>
      <c r="B426" s="15">
        <v>44494</v>
      </c>
    </row>
    <row r="427" spans="1:2" x14ac:dyDescent="0.2">
      <c r="A427" s="15" t="s">
        <v>3979</v>
      </c>
      <c r="B427" s="15">
        <v>46179</v>
      </c>
    </row>
    <row r="428" spans="1:2" x14ac:dyDescent="0.2">
      <c r="A428" s="15" t="s">
        <v>3980</v>
      </c>
      <c r="B428" s="15">
        <v>47863</v>
      </c>
    </row>
    <row r="429" spans="1:2" x14ac:dyDescent="0.2">
      <c r="A429" s="15" t="s">
        <v>3981</v>
      </c>
      <c r="B429" s="15">
        <v>49547</v>
      </c>
    </row>
    <row r="430" spans="1:2" x14ac:dyDescent="0.2">
      <c r="A430" s="15" t="s">
        <v>3982</v>
      </c>
      <c r="B430" s="15">
        <v>51231</v>
      </c>
    </row>
    <row r="431" spans="1:2" x14ac:dyDescent="0.2">
      <c r="A431" s="15" t="s">
        <v>3983</v>
      </c>
      <c r="B431" s="15">
        <v>52915</v>
      </c>
    </row>
    <row r="432" spans="1:2" x14ac:dyDescent="0.2">
      <c r="A432" s="15" t="s">
        <v>3984</v>
      </c>
      <c r="B432" s="15">
        <v>54600</v>
      </c>
    </row>
    <row r="433" spans="1:2" x14ac:dyDescent="0.2">
      <c r="A433" s="15" t="s">
        <v>3985</v>
      </c>
      <c r="B433" s="15">
        <v>56284</v>
      </c>
    </row>
    <row r="434" spans="1:2" x14ac:dyDescent="0.2">
      <c r="A434" s="15" t="s">
        <v>3986</v>
      </c>
      <c r="B434" s="15">
        <v>58449</v>
      </c>
    </row>
    <row r="435" spans="1:2" x14ac:dyDescent="0.2">
      <c r="A435" s="15" t="s">
        <v>4830</v>
      </c>
      <c r="B435" s="15">
        <v>38890</v>
      </c>
    </row>
    <row r="436" spans="1:2" x14ac:dyDescent="0.2">
      <c r="A436" s="15" t="s">
        <v>4831</v>
      </c>
      <c r="B436" s="15">
        <v>40574</v>
      </c>
    </row>
    <row r="437" spans="1:2" x14ac:dyDescent="0.2">
      <c r="A437" s="15" t="s">
        <v>4832</v>
      </c>
      <c r="B437" s="15">
        <v>42258</v>
      </c>
    </row>
    <row r="438" spans="1:2" x14ac:dyDescent="0.2">
      <c r="A438" s="15" t="s">
        <v>4833</v>
      </c>
      <c r="B438" s="15">
        <v>43942</v>
      </c>
    </row>
    <row r="439" spans="1:2" x14ac:dyDescent="0.2">
      <c r="A439" s="15" t="s">
        <v>4834</v>
      </c>
      <c r="B439" s="15">
        <v>45627</v>
      </c>
    </row>
    <row r="440" spans="1:2" x14ac:dyDescent="0.2">
      <c r="A440" s="15" t="s">
        <v>4835</v>
      </c>
      <c r="B440" s="15">
        <v>47311</v>
      </c>
    </row>
    <row r="441" spans="1:2" x14ac:dyDescent="0.2">
      <c r="A441" s="15" t="s">
        <v>4836</v>
      </c>
      <c r="B441" s="15">
        <v>48995</v>
      </c>
    </row>
    <row r="442" spans="1:2" x14ac:dyDescent="0.2">
      <c r="A442" s="15" t="s">
        <v>4837</v>
      </c>
      <c r="B442" s="15">
        <v>50679</v>
      </c>
    </row>
    <row r="443" spans="1:2" x14ac:dyDescent="0.2">
      <c r="A443" s="15" t="s">
        <v>4838</v>
      </c>
      <c r="B443" s="15">
        <v>52364</v>
      </c>
    </row>
    <row r="444" spans="1:2" x14ac:dyDescent="0.2">
      <c r="A444" s="15" t="s">
        <v>4839</v>
      </c>
      <c r="B444" s="15">
        <v>54048</v>
      </c>
    </row>
    <row r="445" spans="1:2" x14ac:dyDescent="0.2">
      <c r="A445" s="15" t="s">
        <v>4840</v>
      </c>
      <c r="B445" s="15">
        <v>55732</v>
      </c>
    </row>
    <row r="446" spans="1:2" x14ac:dyDescent="0.2">
      <c r="A446" s="15" t="s">
        <v>4841</v>
      </c>
      <c r="B446" s="15">
        <v>57416</v>
      </c>
    </row>
    <row r="447" spans="1:2" x14ac:dyDescent="0.2">
      <c r="A447" s="15" t="s">
        <v>4842</v>
      </c>
      <c r="B447" s="15">
        <v>59581</v>
      </c>
    </row>
    <row r="448" spans="1:2" x14ac:dyDescent="0.2">
      <c r="A448" s="15" t="s">
        <v>4843</v>
      </c>
      <c r="B448" s="15">
        <v>41706</v>
      </c>
    </row>
    <row r="449" spans="1:2" x14ac:dyDescent="0.2">
      <c r="A449" s="15" t="s">
        <v>4844</v>
      </c>
      <c r="B449" s="15">
        <v>43391</v>
      </c>
    </row>
    <row r="450" spans="1:2" x14ac:dyDescent="0.2">
      <c r="A450" s="15" t="s">
        <v>4845</v>
      </c>
      <c r="B450" s="15">
        <v>45075</v>
      </c>
    </row>
    <row r="451" spans="1:2" x14ac:dyDescent="0.2">
      <c r="A451" s="15" t="s">
        <v>4846</v>
      </c>
      <c r="B451" s="15">
        <v>46759</v>
      </c>
    </row>
    <row r="452" spans="1:2" x14ac:dyDescent="0.2">
      <c r="A452" s="15" t="s">
        <v>4847</v>
      </c>
      <c r="B452" s="15">
        <v>48443</v>
      </c>
    </row>
    <row r="453" spans="1:2" x14ac:dyDescent="0.2">
      <c r="A453" s="15" t="s">
        <v>4848</v>
      </c>
      <c r="B453" s="15">
        <v>50127</v>
      </c>
    </row>
    <row r="454" spans="1:2" x14ac:dyDescent="0.2">
      <c r="A454" s="15" t="s">
        <v>4849</v>
      </c>
      <c r="B454" s="15">
        <v>51812</v>
      </c>
    </row>
    <row r="455" spans="1:2" x14ac:dyDescent="0.2">
      <c r="A455" s="15" t="s">
        <v>4850</v>
      </c>
      <c r="B455" s="15">
        <v>53496</v>
      </c>
    </row>
    <row r="456" spans="1:2" x14ac:dyDescent="0.2">
      <c r="A456" s="15" t="s">
        <v>4851</v>
      </c>
      <c r="B456" s="15">
        <v>55180</v>
      </c>
    </row>
    <row r="457" spans="1:2" x14ac:dyDescent="0.2">
      <c r="A457" s="15" t="s">
        <v>4852</v>
      </c>
      <c r="B457" s="15">
        <v>56864</v>
      </c>
    </row>
    <row r="458" spans="1:2" x14ac:dyDescent="0.2">
      <c r="A458" s="15" t="s">
        <v>4853</v>
      </c>
      <c r="B458" s="15">
        <v>58548</v>
      </c>
    </row>
    <row r="459" spans="1:2" x14ac:dyDescent="0.2">
      <c r="A459" s="15" t="s">
        <v>4854</v>
      </c>
      <c r="B459" s="15">
        <v>60713</v>
      </c>
    </row>
    <row r="460" spans="1:2" x14ac:dyDescent="0.2">
      <c r="A460" s="15" t="s">
        <v>4855</v>
      </c>
      <c r="B460" s="15">
        <v>44523</v>
      </c>
    </row>
    <row r="461" spans="1:2" x14ac:dyDescent="0.2">
      <c r="A461" s="15" t="s">
        <v>4856</v>
      </c>
      <c r="B461" s="15">
        <v>46207</v>
      </c>
    </row>
    <row r="462" spans="1:2" x14ac:dyDescent="0.2">
      <c r="A462" s="15" t="s">
        <v>4857</v>
      </c>
      <c r="B462" s="15">
        <v>47891</v>
      </c>
    </row>
    <row r="463" spans="1:2" x14ac:dyDescent="0.2">
      <c r="A463" s="15" t="s">
        <v>4858</v>
      </c>
      <c r="B463" s="15">
        <v>49576</v>
      </c>
    </row>
    <row r="464" spans="1:2" x14ac:dyDescent="0.2">
      <c r="A464" s="15" t="s">
        <v>4859</v>
      </c>
      <c r="B464" s="15">
        <v>51260</v>
      </c>
    </row>
    <row r="465" spans="1:2" x14ac:dyDescent="0.2">
      <c r="A465" s="15" t="s">
        <v>4860</v>
      </c>
      <c r="B465" s="15">
        <v>52944</v>
      </c>
    </row>
    <row r="466" spans="1:2" x14ac:dyDescent="0.2">
      <c r="A466" s="15" t="s">
        <v>4861</v>
      </c>
      <c r="B466" s="15">
        <v>54628</v>
      </c>
    </row>
    <row r="467" spans="1:2" x14ac:dyDescent="0.2">
      <c r="A467" s="15" t="s">
        <v>4862</v>
      </c>
      <c r="B467" s="15">
        <v>56312</v>
      </c>
    </row>
    <row r="468" spans="1:2" x14ac:dyDescent="0.2">
      <c r="A468" s="15" t="s">
        <v>4863</v>
      </c>
      <c r="B468" s="15">
        <v>57997</v>
      </c>
    </row>
    <row r="469" spans="1:2" x14ac:dyDescent="0.2">
      <c r="A469" s="15" t="s">
        <v>4864</v>
      </c>
      <c r="B469" s="15">
        <v>59681</v>
      </c>
    </row>
    <row r="470" spans="1:2" x14ac:dyDescent="0.2">
      <c r="A470" s="15" t="s">
        <v>4865</v>
      </c>
      <c r="B470" s="15">
        <v>61846</v>
      </c>
    </row>
    <row r="471" spans="1:2" x14ac:dyDescent="0.2">
      <c r="A471" s="15" t="s">
        <v>1847</v>
      </c>
    </row>
    <row r="472" spans="1:2" x14ac:dyDescent="0.2">
      <c r="A472" s="15" t="s">
        <v>1848</v>
      </c>
      <c r="B472" s="15">
        <v>15605</v>
      </c>
    </row>
    <row r="473" spans="1:2" x14ac:dyDescent="0.2">
      <c r="A473" s="15" t="s">
        <v>3987</v>
      </c>
      <c r="B473" s="15">
        <v>17134</v>
      </c>
    </row>
    <row r="474" spans="1:2" x14ac:dyDescent="0.2">
      <c r="A474" s="15" t="s">
        <v>3988</v>
      </c>
      <c r="B474" s="15">
        <v>18663</v>
      </c>
    </row>
    <row r="475" spans="1:2" x14ac:dyDescent="0.2">
      <c r="A475" s="15" t="s">
        <v>3989</v>
      </c>
      <c r="B475" s="15">
        <v>20192</v>
      </c>
    </row>
    <row r="476" spans="1:2" x14ac:dyDescent="0.2">
      <c r="A476" s="15" t="s">
        <v>3990</v>
      </c>
      <c r="B476" s="15">
        <v>21495</v>
      </c>
    </row>
    <row r="477" spans="1:2" x14ac:dyDescent="0.2">
      <c r="A477" s="15" t="s">
        <v>3991</v>
      </c>
      <c r="B477" s="15">
        <v>22890</v>
      </c>
    </row>
    <row r="478" spans="1:2" x14ac:dyDescent="0.2">
      <c r="A478" s="15" t="s">
        <v>3992</v>
      </c>
      <c r="B478" s="15">
        <v>24285</v>
      </c>
    </row>
    <row r="479" spans="1:2" x14ac:dyDescent="0.2">
      <c r="A479" s="15" t="s">
        <v>3993</v>
      </c>
      <c r="B479" s="15">
        <v>25680</v>
      </c>
    </row>
    <row r="480" spans="1:2" x14ac:dyDescent="0.2">
      <c r="A480" s="15" t="s">
        <v>3994</v>
      </c>
      <c r="B480" s="15">
        <v>27075</v>
      </c>
    </row>
    <row r="481" spans="1:2" x14ac:dyDescent="0.2">
      <c r="A481" s="15" t="s">
        <v>3995</v>
      </c>
      <c r="B481" s="15">
        <v>28470</v>
      </c>
    </row>
    <row r="482" spans="1:2" x14ac:dyDescent="0.2">
      <c r="A482" s="15" t="s">
        <v>1849</v>
      </c>
      <c r="B482" s="15">
        <v>29865</v>
      </c>
    </row>
    <row r="483" spans="1:2" x14ac:dyDescent="0.2">
      <c r="A483" s="15" t="s">
        <v>3996</v>
      </c>
      <c r="B483" s="15">
        <v>31260</v>
      </c>
    </row>
    <row r="484" spans="1:2" x14ac:dyDescent="0.2">
      <c r="A484" s="15" t="s">
        <v>3997</v>
      </c>
      <c r="B484" s="15">
        <v>32655</v>
      </c>
    </row>
    <row r="485" spans="1:2" x14ac:dyDescent="0.2">
      <c r="A485" s="15" t="s">
        <v>3998</v>
      </c>
      <c r="B485" s="15">
        <v>34050</v>
      </c>
    </row>
    <row r="486" spans="1:2" x14ac:dyDescent="0.2">
      <c r="A486" s="15" t="s">
        <v>3999</v>
      </c>
      <c r="B486" s="15">
        <v>35445</v>
      </c>
    </row>
    <row r="487" spans="1:2" x14ac:dyDescent="0.2">
      <c r="A487" s="15" t="s">
        <v>4000</v>
      </c>
      <c r="B487" s="15">
        <v>36840</v>
      </c>
    </row>
    <row r="488" spans="1:2" x14ac:dyDescent="0.2">
      <c r="A488" s="15" t="s">
        <v>4089</v>
      </c>
      <c r="B488" s="15">
        <v>38235</v>
      </c>
    </row>
    <row r="489" spans="1:2" x14ac:dyDescent="0.2">
      <c r="A489" s="15" t="s">
        <v>4001</v>
      </c>
      <c r="B489" s="15">
        <v>39630</v>
      </c>
    </row>
    <row r="490" spans="1:2" x14ac:dyDescent="0.2">
      <c r="A490" s="15" t="s">
        <v>4002</v>
      </c>
      <c r="B490" s="15">
        <v>41025</v>
      </c>
    </row>
    <row r="491" spans="1:2" x14ac:dyDescent="0.2">
      <c r="A491" s="15" t="s">
        <v>4003</v>
      </c>
      <c r="B491" s="15">
        <v>42420</v>
      </c>
    </row>
    <row r="492" spans="1:2" x14ac:dyDescent="0.2">
      <c r="A492" s="15" t="s">
        <v>1856</v>
      </c>
      <c r="B492" s="15">
        <v>18062</v>
      </c>
    </row>
    <row r="493" spans="1:2" x14ac:dyDescent="0.2">
      <c r="A493" s="15" t="s">
        <v>4004</v>
      </c>
      <c r="B493" s="15">
        <v>19592</v>
      </c>
    </row>
    <row r="494" spans="1:2" x14ac:dyDescent="0.2">
      <c r="A494" s="15" t="s">
        <v>4005</v>
      </c>
      <c r="B494" s="15">
        <v>21121</v>
      </c>
    </row>
    <row r="495" spans="1:2" x14ac:dyDescent="0.2">
      <c r="A495" s="15" t="s">
        <v>4006</v>
      </c>
      <c r="B495" s="15">
        <v>22424</v>
      </c>
    </row>
    <row r="496" spans="1:2" x14ac:dyDescent="0.2">
      <c r="A496" s="15" t="s">
        <v>4088</v>
      </c>
      <c r="B496" s="15">
        <v>23819</v>
      </c>
    </row>
    <row r="497" spans="1:2" x14ac:dyDescent="0.2">
      <c r="A497" s="15" t="s">
        <v>4007</v>
      </c>
      <c r="B497" s="15">
        <v>25214</v>
      </c>
    </row>
    <row r="498" spans="1:2" x14ac:dyDescent="0.2">
      <c r="A498" s="15" t="s">
        <v>4008</v>
      </c>
      <c r="B498" s="15">
        <v>26609</v>
      </c>
    </row>
    <row r="499" spans="1:2" x14ac:dyDescent="0.2">
      <c r="A499" s="15" t="s">
        <v>4009</v>
      </c>
      <c r="B499" s="15">
        <v>28004</v>
      </c>
    </row>
    <row r="500" spans="1:2" x14ac:dyDescent="0.2">
      <c r="A500" s="15" t="s">
        <v>4010</v>
      </c>
      <c r="B500" s="15">
        <v>29399</v>
      </c>
    </row>
    <row r="501" spans="1:2" x14ac:dyDescent="0.2">
      <c r="A501" s="15" t="s">
        <v>1850</v>
      </c>
      <c r="B501" s="15">
        <v>30794</v>
      </c>
    </row>
    <row r="502" spans="1:2" x14ac:dyDescent="0.2">
      <c r="A502" s="15" t="s">
        <v>4011</v>
      </c>
      <c r="B502" s="15">
        <v>32189</v>
      </c>
    </row>
    <row r="503" spans="1:2" x14ac:dyDescent="0.2">
      <c r="A503" s="15" t="s">
        <v>4012</v>
      </c>
      <c r="B503" s="15">
        <v>33584</v>
      </c>
    </row>
    <row r="504" spans="1:2" x14ac:dyDescent="0.2">
      <c r="A504" s="15" t="s">
        <v>4013</v>
      </c>
      <c r="B504" s="15">
        <v>34979</v>
      </c>
    </row>
    <row r="505" spans="1:2" x14ac:dyDescent="0.2">
      <c r="A505" s="15" t="s">
        <v>4014</v>
      </c>
      <c r="B505" s="15">
        <v>36374</v>
      </c>
    </row>
    <row r="506" spans="1:2" x14ac:dyDescent="0.2">
      <c r="A506" s="15" t="s">
        <v>4015</v>
      </c>
      <c r="B506" s="15">
        <v>37769</v>
      </c>
    </row>
    <row r="507" spans="1:2" x14ac:dyDescent="0.2">
      <c r="A507" s="15" t="s">
        <v>4090</v>
      </c>
      <c r="B507" s="15">
        <v>39164</v>
      </c>
    </row>
    <row r="508" spans="1:2" x14ac:dyDescent="0.2">
      <c r="A508" s="15" t="s">
        <v>4016</v>
      </c>
      <c r="B508" s="15">
        <v>40559</v>
      </c>
    </row>
    <row r="509" spans="1:2" x14ac:dyDescent="0.2">
      <c r="A509" s="15" t="s">
        <v>4091</v>
      </c>
      <c r="B509" s="15">
        <v>41954</v>
      </c>
    </row>
    <row r="510" spans="1:2" x14ac:dyDescent="0.2">
      <c r="A510" s="15" t="s">
        <v>4017</v>
      </c>
      <c r="B510" s="15">
        <v>43349</v>
      </c>
    </row>
    <row r="511" spans="1:2" x14ac:dyDescent="0.2">
      <c r="A511" s="15" t="s">
        <v>1857</v>
      </c>
      <c r="B511" s="15">
        <v>20520</v>
      </c>
    </row>
    <row r="512" spans="1:2" x14ac:dyDescent="0.2">
      <c r="A512" s="15" t="s">
        <v>4018</v>
      </c>
      <c r="B512" s="15">
        <v>22049</v>
      </c>
    </row>
    <row r="513" spans="1:6" x14ac:dyDescent="0.2">
      <c r="A513" s="15" t="s">
        <v>4019</v>
      </c>
      <c r="B513" s="15">
        <v>23352</v>
      </c>
    </row>
    <row r="514" spans="1:6" x14ac:dyDescent="0.2">
      <c r="A514" s="15" t="s">
        <v>4020</v>
      </c>
      <c r="B514" s="15">
        <v>24747</v>
      </c>
    </row>
    <row r="515" spans="1:6" x14ac:dyDescent="0.2">
      <c r="A515" s="15" t="s">
        <v>4021</v>
      </c>
      <c r="B515" s="15">
        <v>26142</v>
      </c>
    </row>
    <row r="516" spans="1:6" x14ac:dyDescent="0.2">
      <c r="A516" s="15" t="s">
        <v>4022</v>
      </c>
      <c r="B516" s="15">
        <v>27537</v>
      </c>
    </row>
    <row r="517" spans="1:6" x14ac:dyDescent="0.2">
      <c r="A517" s="15" t="s">
        <v>4023</v>
      </c>
      <c r="B517" s="15">
        <v>28932</v>
      </c>
    </row>
    <row r="518" spans="1:6" x14ac:dyDescent="0.2">
      <c r="A518" s="15" t="s">
        <v>4024</v>
      </c>
      <c r="B518" s="15">
        <v>30327</v>
      </c>
    </row>
    <row r="519" spans="1:6" s="181" customFormat="1" x14ac:dyDescent="0.2">
      <c r="A519" s="15" t="s">
        <v>1851</v>
      </c>
      <c r="B519" s="15">
        <v>31722</v>
      </c>
      <c r="E519" s="180"/>
      <c r="F519" s="180"/>
    </row>
    <row r="520" spans="1:6" x14ac:dyDescent="0.2">
      <c r="A520" s="15" t="s">
        <v>4025</v>
      </c>
      <c r="B520" s="15">
        <v>33117</v>
      </c>
    </row>
    <row r="521" spans="1:6" x14ac:dyDescent="0.2">
      <c r="A521" s="15" t="s">
        <v>4026</v>
      </c>
      <c r="B521" s="15">
        <v>34512</v>
      </c>
    </row>
    <row r="522" spans="1:6" x14ac:dyDescent="0.2">
      <c r="A522" s="15" t="s">
        <v>4027</v>
      </c>
      <c r="B522" s="15">
        <v>35907</v>
      </c>
    </row>
    <row r="523" spans="1:6" x14ac:dyDescent="0.2">
      <c r="A523" s="15" t="s">
        <v>4028</v>
      </c>
      <c r="B523" s="15">
        <v>37302</v>
      </c>
    </row>
    <row r="524" spans="1:6" x14ac:dyDescent="0.2">
      <c r="A524" s="15" t="s">
        <v>4029</v>
      </c>
      <c r="B524" s="15">
        <v>38697</v>
      </c>
    </row>
    <row r="525" spans="1:6" x14ac:dyDescent="0.2">
      <c r="A525" s="15" t="s">
        <v>4030</v>
      </c>
      <c r="B525" s="15">
        <v>40092</v>
      </c>
    </row>
    <row r="526" spans="1:6" x14ac:dyDescent="0.2">
      <c r="A526" s="15" t="s">
        <v>4031</v>
      </c>
      <c r="B526" s="15">
        <v>41487</v>
      </c>
    </row>
    <row r="527" spans="1:6" x14ac:dyDescent="0.2">
      <c r="A527" s="15" t="s">
        <v>4032</v>
      </c>
      <c r="B527" s="15">
        <v>42882</v>
      </c>
    </row>
    <row r="528" spans="1:6" x14ac:dyDescent="0.2">
      <c r="A528" s="15" t="s">
        <v>4033</v>
      </c>
      <c r="B528" s="15">
        <v>44562</v>
      </c>
    </row>
    <row r="529" spans="1:2" x14ac:dyDescent="0.2">
      <c r="A529" s="15" t="s">
        <v>1858</v>
      </c>
      <c r="B529" s="15">
        <v>22978</v>
      </c>
    </row>
    <row r="530" spans="1:2" x14ac:dyDescent="0.2">
      <c r="A530" s="15" t="s">
        <v>4034</v>
      </c>
      <c r="B530" s="15">
        <v>24281</v>
      </c>
    </row>
    <row r="531" spans="1:2" x14ac:dyDescent="0.2">
      <c r="A531" s="15" t="s">
        <v>4092</v>
      </c>
      <c r="B531" s="15">
        <v>25676</v>
      </c>
    </row>
    <row r="532" spans="1:2" x14ac:dyDescent="0.2">
      <c r="A532" s="15" t="s">
        <v>4035</v>
      </c>
      <c r="B532" s="15">
        <v>27071</v>
      </c>
    </row>
    <row r="533" spans="1:2" x14ac:dyDescent="0.2">
      <c r="A533" s="15" t="s">
        <v>4093</v>
      </c>
      <c r="B533" s="15">
        <v>28466</v>
      </c>
    </row>
    <row r="534" spans="1:2" x14ac:dyDescent="0.2">
      <c r="A534" s="15" t="s">
        <v>4036</v>
      </c>
      <c r="B534" s="15">
        <v>29861</v>
      </c>
    </row>
    <row r="535" spans="1:2" x14ac:dyDescent="0.2">
      <c r="A535" s="15" t="s">
        <v>4037</v>
      </c>
      <c r="B535" s="15">
        <v>31256</v>
      </c>
    </row>
    <row r="536" spans="1:2" x14ac:dyDescent="0.2">
      <c r="A536" s="15" t="s">
        <v>1852</v>
      </c>
      <c r="B536" s="15">
        <v>32651</v>
      </c>
    </row>
    <row r="537" spans="1:2" x14ac:dyDescent="0.2">
      <c r="A537" s="15" t="s">
        <v>4038</v>
      </c>
      <c r="B537" s="15">
        <v>34046</v>
      </c>
    </row>
    <row r="538" spans="1:2" x14ac:dyDescent="0.2">
      <c r="A538" s="15" t="s">
        <v>4039</v>
      </c>
      <c r="B538" s="15">
        <v>35441</v>
      </c>
    </row>
    <row r="539" spans="1:2" x14ac:dyDescent="0.2">
      <c r="A539" s="15" t="s">
        <v>4040</v>
      </c>
      <c r="B539" s="15">
        <v>36836</v>
      </c>
    </row>
    <row r="540" spans="1:2" x14ac:dyDescent="0.2">
      <c r="A540" s="15" t="s">
        <v>4041</v>
      </c>
      <c r="B540" s="15">
        <v>38231</v>
      </c>
    </row>
    <row r="541" spans="1:2" x14ac:dyDescent="0.2">
      <c r="A541" s="15" t="s">
        <v>4042</v>
      </c>
      <c r="B541" s="15">
        <v>39626</v>
      </c>
    </row>
    <row r="542" spans="1:2" x14ac:dyDescent="0.2">
      <c r="A542" s="15" t="s">
        <v>4043</v>
      </c>
      <c r="B542" s="15">
        <v>41021</v>
      </c>
    </row>
    <row r="543" spans="1:2" x14ac:dyDescent="0.2">
      <c r="A543" s="15" t="s">
        <v>4044</v>
      </c>
      <c r="B543" s="15">
        <v>42416</v>
      </c>
    </row>
    <row r="544" spans="1:2" x14ac:dyDescent="0.2">
      <c r="A544" s="15" t="s">
        <v>4045</v>
      </c>
      <c r="B544" s="15">
        <v>43811</v>
      </c>
    </row>
    <row r="545" spans="1:2" x14ac:dyDescent="0.2">
      <c r="A545" s="15" t="s">
        <v>4046</v>
      </c>
      <c r="B545" s="15">
        <v>45490</v>
      </c>
    </row>
    <row r="546" spans="1:2" x14ac:dyDescent="0.2">
      <c r="A546" s="15" t="s">
        <v>1859</v>
      </c>
      <c r="B546" s="15">
        <v>25209</v>
      </c>
    </row>
    <row r="547" spans="1:2" x14ac:dyDescent="0.2">
      <c r="A547" s="15" t="s">
        <v>4047</v>
      </c>
      <c r="B547" s="15">
        <v>26604</v>
      </c>
    </row>
    <row r="548" spans="1:2" x14ac:dyDescent="0.2">
      <c r="A548" s="15" t="s">
        <v>4048</v>
      </c>
      <c r="B548" s="15">
        <v>27999</v>
      </c>
    </row>
    <row r="549" spans="1:2" x14ac:dyDescent="0.2">
      <c r="A549" s="15" t="s">
        <v>4049</v>
      </c>
      <c r="B549" s="15">
        <v>29394</v>
      </c>
    </row>
    <row r="550" spans="1:2" x14ac:dyDescent="0.2">
      <c r="A550" s="15" t="s">
        <v>4050</v>
      </c>
      <c r="B550" s="15">
        <v>30789</v>
      </c>
    </row>
    <row r="551" spans="1:2" x14ac:dyDescent="0.2">
      <c r="A551" s="15" t="s">
        <v>4051</v>
      </c>
      <c r="B551" s="15">
        <v>32184</v>
      </c>
    </row>
    <row r="552" spans="1:2" x14ac:dyDescent="0.2">
      <c r="A552" s="15" t="s">
        <v>1853</v>
      </c>
      <c r="B552" s="15">
        <v>33579</v>
      </c>
    </row>
    <row r="553" spans="1:2" x14ac:dyDescent="0.2">
      <c r="A553" s="15" t="s">
        <v>4052</v>
      </c>
      <c r="B553" s="15">
        <v>34974</v>
      </c>
    </row>
    <row r="554" spans="1:2" x14ac:dyDescent="0.2">
      <c r="A554" s="15" t="s">
        <v>4053</v>
      </c>
      <c r="B554" s="15">
        <v>36369</v>
      </c>
    </row>
    <row r="555" spans="1:2" x14ac:dyDescent="0.2">
      <c r="A555" s="15" t="s">
        <v>4054</v>
      </c>
      <c r="B555" s="15">
        <v>37764</v>
      </c>
    </row>
    <row r="556" spans="1:2" x14ac:dyDescent="0.2">
      <c r="A556" s="15" t="s">
        <v>4055</v>
      </c>
      <c r="B556" s="15">
        <v>39160</v>
      </c>
    </row>
    <row r="557" spans="1:2" x14ac:dyDescent="0.2">
      <c r="A557" s="15" t="s">
        <v>4056</v>
      </c>
      <c r="B557" s="15">
        <v>40555</v>
      </c>
    </row>
    <row r="558" spans="1:2" x14ac:dyDescent="0.2">
      <c r="A558" s="15" t="s">
        <v>4057</v>
      </c>
      <c r="B558" s="15">
        <v>41950</v>
      </c>
    </row>
    <row r="559" spans="1:2" x14ac:dyDescent="0.2">
      <c r="A559" s="15" t="s">
        <v>4058</v>
      </c>
      <c r="B559" s="15">
        <v>43345</v>
      </c>
    </row>
    <row r="560" spans="1:2" x14ac:dyDescent="0.2">
      <c r="A560" s="15" t="s">
        <v>4059</v>
      </c>
      <c r="B560" s="15">
        <v>44740</v>
      </c>
    </row>
    <row r="561" spans="1:2" x14ac:dyDescent="0.2">
      <c r="A561" s="15" t="s">
        <v>4060</v>
      </c>
      <c r="B561" s="15">
        <v>46419</v>
      </c>
    </row>
    <row r="562" spans="1:2" x14ac:dyDescent="0.2">
      <c r="A562" s="15" t="s">
        <v>1860</v>
      </c>
      <c r="B562" s="15">
        <v>27533</v>
      </c>
    </row>
    <row r="563" spans="1:2" x14ac:dyDescent="0.2">
      <c r="A563" s="15" t="s">
        <v>4061</v>
      </c>
      <c r="B563" s="15">
        <v>28928</v>
      </c>
    </row>
    <row r="564" spans="1:2" x14ac:dyDescent="0.2">
      <c r="A564" s="15" t="s">
        <v>4062</v>
      </c>
      <c r="B564" s="15">
        <v>30323</v>
      </c>
    </row>
    <row r="565" spans="1:2" x14ac:dyDescent="0.2">
      <c r="A565" s="15" t="s">
        <v>4063</v>
      </c>
      <c r="B565" s="15">
        <v>31718</v>
      </c>
    </row>
    <row r="566" spans="1:2" x14ac:dyDescent="0.2">
      <c r="A566" s="15" t="s">
        <v>4064</v>
      </c>
      <c r="B566" s="15">
        <v>33113</v>
      </c>
    </row>
    <row r="567" spans="1:2" x14ac:dyDescent="0.2">
      <c r="A567" s="15" t="s">
        <v>1854</v>
      </c>
      <c r="B567" s="15">
        <v>34508</v>
      </c>
    </row>
    <row r="568" spans="1:2" x14ac:dyDescent="0.2">
      <c r="A568" s="15" t="s">
        <v>4065</v>
      </c>
      <c r="B568" s="15">
        <v>35903</v>
      </c>
    </row>
    <row r="569" spans="1:2" x14ac:dyDescent="0.2">
      <c r="A569" s="15" t="s">
        <v>4066</v>
      </c>
      <c r="B569" s="15">
        <v>37298</v>
      </c>
    </row>
    <row r="570" spans="1:2" x14ac:dyDescent="0.2">
      <c r="A570" s="15" t="s">
        <v>4067</v>
      </c>
      <c r="B570" s="15">
        <v>38693</v>
      </c>
    </row>
    <row r="571" spans="1:2" x14ac:dyDescent="0.2">
      <c r="A571" s="15" t="s">
        <v>4068</v>
      </c>
      <c r="B571" s="15">
        <v>40088</v>
      </c>
    </row>
    <row r="572" spans="1:2" x14ac:dyDescent="0.2">
      <c r="A572" s="15" t="s">
        <v>4069</v>
      </c>
      <c r="B572" s="15">
        <v>41483</v>
      </c>
    </row>
    <row r="573" spans="1:2" x14ac:dyDescent="0.2">
      <c r="A573" s="15" t="s">
        <v>4070</v>
      </c>
      <c r="B573" s="15">
        <v>42878</v>
      </c>
    </row>
    <row r="574" spans="1:2" x14ac:dyDescent="0.2">
      <c r="A574" s="15" t="s">
        <v>4071</v>
      </c>
      <c r="B574" s="15">
        <v>44273</v>
      </c>
    </row>
    <row r="575" spans="1:2" x14ac:dyDescent="0.2">
      <c r="A575" s="15" t="s">
        <v>4072</v>
      </c>
      <c r="B575" s="15">
        <v>45668</v>
      </c>
    </row>
    <row r="576" spans="1:2" x14ac:dyDescent="0.2">
      <c r="A576" s="15" t="s">
        <v>4073</v>
      </c>
      <c r="B576" s="15">
        <v>47347</v>
      </c>
    </row>
    <row r="577" spans="1:2" x14ac:dyDescent="0.2">
      <c r="A577" s="15" t="s">
        <v>1861</v>
      </c>
      <c r="B577" s="15">
        <v>29856</v>
      </c>
    </row>
    <row r="578" spans="1:2" x14ac:dyDescent="0.2">
      <c r="A578" s="15" t="s">
        <v>4074</v>
      </c>
      <c r="B578" s="15">
        <v>31252</v>
      </c>
    </row>
    <row r="579" spans="1:2" x14ac:dyDescent="0.2">
      <c r="A579" s="15" t="s">
        <v>4075</v>
      </c>
      <c r="B579" s="15">
        <v>32647</v>
      </c>
    </row>
    <row r="580" spans="1:2" x14ac:dyDescent="0.2">
      <c r="A580" s="15" t="s">
        <v>4076</v>
      </c>
      <c r="B580" s="15">
        <v>34042</v>
      </c>
    </row>
    <row r="581" spans="1:2" x14ac:dyDescent="0.2">
      <c r="A581" s="15" t="s">
        <v>1855</v>
      </c>
      <c r="B581" s="15">
        <v>35737</v>
      </c>
    </row>
    <row r="582" spans="1:2" x14ac:dyDescent="0.2">
      <c r="A582" s="15" t="s">
        <v>4077</v>
      </c>
      <c r="B582" s="15">
        <v>36832</v>
      </c>
    </row>
    <row r="583" spans="1:2" x14ac:dyDescent="0.2">
      <c r="A583" s="15" t="s">
        <v>4078</v>
      </c>
      <c r="B583" s="15">
        <v>38227</v>
      </c>
    </row>
    <row r="584" spans="1:2" x14ac:dyDescent="0.2">
      <c r="A584" s="15" t="s">
        <v>4079</v>
      </c>
      <c r="B584" s="15">
        <v>39622</v>
      </c>
    </row>
    <row r="585" spans="1:2" x14ac:dyDescent="0.2">
      <c r="A585" s="15" t="s">
        <v>4080</v>
      </c>
      <c r="B585" s="15">
        <v>41017</v>
      </c>
    </row>
    <row r="586" spans="1:2" x14ac:dyDescent="0.2">
      <c r="A586" s="15" t="s">
        <v>4081</v>
      </c>
      <c r="B586" s="15">
        <v>42412</v>
      </c>
    </row>
    <row r="587" spans="1:2" x14ac:dyDescent="0.2">
      <c r="A587" s="15" t="s">
        <v>4082</v>
      </c>
      <c r="B587" s="15">
        <v>43807</v>
      </c>
    </row>
    <row r="588" spans="1:2" x14ac:dyDescent="0.2">
      <c r="A588" s="15" t="s">
        <v>4083</v>
      </c>
      <c r="B588" s="15">
        <v>45402</v>
      </c>
    </row>
    <row r="589" spans="1:2" x14ac:dyDescent="0.2">
      <c r="A589" s="15" t="s">
        <v>4084</v>
      </c>
      <c r="B589" s="15">
        <v>46597</v>
      </c>
    </row>
    <row r="590" spans="1:2" x14ac:dyDescent="0.2">
      <c r="A590" s="15" t="s">
        <v>4085</v>
      </c>
      <c r="B590" s="15">
        <v>48276</v>
      </c>
    </row>
    <row r="591" spans="1:2" x14ac:dyDescent="0.2">
      <c r="A591" s="15" t="s">
        <v>288</v>
      </c>
      <c r="B591" s="15">
        <v>32180</v>
      </c>
    </row>
    <row r="592" spans="1:2" x14ac:dyDescent="0.2">
      <c r="A592" s="15" t="s">
        <v>4098</v>
      </c>
      <c r="B592" s="15">
        <v>33575</v>
      </c>
    </row>
    <row r="593" spans="1:2" x14ac:dyDescent="0.2">
      <c r="A593" s="15" t="s">
        <v>4099</v>
      </c>
      <c r="B593" s="15">
        <v>34970</v>
      </c>
    </row>
    <row r="594" spans="1:2" x14ac:dyDescent="0.2">
      <c r="A594" s="15" t="s">
        <v>4100</v>
      </c>
      <c r="B594" s="15">
        <v>36365</v>
      </c>
    </row>
    <row r="595" spans="1:2" x14ac:dyDescent="0.2">
      <c r="A595" s="15" t="s">
        <v>4101</v>
      </c>
      <c r="B595" s="15">
        <v>37760</v>
      </c>
    </row>
    <row r="596" spans="1:2" x14ac:dyDescent="0.2">
      <c r="A596" s="15" t="s">
        <v>4102</v>
      </c>
      <c r="B596" s="15">
        <v>39155</v>
      </c>
    </row>
    <row r="597" spans="1:2" x14ac:dyDescent="0.2">
      <c r="A597" s="15" t="s">
        <v>4103</v>
      </c>
      <c r="B597" s="15">
        <v>40550</v>
      </c>
    </row>
    <row r="598" spans="1:2" x14ac:dyDescent="0.2">
      <c r="A598" s="15" t="s">
        <v>4104</v>
      </c>
      <c r="B598" s="15">
        <v>41945</v>
      </c>
    </row>
    <row r="599" spans="1:2" x14ac:dyDescent="0.2">
      <c r="A599" s="15" t="s">
        <v>4105</v>
      </c>
      <c r="B599" s="15">
        <v>43340</v>
      </c>
    </row>
    <row r="600" spans="1:2" x14ac:dyDescent="0.2">
      <c r="A600" s="15" t="s">
        <v>4106</v>
      </c>
      <c r="B600" s="15">
        <v>44735</v>
      </c>
    </row>
    <row r="601" spans="1:2" x14ac:dyDescent="0.2">
      <c r="A601" s="15" t="s">
        <v>4107</v>
      </c>
      <c r="B601" s="15">
        <v>46130</v>
      </c>
    </row>
    <row r="602" spans="1:2" x14ac:dyDescent="0.2">
      <c r="A602" s="15" t="s">
        <v>4108</v>
      </c>
      <c r="B602" s="15">
        <v>47525</v>
      </c>
    </row>
    <row r="603" spans="1:2" x14ac:dyDescent="0.2">
      <c r="A603" s="15" t="s">
        <v>4109</v>
      </c>
      <c r="B603" s="15">
        <v>49205</v>
      </c>
    </row>
    <row r="604" spans="1:2" x14ac:dyDescent="0.2">
      <c r="A604" s="15" t="s">
        <v>289</v>
      </c>
      <c r="B604" s="15">
        <v>34504</v>
      </c>
    </row>
    <row r="605" spans="1:2" x14ac:dyDescent="0.2">
      <c r="A605" s="15" t="s">
        <v>4110</v>
      </c>
      <c r="B605" s="15">
        <v>35899</v>
      </c>
    </row>
    <row r="606" spans="1:2" x14ac:dyDescent="0.2">
      <c r="A606" s="15" t="s">
        <v>4111</v>
      </c>
      <c r="B606" s="15">
        <v>37294</v>
      </c>
    </row>
    <row r="607" spans="1:2" x14ac:dyDescent="0.2">
      <c r="A607" s="15" t="s">
        <v>4112</v>
      </c>
      <c r="B607" s="15">
        <v>38689</v>
      </c>
    </row>
    <row r="608" spans="1:2" x14ac:dyDescent="0.2">
      <c r="A608" s="15" t="s">
        <v>4113</v>
      </c>
      <c r="B608" s="15">
        <v>40084</v>
      </c>
    </row>
    <row r="609" spans="1:2" x14ac:dyDescent="0.2">
      <c r="A609" s="15" t="s">
        <v>4114</v>
      </c>
      <c r="B609" s="15">
        <v>41479</v>
      </c>
    </row>
    <row r="610" spans="1:2" x14ac:dyDescent="0.2">
      <c r="A610" s="15" t="s">
        <v>4115</v>
      </c>
      <c r="B610" s="15">
        <v>42874</v>
      </c>
    </row>
    <row r="611" spans="1:2" x14ac:dyDescent="0.2">
      <c r="A611" s="15" t="s">
        <v>4116</v>
      </c>
      <c r="B611" s="15">
        <v>44269</v>
      </c>
    </row>
    <row r="612" spans="1:2" x14ac:dyDescent="0.2">
      <c r="A612" s="15" t="s">
        <v>4117</v>
      </c>
      <c r="B612" s="15">
        <v>45664</v>
      </c>
    </row>
    <row r="613" spans="1:2" x14ac:dyDescent="0.2">
      <c r="A613" s="15" t="s">
        <v>4120</v>
      </c>
      <c r="B613" s="15">
        <v>47059</v>
      </c>
    </row>
    <row r="614" spans="1:2" x14ac:dyDescent="0.2">
      <c r="A614" s="15" t="s">
        <v>4118</v>
      </c>
      <c r="B614" s="15">
        <v>48454</v>
      </c>
    </row>
    <row r="615" spans="1:2" x14ac:dyDescent="0.2">
      <c r="A615" s="15" t="s">
        <v>4119</v>
      </c>
      <c r="B615" s="15">
        <v>50133</v>
      </c>
    </row>
    <row r="616" spans="1:2" x14ac:dyDescent="0.2">
      <c r="A616" s="15" t="s">
        <v>290</v>
      </c>
      <c r="B616" s="15">
        <v>36827</v>
      </c>
    </row>
    <row r="617" spans="1:2" x14ac:dyDescent="0.2">
      <c r="A617" s="15" t="s">
        <v>4121</v>
      </c>
      <c r="B617" s="15">
        <v>38222</v>
      </c>
    </row>
    <row r="618" spans="1:2" x14ac:dyDescent="0.2">
      <c r="A618" s="15" t="s">
        <v>4122</v>
      </c>
      <c r="B618" s="15">
        <v>39617</v>
      </c>
    </row>
    <row r="619" spans="1:2" x14ac:dyDescent="0.2">
      <c r="A619" s="15" t="s">
        <v>4123</v>
      </c>
      <c r="B619" s="15">
        <v>41012</v>
      </c>
    </row>
    <row r="620" spans="1:2" x14ac:dyDescent="0.2">
      <c r="A620" s="15" t="s">
        <v>4124</v>
      </c>
      <c r="B620" s="15">
        <v>42407</v>
      </c>
    </row>
    <row r="621" spans="1:2" x14ac:dyDescent="0.2">
      <c r="A621" s="15" t="s">
        <v>4125</v>
      </c>
      <c r="B621" s="15">
        <v>43802</v>
      </c>
    </row>
    <row r="622" spans="1:2" x14ac:dyDescent="0.2">
      <c r="A622" s="15" t="s">
        <v>4126</v>
      </c>
      <c r="B622" s="15">
        <v>45197</v>
      </c>
    </row>
    <row r="623" spans="1:2" x14ac:dyDescent="0.2">
      <c r="A623" s="15" t="s">
        <v>4127</v>
      </c>
      <c r="B623" s="15">
        <v>46292</v>
      </c>
    </row>
    <row r="624" spans="1:2" x14ac:dyDescent="0.2">
      <c r="A624" s="15" t="s">
        <v>4128</v>
      </c>
      <c r="B624" s="15">
        <v>47987</v>
      </c>
    </row>
    <row r="625" spans="1:2" x14ac:dyDescent="0.2">
      <c r="A625" s="15" t="s">
        <v>4130</v>
      </c>
      <c r="B625" s="15">
        <v>49383</v>
      </c>
    </row>
    <row r="626" spans="1:2" x14ac:dyDescent="0.2">
      <c r="A626" s="15" t="s">
        <v>4129</v>
      </c>
      <c r="B626" s="15">
        <v>51062</v>
      </c>
    </row>
    <row r="627" spans="1:2" x14ac:dyDescent="0.2">
      <c r="A627" s="15" t="s">
        <v>291</v>
      </c>
      <c r="B627" s="15">
        <v>39151</v>
      </c>
    </row>
    <row r="628" spans="1:2" x14ac:dyDescent="0.2">
      <c r="A628" s="15" t="s">
        <v>4131</v>
      </c>
      <c r="B628" s="15">
        <v>40546</v>
      </c>
    </row>
    <row r="629" spans="1:2" x14ac:dyDescent="0.2">
      <c r="A629" s="15" t="s">
        <v>4132</v>
      </c>
      <c r="B629" s="15">
        <v>41941</v>
      </c>
    </row>
    <row r="630" spans="1:2" x14ac:dyDescent="0.2">
      <c r="A630" s="15" t="s">
        <v>4133</v>
      </c>
      <c r="B630" s="15">
        <v>43336</v>
      </c>
    </row>
    <row r="631" spans="1:2" x14ac:dyDescent="0.2">
      <c r="A631" s="15" t="s">
        <v>4134</v>
      </c>
      <c r="B631" s="15">
        <v>44731</v>
      </c>
    </row>
    <row r="632" spans="1:2" x14ac:dyDescent="0.2">
      <c r="A632" s="15" t="s">
        <v>4135</v>
      </c>
      <c r="B632" s="15">
        <v>46126</v>
      </c>
    </row>
    <row r="633" spans="1:2" x14ac:dyDescent="0.2">
      <c r="A633" s="15" t="s">
        <v>4136</v>
      </c>
      <c r="B633" s="15">
        <v>47521</v>
      </c>
    </row>
    <row r="634" spans="1:2" x14ac:dyDescent="0.2">
      <c r="A634" s="15" t="s">
        <v>4137</v>
      </c>
      <c r="B634" s="15">
        <v>48916</v>
      </c>
    </row>
    <row r="635" spans="1:2" x14ac:dyDescent="0.2">
      <c r="A635" s="15" t="s">
        <v>4138</v>
      </c>
      <c r="B635" s="15">
        <v>50312</v>
      </c>
    </row>
    <row r="636" spans="1:2" x14ac:dyDescent="0.2">
      <c r="A636" s="15" t="s">
        <v>4139</v>
      </c>
      <c r="B636" s="15">
        <v>51991</v>
      </c>
    </row>
    <row r="637" spans="1:2" x14ac:dyDescent="0.2">
      <c r="A637" s="15" t="s">
        <v>292</v>
      </c>
      <c r="B637" s="15">
        <v>41475</v>
      </c>
    </row>
    <row r="638" spans="1:2" x14ac:dyDescent="0.2">
      <c r="A638" s="15" t="s">
        <v>4140</v>
      </c>
      <c r="B638" s="15">
        <v>42870</v>
      </c>
    </row>
    <row r="639" spans="1:2" x14ac:dyDescent="0.2">
      <c r="A639" s="15" t="s">
        <v>4141</v>
      </c>
      <c r="B639" s="15">
        <v>44265</v>
      </c>
    </row>
    <row r="640" spans="1:2" x14ac:dyDescent="0.2">
      <c r="A640" s="15" t="s">
        <v>4142</v>
      </c>
      <c r="B640" s="15">
        <v>45660</v>
      </c>
    </row>
    <row r="641" spans="1:2" x14ac:dyDescent="0.2">
      <c r="A641" s="15" t="s">
        <v>4143</v>
      </c>
      <c r="B641" s="15">
        <v>47055</v>
      </c>
    </row>
    <row r="642" spans="1:2" x14ac:dyDescent="0.2">
      <c r="A642" s="15" t="s">
        <v>4144</v>
      </c>
      <c r="B642" s="15">
        <v>48450</v>
      </c>
    </row>
    <row r="643" spans="1:2" x14ac:dyDescent="0.2">
      <c r="A643" s="15" t="s">
        <v>4145</v>
      </c>
      <c r="B643" s="15">
        <v>49845</v>
      </c>
    </row>
    <row r="644" spans="1:2" x14ac:dyDescent="0.2">
      <c r="A644" s="15" t="s">
        <v>4146</v>
      </c>
      <c r="B644" s="15">
        <v>51241</v>
      </c>
    </row>
    <row r="645" spans="1:2" x14ac:dyDescent="0.2">
      <c r="A645" s="15" t="s">
        <v>4147</v>
      </c>
      <c r="B645" s="15">
        <v>52920</v>
      </c>
    </row>
    <row r="646" spans="1:2" x14ac:dyDescent="0.2">
      <c r="A646" s="15" t="s">
        <v>293</v>
      </c>
      <c r="B646" s="15">
        <v>43799</v>
      </c>
    </row>
    <row r="647" spans="1:2" x14ac:dyDescent="0.2">
      <c r="A647" s="15" t="s">
        <v>4148</v>
      </c>
      <c r="B647" s="15">
        <v>45194</v>
      </c>
    </row>
    <row r="648" spans="1:2" x14ac:dyDescent="0.2">
      <c r="A648" s="15" t="s">
        <v>4149</v>
      </c>
      <c r="B648" s="15">
        <v>46589</v>
      </c>
    </row>
    <row r="649" spans="1:2" x14ac:dyDescent="0.2">
      <c r="A649" s="15" t="s">
        <v>4150</v>
      </c>
      <c r="B649" s="15">
        <v>47984</v>
      </c>
    </row>
    <row r="650" spans="1:2" x14ac:dyDescent="0.2">
      <c r="A650" s="15" t="s">
        <v>4151</v>
      </c>
      <c r="B650" s="15">
        <v>49379</v>
      </c>
    </row>
    <row r="651" spans="1:2" x14ac:dyDescent="0.2">
      <c r="A651" s="15" t="s">
        <v>4152</v>
      </c>
      <c r="B651" s="15">
        <v>50774</v>
      </c>
    </row>
    <row r="652" spans="1:2" x14ac:dyDescent="0.2">
      <c r="A652" s="15" t="s">
        <v>4153</v>
      </c>
      <c r="B652" s="15">
        <v>52170</v>
      </c>
    </row>
    <row r="653" spans="1:2" x14ac:dyDescent="0.2">
      <c r="A653" s="15" t="s">
        <v>4154</v>
      </c>
      <c r="B653" s="15">
        <v>53849</v>
      </c>
    </row>
    <row r="654" spans="1:2" x14ac:dyDescent="0.2">
      <c r="A654" s="15" t="s">
        <v>294</v>
      </c>
      <c r="B654" s="15">
        <v>46123</v>
      </c>
    </row>
    <row r="655" spans="1:2" x14ac:dyDescent="0.2">
      <c r="A655" s="15" t="s">
        <v>4155</v>
      </c>
      <c r="B655" s="15">
        <v>47518</v>
      </c>
    </row>
    <row r="656" spans="1:2" x14ac:dyDescent="0.2">
      <c r="A656" s="15" t="s">
        <v>4156</v>
      </c>
      <c r="B656" s="15">
        <v>48913</v>
      </c>
    </row>
    <row r="657" spans="1:2" x14ac:dyDescent="0.2">
      <c r="A657" s="15" t="s">
        <v>4157</v>
      </c>
      <c r="B657" s="15">
        <v>50308</v>
      </c>
    </row>
    <row r="658" spans="1:2" x14ac:dyDescent="0.2">
      <c r="A658" s="15" t="s">
        <v>4158</v>
      </c>
      <c r="B658" s="15">
        <v>51703</v>
      </c>
    </row>
    <row r="659" spans="1:2" x14ac:dyDescent="0.2">
      <c r="A659" s="15" t="s">
        <v>4159</v>
      </c>
      <c r="B659" s="15">
        <v>53099</v>
      </c>
    </row>
    <row r="660" spans="1:2" x14ac:dyDescent="0.2">
      <c r="A660" s="15" t="s">
        <v>4160</v>
      </c>
      <c r="B660" s="15">
        <v>54778</v>
      </c>
    </row>
    <row r="661" spans="1:2" x14ac:dyDescent="0.2">
      <c r="A661" s="15" t="s">
        <v>295</v>
      </c>
      <c r="B661" s="15">
        <v>48447</v>
      </c>
    </row>
    <row r="662" spans="1:2" x14ac:dyDescent="0.2">
      <c r="A662" s="15" t="s">
        <v>4161</v>
      </c>
      <c r="B662" s="15">
        <v>49842</v>
      </c>
    </row>
    <row r="663" spans="1:2" x14ac:dyDescent="0.2">
      <c r="A663" s="15" t="s">
        <v>4162</v>
      </c>
      <c r="B663" s="15">
        <v>51237</v>
      </c>
    </row>
    <row r="664" spans="1:2" x14ac:dyDescent="0.2">
      <c r="A664" s="15" t="s">
        <v>4163</v>
      </c>
      <c r="B664" s="15">
        <v>52632</v>
      </c>
    </row>
    <row r="665" spans="1:2" x14ac:dyDescent="0.2">
      <c r="A665" s="15" t="s">
        <v>4164</v>
      </c>
      <c r="B665" s="15">
        <v>54028</v>
      </c>
    </row>
    <row r="666" spans="1:2" x14ac:dyDescent="0.2">
      <c r="A666" s="15" t="s">
        <v>4165</v>
      </c>
      <c r="B666" s="15">
        <v>55707</v>
      </c>
    </row>
    <row r="667" spans="1:2" x14ac:dyDescent="0.2">
      <c r="A667" s="15" t="s">
        <v>296</v>
      </c>
      <c r="B667" s="15">
        <v>50771</v>
      </c>
    </row>
    <row r="668" spans="1:2" x14ac:dyDescent="0.2">
      <c r="A668" s="15" t="s">
        <v>4166</v>
      </c>
      <c r="B668" s="15">
        <v>52166</v>
      </c>
    </row>
    <row r="669" spans="1:2" x14ac:dyDescent="0.2">
      <c r="A669" s="15" t="s">
        <v>4167</v>
      </c>
      <c r="B669" s="15">
        <v>53561</v>
      </c>
    </row>
    <row r="670" spans="1:2" x14ac:dyDescent="0.2">
      <c r="A670" s="15" t="s">
        <v>4168</v>
      </c>
      <c r="B670" s="15">
        <v>54957</v>
      </c>
    </row>
    <row r="671" spans="1:2" x14ac:dyDescent="0.2">
      <c r="A671" s="15" t="s">
        <v>4169</v>
      </c>
      <c r="B671" s="15">
        <v>56636</v>
      </c>
    </row>
    <row r="672" spans="1:2" x14ac:dyDescent="0.2">
      <c r="A672" s="15" t="s">
        <v>297</v>
      </c>
      <c r="B672" s="15">
        <v>53095</v>
      </c>
    </row>
    <row r="673" spans="1:2" x14ac:dyDescent="0.2">
      <c r="A673" s="15" t="s">
        <v>4170</v>
      </c>
      <c r="B673" s="15">
        <v>54490</v>
      </c>
    </row>
    <row r="674" spans="1:2" x14ac:dyDescent="0.2">
      <c r="A674" s="15" t="s">
        <v>4171</v>
      </c>
      <c r="B674" s="15">
        <v>55886</v>
      </c>
    </row>
    <row r="675" spans="1:2" x14ac:dyDescent="0.2">
      <c r="A675" s="15" t="s">
        <v>4172</v>
      </c>
      <c r="B675" s="15">
        <v>57565</v>
      </c>
    </row>
    <row r="676" spans="1:2" x14ac:dyDescent="0.2">
      <c r="A676" s="15" t="s">
        <v>298</v>
      </c>
      <c r="B676" s="15">
        <v>55419</v>
      </c>
    </row>
    <row r="677" spans="1:2" x14ac:dyDescent="0.2">
      <c r="A677" s="15" t="s">
        <v>4173</v>
      </c>
      <c r="B677" s="15">
        <v>56815</v>
      </c>
    </row>
    <row r="678" spans="1:2" x14ac:dyDescent="0.2">
      <c r="A678" s="15" t="s">
        <v>4174</v>
      </c>
      <c r="B678" s="15">
        <v>58494</v>
      </c>
    </row>
    <row r="679" spans="1:2" x14ac:dyDescent="0.2">
      <c r="A679" s="15" t="s">
        <v>299</v>
      </c>
      <c r="B679" s="15">
        <v>57744</v>
      </c>
    </row>
    <row r="680" spans="1:2" x14ac:dyDescent="0.2">
      <c r="A680" s="15" t="s">
        <v>4175</v>
      </c>
      <c r="B680" s="15">
        <v>59423</v>
      </c>
    </row>
    <row r="681" spans="1:2" x14ac:dyDescent="0.2">
      <c r="A681" s="15" t="s">
        <v>300</v>
      </c>
      <c r="B681" s="15">
        <v>60352</v>
      </c>
    </row>
    <row r="682" spans="1:2" x14ac:dyDescent="0.2">
      <c r="A682" s="15" t="s">
        <v>1862</v>
      </c>
    </row>
    <row r="683" spans="1:2" x14ac:dyDescent="0.2">
      <c r="A683" s="15" t="s">
        <v>1863</v>
      </c>
      <c r="B683" s="15">
        <v>14254</v>
      </c>
    </row>
    <row r="684" spans="1:2" x14ac:dyDescent="0.2">
      <c r="A684" s="15" t="s">
        <v>4176</v>
      </c>
      <c r="B684" s="15">
        <v>15723</v>
      </c>
    </row>
    <row r="685" spans="1:2" x14ac:dyDescent="0.2">
      <c r="A685" s="15" t="s">
        <v>4177</v>
      </c>
      <c r="B685" s="15">
        <v>17191</v>
      </c>
    </row>
    <row r="686" spans="1:2" x14ac:dyDescent="0.2">
      <c r="A686" s="15" t="s">
        <v>4178</v>
      </c>
      <c r="B686" s="15">
        <v>18659</v>
      </c>
    </row>
    <row r="687" spans="1:2" x14ac:dyDescent="0.2">
      <c r="A687" s="15" t="s">
        <v>4179</v>
      </c>
      <c r="B687" s="15">
        <v>19980</v>
      </c>
    </row>
    <row r="688" spans="1:2" x14ac:dyDescent="0.2">
      <c r="A688" s="15" t="s">
        <v>4180</v>
      </c>
      <c r="B688" s="15">
        <v>21239</v>
      </c>
    </row>
    <row r="689" spans="1:2" x14ac:dyDescent="0.2">
      <c r="A689" s="15" t="s">
        <v>4181</v>
      </c>
      <c r="B689" s="15">
        <v>22498</v>
      </c>
    </row>
    <row r="690" spans="1:2" x14ac:dyDescent="0.2">
      <c r="A690" s="15" t="s">
        <v>4182</v>
      </c>
      <c r="B690" s="15">
        <v>23757</v>
      </c>
    </row>
    <row r="691" spans="1:2" x14ac:dyDescent="0.2">
      <c r="A691" s="15" t="s">
        <v>4183</v>
      </c>
      <c r="B691" s="15">
        <v>25015</v>
      </c>
    </row>
    <row r="692" spans="1:2" x14ac:dyDescent="0.2">
      <c r="A692" s="15" t="s">
        <v>4184</v>
      </c>
      <c r="B692" s="15">
        <v>26274</v>
      </c>
    </row>
    <row r="693" spans="1:2" x14ac:dyDescent="0.2">
      <c r="A693" s="15" t="s">
        <v>1864</v>
      </c>
      <c r="B693" s="15">
        <v>27533</v>
      </c>
    </row>
    <row r="694" spans="1:2" x14ac:dyDescent="0.2">
      <c r="A694" s="15" t="s">
        <v>4185</v>
      </c>
      <c r="B694" s="15">
        <v>28792</v>
      </c>
    </row>
    <row r="695" spans="1:2" x14ac:dyDescent="0.2">
      <c r="A695" s="15" t="s">
        <v>4186</v>
      </c>
      <c r="B695" s="15">
        <v>30050</v>
      </c>
    </row>
    <row r="696" spans="1:2" x14ac:dyDescent="0.2">
      <c r="A696" s="15" t="s">
        <v>4187</v>
      </c>
      <c r="B696" s="15">
        <v>31309</v>
      </c>
    </row>
    <row r="697" spans="1:2" x14ac:dyDescent="0.2">
      <c r="A697" s="15" t="s">
        <v>4188</v>
      </c>
      <c r="B697" s="15">
        <v>32568</v>
      </c>
    </row>
    <row r="698" spans="1:2" x14ac:dyDescent="0.2">
      <c r="A698" s="15" t="s">
        <v>4189</v>
      </c>
      <c r="B698" s="15">
        <v>33827</v>
      </c>
    </row>
    <row r="699" spans="1:2" x14ac:dyDescent="0.2">
      <c r="A699" s="15" t="s">
        <v>4190</v>
      </c>
      <c r="B699" s="15">
        <v>35085</v>
      </c>
    </row>
    <row r="700" spans="1:2" x14ac:dyDescent="0.2">
      <c r="A700" s="15" t="s">
        <v>4191</v>
      </c>
      <c r="B700" s="15">
        <v>36344</v>
      </c>
    </row>
    <row r="701" spans="1:2" x14ac:dyDescent="0.2">
      <c r="A701" s="15" t="s">
        <v>4192</v>
      </c>
      <c r="B701" s="15">
        <v>37603</v>
      </c>
    </row>
    <row r="702" spans="1:2" x14ac:dyDescent="0.2">
      <c r="A702" s="15" t="s">
        <v>4193</v>
      </c>
      <c r="B702" s="15">
        <v>38862</v>
      </c>
    </row>
    <row r="703" spans="1:2" x14ac:dyDescent="0.2">
      <c r="A703" s="15" t="s">
        <v>1871</v>
      </c>
      <c r="B703" s="15">
        <v>16582</v>
      </c>
    </row>
    <row r="704" spans="1:2" x14ac:dyDescent="0.2">
      <c r="A704" s="15" t="s">
        <v>4194</v>
      </c>
      <c r="B704" s="15">
        <v>18050</v>
      </c>
    </row>
    <row r="705" spans="1:2" x14ac:dyDescent="0.2">
      <c r="A705" s="15" t="s">
        <v>4195</v>
      </c>
      <c r="B705" s="15">
        <v>19518</v>
      </c>
    </row>
    <row r="706" spans="1:2" x14ac:dyDescent="0.2">
      <c r="A706" s="15" t="s">
        <v>4196</v>
      </c>
      <c r="B706" s="15">
        <v>20839</v>
      </c>
    </row>
    <row r="707" spans="1:2" x14ac:dyDescent="0.2">
      <c r="A707" s="15" t="s">
        <v>4197</v>
      </c>
      <c r="B707" s="15">
        <v>22098</v>
      </c>
    </row>
    <row r="708" spans="1:2" x14ac:dyDescent="0.2">
      <c r="A708" s="15" t="s">
        <v>4198</v>
      </c>
      <c r="B708" s="15">
        <v>23357</v>
      </c>
    </row>
    <row r="709" spans="1:2" x14ac:dyDescent="0.2">
      <c r="A709" s="15" t="s">
        <v>4199</v>
      </c>
      <c r="B709" s="15">
        <v>24616</v>
      </c>
    </row>
    <row r="710" spans="1:2" x14ac:dyDescent="0.2">
      <c r="A710" s="15" t="s">
        <v>4200</v>
      </c>
      <c r="B710" s="15">
        <v>25874</v>
      </c>
    </row>
    <row r="711" spans="1:2" x14ac:dyDescent="0.2">
      <c r="A711" s="15" t="s">
        <v>4201</v>
      </c>
      <c r="B711" s="15">
        <v>27133</v>
      </c>
    </row>
    <row r="712" spans="1:2" x14ac:dyDescent="0.2">
      <c r="A712" s="15" t="s">
        <v>1865</v>
      </c>
      <c r="B712" s="15">
        <v>28392</v>
      </c>
    </row>
    <row r="713" spans="1:2" x14ac:dyDescent="0.2">
      <c r="A713" s="15" t="s">
        <v>4202</v>
      </c>
      <c r="B713" s="15">
        <v>29651</v>
      </c>
    </row>
    <row r="714" spans="1:2" x14ac:dyDescent="0.2">
      <c r="A714" s="15" t="s">
        <v>4203</v>
      </c>
      <c r="B714" s="15">
        <v>30909</v>
      </c>
    </row>
    <row r="715" spans="1:2" x14ac:dyDescent="0.2">
      <c r="A715" s="15" t="s">
        <v>4204</v>
      </c>
      <c r="B715" s="15">
        <v>32168</v>
      </c>
    </row>
    <row r="716" spans="1:2" x14ac:dyDescent="0.2">
      <c r="A716" s="15" t="s">
        <v>4205</v>
      </c>
      <c r="B716" s="15">
        <v>33427</v>
      </c>
    </row>
    <row r="717" spans="1:2" x14ac:dyDescent="0.2">
      <c r="A717" s="15" t="s">
        <v>4206</v>
      </c>
      <c r="B717" s="15">
        <v>34686</v>
      </c>
    </row>
    <row r="718" spans="1:2" x14ac:dyDescent="0.2">
      <c r="A718" s="15" t="s">
        <v>4207</v>
      </c>
      <c r="B718" s="15">
        <v>35944</v>
      </c>
    </row>
    <row r="719" spans="1:2" x14ac:dyDescent="0.2">
      <c r="A719" s="15" t="s">
        <v>4208</v>
      </c>
      <c r="B719" s="15">
        <v>37203</v>
      </c>
    </row>
    <row r="720" spans="1:2" x14ac:dyDescent="0.2">
      <c r="A720" s="15" t="s">
        <v>4209</v>
      </c>
      <c r="B720" s="15">
        <v>38462</v>
      </c>
    </row>
    <row r="721" spans="1:2" x14ac:dyDescent="0.2">
      <c r="A721" s="15" t="s">
        <v>4210</v>
      </c>
      <c r="B721" s="15">
        <v>39721</v>
      </c>
    </row>
    <row r="722" spans="1:2" x14ac:dyDescent="0.2">
      <c r="A722" s="15" t="s">
        <v>1872</v>
      </c>
      <c r="B722" s="15">
        <v>18909</v>
      </c>
    </row>
    <row r="723" spans="1:2" x14ac:dyDescent="0.2">
      <c r="A723" s="15" t="s">
        <v>4211</v>
      </c>
      <c r="B723" s="15">
        <v>20377</v>
      </c>
    </row>
    <row r="724" spans="1:2" x14ac:dyDescent="0.2">
      <c r="A724" s="15" t="s">
        <v>4212</v>
      </c>
      <c r="B724" s="15">
        <v>21699</v>
      </c>
    </row>
    <row r="725" spans="1:2" x14ac:dyDescent="0.2">
      <c r="A725" s="15" t="s">
        <v>4213</v>
      </c>
      <c r="B725" s="15">
        <v>22957</v>
      </c>
    </row>
    <row r="726" spans="1:2" x14ac:dyDescent="0.2">
      <c r="A726" s="15" t="s">
        <v>4214</v>
      </c>
      <c r="B726" s="15">
        <v>24216</v>
      </c>
    </row>
    <row r="727" spans="1:2" x14ac:dyDescent="0.2">
      <c r="A727" s="15" t="s">
        <v>4215</v>
      </c>
      <c r="B727" s="15">
        <v>25475</v>
      </c>
    </row>
    <row r="728" spans="1:2" x14ac:dyDescent="0.2">
      <c r="A728" s="15" t="s">
        <v>4216</v>
      </c>
      <c r="B728" s="15">
        <v>26734</v>
      </c>
    </row>
    <row r="729" spans="1:2" x14ac:dyDescent="0.2">
      <c r="A729" s="15" t="s">
        <v>4217</v>
      </c>
      <c r="B729" s="15">
        <v>27992</v>
      </c>
    </row>
    <row r="730" spans="1:2" x14ac:dyDescent="0.2">
      <c r="A730" s="15" t="s">
        <v>1866</v>
      </c>
      <c r="B730" s="15">
        <v>29251</v>
      </c>
    </row>
    <row r="731" spans="1:2" x14ac:dyDescent="0.2">
      <c r="A731" s="15" t="s">
        <v>4218</v>
      </c>
      <c r="B731" s="15">
        <v>30510</v>
      </c>
    </row>
    <row r="732" spans="1:2" x14ac:dyDescent="0.2">
      <c r="A732" s="15" t="s">
        <v>4219</v>
      </c>
      <c r="B732" s="15">
        <v>31769</v>
      </c>
    </row>
    <row r="733" spans="1:2" x14ac:dyDescent="0.2">
      <c r="A733" s="15" t="s">
        <v>4220</v>
      </c>
      <c r="B733" s="15">
        <v>33027</v>
      </c>
    </row>
    <row r="734" spans="1:2" x14ac:dyDescent="0.2">
      <c r="A734" s="15" t="s">
        <v>4221</v>
      </c>
      <c r="B734" s="15">
        <v>34386</v>
      </c>
    </row>
    <row r="735" spans="1:2" x14ac:dyDescent="0.2">
      <c r="A735" s="15" t="s">
        <v>4222</v>
      </c>
      <c r="B735" s="15">
        <v>35545</v>
      </c>
    </row>
    <row r="736" spans="1:2" x14ac:dyDescent="0.2">
      <c r="A736" s="15" t="s">
        <v>4223</v>
      </c>
      <c r="B736" s="15">
        <v>36804</v>
      </c>
    </row>
    <row r="737" spans="1:2" x14ac:dyDescent="0.2">
      <c r="A737" s="15" t="s">
        <v>4224</v>
      </c>
      <c r="B737" s="15">
        <v>38062</v>
      </c>
    </row>
    <row r="738" spans="1:2" x14ac:dyDescent="0.2">
      <c r="A738" s="15" t="s">
        <v>4225</v>
      </c>
      <c r="B738" s="15">
        <v>39321</v>
      </c>
    </row>
    <row r="739" spans="1:2" x14ac:dyDescent="0.2">
      <c r="A739" s="15" t="s">
        <v>4226</v>
      </c>
      <c r="B739" s="15">
        <v>40738</v>
      </c>
    </row>
    <row r="740" spans="1:2" x14ac:dyDescent="0.2">
      <c r="A740" s="15" t="s">
        <v>1873</v>
      </c>
      <c r="B740" s="15">
        <v>21237</v>
      </c>
    </row>
    <row r="741" spans="1:2" x14ac:dyDescent="0.2">
      <c r="A741" s="15" t="s">
        <v>4227</v>
      </c>
      <c r="B741" s="15">
        <v>22558</v>
      </c>
    </row>
    <row r="742" spans="1:2" x14ac:dyDescent="0.2">
      <c r="A742" s="15" t="s">
        <v>4228</v>
      </c>
      <c r="B742" s="15">
        <v>23816</v>
      </c>
    </row>
    <row r="743" spans="1:2" x14ac:dyDescent="0.2">
      <c r="A743" s="15" t="s">
        <v>4229</v>
      </c>
      <c r="B743" s="15">
        <v>25075</v>
      </c>
    </row>
    <row r="744" spans="1:2" x14ac:dyDescent="0.2">
      <c r="A744" s="15" t="s">
        <v>4230</v>
      </c>
      <c r="B744" s="15">
        <v>26334</v>
      </c>
    </row>
    <row r="745" spans="1:2" x14ac:dyDescent="0.2">
      <c r="A745" s="15" t="s">
        <v>4231</v>
      </c>
      <c r="B745" s="15">
        <v>27593</v>
      </c>
    </row>
    <row r="746" spans="1:2" x14ac:dyDescent="0.2">
      <c r="A746" s="15" t="s">
        <v>4232</v>
      </c>
      <c r="B746" s="15">
        <v>28851</v>
      </c>
    </row>
    <row r="747" spans="1:2" x14ac:dyDescent="0.2">
      <c r="A747" s="15" t="s">
        <v>1867</v>
      </c>
      <c r="B747" s="15">
        <v>30110</v>
      </c>
    </row>
    <row r="748" spans="1:2" x14ac:dyDescent="0.2">
      <c r="A748" s="15" t="s">
        <v>4233</v>
      </c>
      <c r="B748" s="15">
        <v>31369</v>
      </c>
    </row>
    <row r="749" spans="1:2" x14ac:dyDescent="0.2">
      <c r="A749" s="15" t="s">
        <v>4234</v>
      </c>
      <c r="B749" s="15">
        <v>32628</v>
      </c>
    </row>
    <row r="750" spans="1:2" x14ac:dyDescent="0.2">
      <c r="A750" s="15" t="s">
        <v>4235</v>
      </c>
      <c r="B750" s="15">
        <v>33886</v>
      </c>
    </row>
    <row r="751" spans="1:2" x14ac:dyDescent="0.2">
      <c r="A751" s="15" t="s">
        <v>4236</v>
      </c>
      <c r="B751" s="15">
        <v>35145</v>
      </c>
    </row>
    <row r="752" spans="1:2" x14ac:dyDescent="0.2">
      <c r="A752" s="15" t="s">
        <v>4237</v>
      </c>
      <c r="B752" s="15">
        <v>36404</v>
      </c>
    </row>
    <row r="753" spans="1:2" x14ac:dyDescent="0.2">
      <c r="A753" s="15" t="s">
        <v>4238</v>
      </c>
      <c r="B753" s="15">
        <v>37663</v>
      </c>
    </row>
    <row r="754" spans="1:2" x14ac:dyDescent="0.2">
      <c r="A754" s="15" t="s">
        <v>4239</v>
      </c>
      <c r="B754" s="15">
        <v>38922</v>
      </c>
    </row>
    <row r="755" spans="1:2" x14ac:dyDescent="0.2">
      <c r="A755" s="15" t="s">
        <v>4240</v>
      </c>
      <c r="B755" s="15">
        <v>40180</v>
      </c>
    </row>
    <row r="756" spans="1:2" x14ac:dyDescent="0.2">
      <c r="A756" s="15" t="s">
        <v>4241</v>
      </c>
      <c r="B756" s="15">
        <v>41597</v>
      </c>
    </row>
    <row r="757" spans="1:2" x14ac:dyDescent="0.2">
      <c r="A757" s="15" t="s">
        <v>1874</v>
      </c>
      <c r="B757" s="15">
        <v>21417</v>
      </c>
    </row>
    <row r="758" spans="1:2" x14ac:dyDescent="0.2">
      <c r="A758" s="15" t="s">
        <v>4242</v>
      </c>
      <c r="B758" s="15">
        <v>24676</v>
      </c>
    </row>
    <row r="759" spans="1:2" x14ac:dyDescent="0.2">
      <c r="A759" s="15" t="s">
        <v>4243</v>
      </c>
      <c r="B759" s="15">
        <v>25934</v>
      </c>
    </row>
    <row r="760" spans="1:2" x14ac:dyDescent="0.2">
      <c r="A760" s="15" t="s">
        <v>4244</v>
      </c>
      <c r="B760" s="15">
        <v>27193</v>
      </c>
    </row>
    <row r="761" spans="1:2" x14ac:dyDescent="0.2">
      <c r="A761" s="15" t="s">
        <v>4245</v>
      </c>
      <c r="B761" s="15">
        <v>28452</v>
      </c>
    </row>
    <row r="762" spans="1:2" x14ac:dyDescent="0.2">
      <c r="A762" s="15" t="s">
        <v>4246</v>
      </c>
      <c r="B762" s="15">
        <v>29711</v>
      </c>
    </row>
    <row r="763" spans="1:2" x14ac:dyDescent="0.2">
      <c r="A763" s="15" t="s">
        <v>1868</v>
      </c>
      <c r="B763" s="15">
        <v>30969</v>
      </c>
    </row>
    <row r="764" spans="1:2" x14ac:dyDescent="0.2">
      <c r="A764" s="15" t="s">
        <v>4247</v>
      </c>
      <c r="B764" s="15">
        <v>32228</v>
      </c>
    </row>
    <row r="765" spans="1:2" x14ac:dyDescent="0.2">
      <c r="A765" s="15" t="s">
        <v>4248</v>
      </c>
      <c r="B765" s="15">
        <v>33487</v>
      </c>
    </row>
    <row r="766" spans="1:2" x14ac:dyDescent="0.2">
      <c r="A766" s="15" t="s">
        <v>4249</v>
      </c>
      <c r="B766" s="15">
        <v>34746</v>
      </c>
    </row>
    <row r="767" spans="1:2" x14ac:dyDescent="0.2">
      <c r="A767" s="15" t="s">
        <v>4250</v>
      </c>
      <c r="B767" s="15">
        <v>36004</v>
      </c>
    </row>
    <row r="768" spans="1:2" x14ac:dyDescent="0.2">
      <c r="A768" s="15" t="s">
        <v>4251</v>
      </c>
      <c r="B768" s="15">
        <v>37263</v>
      </c>
    </row>
    <row r="769" spans="1:2" x14ac:dyDescent="0.2">
      <c r="A769" s="15" t="s">
        <v>4252</v>
      </c>
      <c r="B769" s="15">
        <v>38522</v>
      </c>
    </row>
    <row r="770" spans="1:2" x14ac:dyDescent="0.2">
      <c r="A770" s="15" t="s">
        <v>4253</v>
      </c>
      <c r="B770" s="15">
        <v>39781</v>
      </c>
    </row>
    <row r="771" spans="1:2" x14ac:dyDescent="0.2">
      <c r="A771" s="15" t="s">
        <v>4254</v>
      </c>
      <c r="B771" s="15">
        <v>41039</v>
      </c>
    </row>
    <row r="772" spans="1:2" x14ac:dyDescent="0.2">
      <c r="A772" s="15" t="s">
        <v>4255</v>
      </c>
      <c r="B772" s="15">
        <v>42456</v>
      </c>
    </row>
    <row r="773" spans="1:2" x14ac:dyDescent="0.2">
      <c r="A773" s="15" t="s">
        <v>1875</v>
      </c>
      <c r="B773" s="15">
        <v>25535</v>
      </c>
    </row>
    <row r="774" spans="1:2" x14ac:dyDescent="0.2">
      <c r="A774" s="15" t="s">
        <v>4256</v>
      </c>
      <c r="B774" s="15">
        <v>26794</v>
      </c>
    </row>
    <row r="775" spans="1:2" x14ac:dyDescent="0.2">
      <c r="A775" s="15" t="s">
        <v>4257</v>
      </c>
      <c r="B775" s="15">
        <v>28052</v>
      </c>
    </row>
    <row r="776" spans="1:2" x14ac:dyDescent="0.2">
      <c r="A776" s="15" t="s">
        <v>4258</v>
      </c>
      <c r="B776" s="15">
        <v>29311</v>
      </c>
    </row>
    <row r="777" spans="1:2" x14ac:dyDescent="0.2">
      <c r="A777" s="15" t="s">
        <v>4259</v>
      </c>
      <c r="B777" s="15">
        <v>30570</v>
      </c>
    </row>
    <row r="778" spans="1:2" x14ac:dyDescent="0.2">
      <c r="A778" s="15" t="s">
        <v>1869</v>
      </c>
      <c r="B778" s="15">
        <v>31829</v>
      </c>
    </row>
    <row r="779" spans="1:2" x14ac:dyDescent="0.2">
      <c r="A779" s="15" t="s">
        <v>4260</v>
      </c>
      <c r="B779" s="15">
        <v>33087</v>
      </c>
    </row>
    <row r="780" spans="1:2" x14ac:dyDescent="0.2">
      <c r="A780" s="15" t="s">
        <v>4261</v>
      </c>
      <c r="B780" s="15">
        <v>34346</v>
      </c>
    </row>
    <row r="781" spans="1:2" x14ac:dyDescent="0.2">
      <c r="A781" s="15" t="s">
        <v>4262</v>
      </c>
      <c r="B781" s="15">
        <v>35605</v>
      </c>
    </row>
    <row r="782" spans="1:2" x14ac:dyDescent="0.2">
      <c r="A782" s="15" t="s">
        <v>4263</v>
      </c>
      <c r="B782" s="15">
        <v>36864</v>
      </c>
    </row>
    <row r="783" spans="1:2" x14ac:dyDescent="0.2">
      <c r="A783" s="15" t="s">
        <v>4264</v>
      </c>
      <c r="B783" s="15">
        <v>38122</v>
      </c>
    </row>
    <row r="784" spans="1:2" x14ac:dyDescent="0.2">
      <c r="A784" s="15" t="s">
        <v>4265</v>
      </c>
      <c r="B784" s="15">
        <v>39381</v>
      </c>
    </row>
    <row r="785" spans="1:2" x14ac:dyDescent="0.2">
      <c r="A785" s="15" t="s">
        <v>4266</v>
      </c>
      <c r="B785" s="15">
        <v>40640</v>
      </c>
    </row>
    <row r="786" spans="1:2" x14ac:dyDescent="0.2">
      <c r="A786" s="15" t="s">
        <v>4267</v>
      </c>
      <c r="B786" s="15">
        <v>41899</v>
      </c>
    </row>
    <row r="787" spans="1:2" x14ac:dyDescent="0.2">
      <c r="A787" s="15" t="s">
        <v>4268</v>
      </c>
      <c r="B787" s="15">
        <v>43315</v>
      </c>
    </row>
    <row r="788" spans="1:2" x14ac:dyDescent="0.2">
      <c r="A788" s="15" t="s">
        <v>1876</v>
      </c>
      <c r="B788" s="15">
        <v>27653</v>
      </c>
    </row>
    <row r="789" spans="1:2" x14ac:dyDescent="0.2">
      <c r="A789" s="15" t="s">
        <v>4269</v>
      </c>
      <c r="B789" s="15">
        <v>28911</v>
      </c>
    </row>
    <row r="790" spans="1:2" x14ac:dyDescent="0.2">
      <c r="A790" s="15" t="s">
        <v>4270</v>
      </c>
      <c r="B790" s="15">
        <v>30170</v>
      </c>
    </row>
    <row r="791" spans="1:2" x14ac:dyDescent="0.2">
      <c r="A791" s="15" t="s">
        <v>4271</v>
      </c>
      <c r="B791" s="15">
        <v>31429</v>
      </c>
    </row>
    <row r="792" spans="1:2" x14ac:dyDescent="0.2">
      <c r="A792" s="15" t="s">
        <v>1870</v>
      </c>
      <c r="B792" s="15">
        <v>32688</v>
      </c>
    </row>
    <row r="793" spans="1:2" x14ac:dyDescent="0.2">
      <c r="A793" s="15" t="s">
        <v>4272</v>
      </c>
      <c r="B793" s="15">
        <v>33946</v>
      </c>
    </row>
    <row r="794" spans="1:2" x14ac:dyDescent="0.2">
      <c r="A794" s="15" t="s">
        <v>4273</v>
      </c>
      <c r="B794" s="15">
        <v>35205</v>
      </c>
    </row>
    <row r="795" spans="1:2" x14ac:dyDescent="0.2">
      <c r="A795" s="15" t="s">
        <v>4274</v>
      </c>
      <c r="B795" s="15">
        <v>36464</v>
      </c>
    </row>
    <row r="796" spans="1:2" x14ac:dyDescent="0.2">
      <c r="A796" s="15" t="s">
        <v>4275</v>
      </c>
      <c r="B796" s="15">
        <v>37723</v>
      </c>
    </row>
    <row r="797" spans="1:2" x14ac:dyDescent="0.2">
      <c r="A797" s="15" t="s">
        <v>4276</v>
      </c>
      <c r="B797" s="15">
        <v>38981</v>
      </c>
    </row>
    <row r="798" spans="1:2" x14ac:dyDescent="0.2">
      <c r="A798" s="15" t="s">
        <v>4277</v>
      </c>
      <c r="B798" s="15">
        <v>40240</v>
      </c>
    </row>
    <row r="799" spans="1:2" x14ac:dyDescent="0.2">
      <c r="A799" s="15" t="s">
        <v>4278</v>
      </c>
      <c r="B799" s="15">
        <v>41499</v>
      </c>
    </row>
    <row r="800" spans="1:2" x14ac:dyDescent="0.2">
      <c r="A800" s="15" t="s">
        <v>4279</v>
      </c>
      <c r="B800" s="15">
        <v>42758</v>
      </c>
    </row>
    <row r="801" spans="1:2" x14ac:dyDescent="0.2">
      <c r="A801" s="15" t="s">
        <v>4280</v>
      </c>
      <c r="B801" s="15">
        <v>44174</v>
      </c>
    </row>
    <row r="802" spans="1:2" x14ac:dyDescent="0.2">
      <c r="A802" s="15" t="s">
        <v>4281</v>
      </c>
    </row>
    <row r="803" spans="1:2" x14ac:dyDescent="0.2">
      <c r="A803" s="15" t="s">
        <v>4282</v>
      </c>
      <c r="B803" s="15">
        <v>13623</v>
      </c>
    </row>
    <row r="804" spans="1:2" x14ac:dyDescent="0.2">
      <c r="A804" s="15" t="s">
        <v>4283</v>
      </c>
      <c r="B804" s="15">
        <v>15122</v>
      </c>
    </row>
    <row r="805" spans="1:2" x14ac:dyDescent="0.2">
      <c r="A805" s="15" t="s">
        <v>4284</v>
      </c>
      <c r="B805" s="15">
        <v>16620</v>
      </c>
    </row>
    <row r="806" spans="1:2" x14ac:dyDescent="0.2">
      <c r="A806" s="15" t="s">
        <v>4285</v>
      </c>
      <c r="B806" s="15">
        <v>18119</v>
      </c>
    </row>
    <row r="807" spans="1:2" x14ac:dyDescent="0.2">
      <c r="A807" s="15" t="s">
        <v>4286</v>
      </c>
      <c r="B807" s="15">
        <v>19352</v>
      </c>
    </row>
    <row r="808" spans="1:2" x14ac:dyDescent="0.2">
      <c r="A808" s="15" t="s">
        <v>4287</v>
      </c>
      <c r="B808" s="15">
        <v>20513</v>
      </c>
    </row>
    <row r="809" spans="1:2" x14ac:dyDescent="0.2">
      <c r="A809" s="15" t="s">
        <v>4288</v>
      </c>
      <c r="B809" s="15">
        <v>21674</v>
      </c>
    </row>
    <row r="810" spans="1:2" x14ac:dyDescent="0.2">
      <c r="A810" s="15" t="s">
        <v>4289</v>
      </c>
      <c r="B810" s="15">
        <v>22835</v>
      </c>
    </row>
    <row r="811" spans="1:2" x14ac:dyDescent="0.2">
      <c r="A811" s="15" t="s">
        <v>4290</v>
      </c>
      <c r="B811" s="15">
        <v>23996</v>
      </c>
    </row>
    <row r="812" spans="1:2" x14ac:dyDescent="0.2">
      <c r="A812" s="15" t="s">
        <v>4291</v>
      </c>
      <c r="B812" s="15">
        <v>25158</v>
      </c>
    </row>
    <row r="813" spans="1:2" x14ac:dyDescent="0.2">
      <c r="A813" s="15" t="s">
        <v>4292</v>
      </c>
      <c r="B813" s="15">
        <v>26319</v>
      </c>
    </row>
    <row r="814" spans="1:2" x14ac:dyDescent="0.2">
      <c r="A814" s="15" t="s">
        <v>4293</v>
      </c>
      <c r="B814" s="15">
        <v>27480</v>
      </c>
    </row>
    <row r="815" spans="1:2" x14ac:dyDescent="0.2">
      <c r="A815" s="15" t="s">
        <v>4294</v>
      </c>
      <c r="B815" s="15">
        <v>28641</v>
      </c>
    </row>
    <row r="816" spans="1:2" x14ac:dyDescent="0.2">
      <c r="A816" s="15" t="s">
        <v>4295</v>
      </c>
      <c r="B816" s="15">
        <v>29802</v>
      </c>
    </row>
    <row r="817" spans="1:2" x14ac:dyDescent="0.2">
      <c r="A817" s="15" t="s">
        <v>4296</v>
      </c>
      <c r="B817" s="15">
        <v>30963</v>
      </c>
    </row>
    <row r="818" spans="1:2" x14ac:dyDescent="0.2">
      <c r="A818" s="15" t="s">
        <v>4297</v>
      </c>
      <c r="B818" s="15">
        <v>32124</v>
      </c>
    </row>
    <row r="819" spans="1:2" x14ac:dyDescent="0.2">
      <c r="A819" s="15" t="s">
        <v>4298</v>
      </c>
      <c r="B819" s="15">
        <v>33285</v>
      </c>
    </row>
    <row r="820" spans="1:2" x14ac:dyDescent="0.2">
      <c r="A820" s="15" t="s">
        <v>4299</v>
      </c>
      <c r="B820" s="15">
        <v>34447</v>
      </c>
    </row>
    <row r="821" spans="1:2" x14ac:dyDescent="0.2">
      <c r="A821" s="15" t="s">
        <v>4300</v>
      </c>
      <c r="B821" s="15">
        <v>35608</v>
      </c>
    </row>
    <row r="822" spans="1:2" x14ac:dyDescent="0.2">
      <c r="A822" s="15" t="s">
        <v>4301</v>
      </c>
      <c r="B822" s="15">
        <v>36769</v>
      </c>
    </row>
    <row r="823" spans="1:2" x14ac:dyDescent="0.2">
      <c r="A823" s="15" t="s">
        <v>4302</v>
      </c>
      <c r="B823" s="15">
        <v>15964</v>
      </c>
    </row>
    <row r="824" spans="1:2" x14ac:dyDescent="0.2">
      <c r="A824" s="15" t="s">
        <v>4303</v>
      </c>
      <c r="B824" s="15">
        <v>17462</v>
      </c>
    </row>
    <row r="825" spans="1:2" x14ac:dyDescent="0.2">
      <c r="A825" s="15" t="s">
        <v>4304</v>
      </c>
      <c r="B825" s="15">
        <v>18961</v>
      </c>
    </row>
    <row r="826" spans="1:2" x14ac:dyDescent="0.2">
      <c r="A826" s="15" t="s">
        <v>4305</v>
      </c>
      <c r="B826" s="15">
        <v>20194</v>
      </c>
    </row>
    <row r="827" spans="1:2" x14ac:dyDescent="0.2">
      <c r="A827" s="15" t="s">
        <v>4306</v>
      </c>
      <c r="B827" s="15">
        <v>21355</v>
      </c>
    </row>
    <row r="828" spans="1:2" x14ac:dyDescent="0.2">
      <c r="A828" s="15" t="s">
        <v>4307</v>
      </c>
      <c r="B828" s="15">
        <v>22516</v>
      </c>
    </row>
    <row r="829" spans="1:2" x14ac:dyDescent="0.2">
      <c r="A829" s="15" t="s">
        <v>4308</v>
      </c>
      <c r="B829" s="15">
        <v>23677</v>
      </c>
    </row>
    <row r="830" spans="1:2" x14ac:dyDescent="0.2">
      <c r="A830" s="15" t="s">
        <v>4309</v>
      </c>
      <c r="B830" s="15">
        <v>24838</v>
      </c>
    </row>
    <row r="831" spans="1:2" x14ac:dyDescent="0.2">
      <c r="A831" s="15" t="s">
        <v>4310</v>
      </c>
      <c r="B831" s="15">
        <v>25999</v>
      </c>
    </row>
    <row r="832" spans="1:2" x14ac:dyDescent="0.2">
      <c r="A832" s="15" t="s">
        <v>4311</v>
      </c>
      <c r="B832" s="15">
        <v>27160</v>
      </c>
    </row>
    <row r="833" spans="1:2" x14ac:dyDescent="0.2">
      <c r="A833" s="15" t="s">
        <v>4312</v>
      </c>
      <c r="B833" s="15">
        <v>28322</v>
      </c>
    </row>
    <row r="834" spans="1:2" x14ac:dyDescent="0.2">
      <c r="A834" s="15" t="s">
        <v>4313</v>
      </c>
      <c r="B834" s="15">
        <v>29483</v>
      </c>
    </row>
    <row r="835" spans="1:2" x14ac:dyDescent="0.2">
      <c r="A835" s="15" t="s">
        <v>4314</v>
      </c>
      <c r="B835" s="15">
        <v>30644</v>
      </c>
    </row>
    <row r="836" spans="1:2" x14ac:dyDescent="0.2">
      <c r="A836" s="15" t="s">
        <v>4315</v>
      </c>
      <c r="B836" s="15">
        <v>31805</v>
      </c>
    </row>
    <row r="837" spans="1:2" x14ac:dyDescent="0.2">
      <c r="A837" s="15" t="s">
        <v>4316</v>
      </c>
      <c r="B837" s="15">
        <v>32966</v>
      </c>
    </row>
    <row r="838" spans="1:2" x14ac:dyDescent="0.2">
      <c r="A838" s="15" t="s">
        <v>4317</v>
      </c>
      <c r="B838" s="15">
        <v>34127</v>
      </c>
    </row>
    <row r="839" spans="1:2" x14ac:dyDescent="0.2">
      <c r="A839" s="15" t="s">
        <v>4318</v>
      </c>
      <c r="B839" s="15">
        <v>35288</v>
      </c>
    </row>
    <row r="840" spans="1:2" x14ac:dyDescent="0.2">
      <c r="A840" s="15" t="s">
        <v>4319</v>
      </c>
      <c r="B840" s="15">
        <v>36449</v>
      </c>
    </row>
    <row r="841" spans="1:2" x14ac:dyDescent="0.2">
      <c r="A841" s="15" t="s">
        <v>4320</v>
      </c>
      <c r="B841" s="15">
        <v>37611</v>
      </c>
    </row>
    <row r="842" spans="1:2" x14ac:dyDescent="0.2">
      <c r="A842" s="15" t="s">
        <v>4321</v>
      </c>
      <c r="B842" s="15">
        <v>18304</v>
      </c>
    </row>
    <row r="843" spans="1:2" x14ac:dyDescent="0.2">
      <c r="A843" s="15" t="s">
        <v>4322</v>
      </c>
      <c r="B843" s="15">
        <v>19802</v>
      </c>
    </row>
    <row r="844" spans="1:2" x14ac:dyDescent="0.2">
      <c r="A844" s="15" t="s">
        <v>4323</v>
      </c>
      <c r="B844" s="15">
        <v>21036</v>
      </c>
    </row>
    <row r="845" spans="1:2" x14ac:dyDescent="0.2">
      <c r="A845" s="15" t="s">
        <v>4324</v>
      </c>
      <c r="B845" s="15">
        <v>22197</v>
      </c>
    </row>
    <row r="846" spans="1:2" x14ac:dyDescent="0.2">
      <c r="A846" s="15" t="s">
        <v>4325</v>
      </c>
      <c r="B846" s="15">
        <v>23358</v>
      </c>
    </row>
    <row r="847" spans="1:2" x14ac:dyDescent="0.2">
      <c r="A847" s="15" t="s">
        <v>4326</v>
      </c>
      <c r="B847" s="15">
        <v>24519</v>
      </c>
    </row>
    <row r="848" spans="1:2" x14ac:dyDescent="0.2">
      <c r="A848" s="15" t="s">
        <v>4327</v>
      </c>
      <c r="B848" s="15">
        <v>25680</v>
      </c>
    </row>
    <row r="849" spans="1:2" x14ac:dyDescent="0.2">
      <c r="A849" s="15" t="s">
        <v>4328</v>
      </c>
      <c r="B849" s="15">
        <v>26841</v>
      </c>
    </row>
    <row r="850" spans="1:2" x14ac:dyDescent="0.2">
      <c r="A850" s="15" t="s">
        <v>4329</v>
      </c>
      <c r="B850" s="15">
        <v>28002</v>
      </c>
    </row>
    <row r="851" spans="1:2" x14ac:dyDescent="0.2">
      <c r="A851" s="15" t="s">
        <v>4330</v>
      </c>
      <c r="B851" s="15">
        <v>29163</v>
      </c>
    </row>
    <row r="852" spans="1:2" x14ac:dyDescent="0.2">
      <c r="A852" s="15" t="s">
        <v>4331</v>
      </c>
      <c r="B852" s="15">
        <v>30325</v>
      </c>
    </row>
    <row r="853" spans="1:2" x14ac:dyDescent="0.2">
      <c r="A853" s="15" t="s">
        <v>4332</v>
      </c>
      <c r="B853" s="15">
        <v>31486</v>
      </c>
    </row>
    <row r="854" spans="1:2" x14ac:dyDescent="0.2">
      <c r="A854" s="15" t="s">
        <v>4333</v>
      </c>
      <c r="B854" s="15">
        <v>32647</v>
      </c>
    </row>
    <row r="855" spans="1:2" x14ac:dyDescent="0.2">
      <c r="A855" s="15" t="s">
        <v>4334</v>
      </c>
      <c r="B855" s="15">
        <v>33808</v>
      </c>
    </row>
    <row r="856" spans="1:2" x14ac:dyDescent="0.2">
      <c r="A856" s="15" t="s">
        <v>4335</v>
      </c>
      <c r="B856" s="15">
        <v>34969</v>
      </c>
    </row>
    <row r="857" spans="1:2" x14ac:dyDescent="0.2">
      <c r="A857" s="15" t="s">
        <v>4336</v>
      </c>
      <c r="B857" s="15">
        <v>36130</v>
      </c>
    </row>
    <row r="858" spans="1:2" x14ac:dyDescent="0.2">
      <c r="A858" s="15" t="s">
        <v>4337</v>
      </c>
      <c r="B858" s="15">
        <v>37291</v>
      </c>
    </row>
    <row r="859" spans="1:2" x14ac:dyDescent="0.2">
      <c r="A859" s="15" t="s">
        <v>4338</v>
      </c>
      <c r="B859" s="15">
        <v>38644</v>
      </c>
    </row>
    <row r="860" spans="1:2" x14ac:dyDescent="0.2">
      <c r="A860" s="15" t="s">
        <v>4339</v>
      </c>
      <c r="B860" s="15">
        <v>20644</v>
      </c>
    </row>
    <row r="861" spans="1:2" x14ac:dyDescent="0.2">
      <c r="A861" s="15" t="s">
        <v>4340</v>
      </c>
      <c r="B861" s="15">
        <v>21877</v>
      </c>
    </row>
    <row r="862" spans="1:2" x14ac:dyDescent="0.2">
      <c r="A862" s="15" t="s">
        <v>4341</v>
      </c>
      <c r="B862" s="15">
        <v>23039</v>
      </c>
    </row>
    <row r="863" spans="1:2" x14ac:dyDescent="0.2">
      <c r="A863" s="15" t="s">
        <v>4342</v>
      </c>
      <c r="B863" s="15">
        <v>24200</v>
      </c>
    </row>
    <row r="864" spans="1:2" x14ac:dyDescent="0.2">
      <c r="A864" s="15" t="s">
        <v>4343</v>
      </c>
      <c r="B864" s="15">
        <v>25361</v>
      </c>
    </row>
    <row r="865" spans="1:2" x14ac:dyDescent="0.2">
      <c r="A865" s="15" t="s">
        <v>4344</v>
      </c>
      <c r="B865" s="15">
        <v>26522</v>
      </c>
    </row>
    <row r="866" spans="1:2" x14ac:dyDescent="0.2">
      <c r="A866" s="15" t="s">
        <v>4345</v>
      </c>
      <c r="B866" s="15">
        <v>27683</v>
      </c>
    </row>
    <row r="867" spans="1:2" x14ac:dyDescent="0.2">
      <c r="A867" s="15" t="s">
        <v>4346</v>
      </c>
      <c r="B867" s="15">
        <v>28844</v>
      </c>
    </row>
    <row r="868" spans="1:2" x14ac:dyDescent="0.2">
      <c r="A868" s="15" t="s">
        <v>4347</v>
      </c>
      <c r="B868" s="15">
        <v>30005</v>
      </c>
    </row>
    <row r="869" spans="1:2" x14ac:dyDescent="0.2">
      <c r="A869" s="15" t="s">
        <v>4348</v>
      </c>
      <c r="B869" s="15">
        <v>31166</v>
      </c>
    </row>
    <row r="870" spans="1:2" x14ac:dyDescent="0.2">
      <c r="A870" s="15" t="s">
        <v>4349</v>
      </c>
      <c r="B870" s="15">
        <v>32327</v>
      </c>
    </row>
    <row r="871" spans="1:2" x14ac:dyDescent="0.2">
      <c r="A871" s="15" t="s">
        <v>4350</v>
      </c>
      <c r="B871" s="15">
        <v>33489</v>
      </c>
    </row>
    <row r="872" spans="1:2" x14ac:dyDescent="0.2">
      <c r="A872" s="15" t="s">
        <v>4351</v>
      </c>
      <c r="B872" s="15">
        <v>34650</v>
      </c>
    </row>
    <row r="873" spans="1:2" x14ac:dyDescent="0.2">
      <c r="A873" s="15" t="s">
        <v>4352</v>
      </c>
      <c r="B873" s="15">
        <v>35811</v>
      </c>
    </row>
    <row r="874" spans="1:2" x14ac:dyDescent="0.2">
      <c r="A874" s="15" t="s">
        <v>4353</v>
      </c>
      <c r="B874" s="15">
        <v>36972</v>
      </c>
    </row>
    <row r="875" spans="1:2" x14ac:dyDescent="0.2">
      <c r="A875" s="15" t="s">
        <v>4354</v>
      </c>
      <c r="B875" s="15">
        <v>38433</v>
      </c>
    </row>
    <row r="876" spans="1:2" x14ac:dyDescent="0.2">
      <c r="A876" s="15" t="s">
        <v>4355</v>
      </c>
      <c r="B876" s="15">
        <v>39486</v>
      </c>
    </row>
    <row r="877" spans="1:2" x14ac:dyDescent="0.2">
      <c r="A877" s="15" t="s">
        <v>4356</v>
      </c>
      <c r="B877" s="15">
        <v>22719</v>
      </c>
    </row>
    <row r="878" spans="1:2" x14ac:dyDescent="0.2">
      <c r="A878" s="15" t="s">
        <v>4357</v>
      </c>
      <c r="B878" s="15">
        <v>23880</v>
      </c>
    </row>
    <row r="879" spans="1:2" x14ac:dyDescent="0.2">
      <c r="A879" s="15" t="s">
        <v>4358</v>
      </c>
      <c r="B879" s="15">
        <v>25041</v>
      </c>
    </row>
    <row r="880" spans="1:2" x14ac:dyDescent="0.2">
      <c r="A880" s="15" t="s">
        <v>4359</v>
      </c>
      <c r="B880" s="15">
        <v>26203</v>
      </c>
    </row>
    <row r="881" spans="1:2" x14ac:dyDescent="0.2">
      <c r="A881" s="15" t="s">
        <v>4360</v>
      </c>
      <c r="B881" s="15">
        <v>27364</v>
      </c>
    </row>
    <row r="882" spans="1:2" x14ac:dyDescent="0.2">
      <c r="A882" s="15" t="s">
        <v>4361</v>
      </c>
      <c r="B882" s="15">
        <v>28525</v>
      </c>
    </row>
    <row r="883" spans="1:2" x14ac:dyDescent="0.2">
      <c r="A883" s="15" t="s">
        <v>4362</v>
      </c>
      <c r="B883" s="15">
        <v>29686</v>
      </c>
    </row>
    <row r="884" spans="1:2" x14ac:dyDescent="0.2">
      <c r="A884" s="15" t="s">
        <v>4363</v>
      </c>
      <c r="B884" s="15">
        <v>30847</v>
      </c>
    </row>
    <row r="885" spans="1:2" x14ac:dyDescent="0.2">
      <c r="A885" s="15" t="s">
        <v>4364</v>
      </c>
      <c r="B885" s="15">
        <v>32008</v>
      </c>
    </row>
    <row r="886" spans="1:2" x14ac:dyDescent="0.2">
      <c r="A886" s="15" t="s">
        <v>4365</v>
      </c>
      <c r="B886" s="15">
        <v>33169</v>
      </c>
    </row>
    <row r="887" spans="1:2" x14ac:dyDescent="0.2">
      <c r="A887" s="15" t="s">
        <v>4366</v>
      </c>
      <c r="B887" s="15">
        <v>34330</v>
      </c>
    </row>
    <row r="888" spans="1:2" x14ac:dyDescent="0.2">
      <c r="A888" s="15" t="s">
        <v>4367</v>
      </c>
      <c r="B888" s="15">
        <v>35492</v>
      </c>
    </row>
    <row r="889" spans="1:2" x14ac:dyDescent="0.2">
      <c r="A889" s="15" t="s">
        <v>4368</v>
      </c>
      <c r="B889" s="15">
        <v>36653</v>
      </c>
    </row>
    <row r="890" spans="1:2" x14ac:dyDescent="0.2">
      <c r="A890" s="15" t="s">
        <v>4369</v>
      </c>
      <c r="B890" s="15">
        <v>37814</v>
      </c>
    </row>
    <row r="891" spans="1:2" x14ac:dyDescent="0.2">
      <c r="A891" s="15" t="s">
        <v>4370</v>
      </c>
      <c r="B891" s="15">
        <v>38975</v>
      </c>
    </row>
    <row r="892" spans="1:2" x14ac:dyDescent="0.2">
      <c r="A892" s="15" t="s">
        <v>4371</v>
      </c>
      <c r="B892" s="15">
        <v>40328</v>
      </c>
    </row>
    <row r="893" spans="1:2" x14ac:dyDescent="0.2">
      <c r="A893" s="15" t="s">
        <v>4372</v>
      </c>
      <c r="B893" s="15">
        <v>24722</v>
      </c>
    </row>
    <row r="894" spans="1:2" x14ac:dyDescent="0.2">
      <c r="A894" s="15" t="s">
        <v>4373</v>
      </c>
      <c r="B894" s="15">
        <v>25883</v>
      </c>
    </row>
    <row r="895" spans="1:2" x14ac:dyDescent="0.2">
      <c r="A895" s="15" t="s">
        <v>4374</v>
      </c>
      <c r="B895" s="15">
        <v>27044</v>
      </c>
    </row>
    <row r="896" spans="1:2" x14ac:dyDescent="0.2">
      <c r="A896" s="15" t="s">
        <v>4375</v>
      </c>
      <c r="B896" s="15">
        <v>28206</v>
      </c>
    </row>
    <row r="897" spans="1:2" x14ac:dyDescent="0.2">
      <c r="A897" s="15" t="s">
        <v>4376</v>
      </c>
      <c r="B897" s="15">
        <v>29367</v>
      </c>
    </row>
    <row r="898" spans="1:2" x14ac:dyDescent="0.2">
      <c r="A898" s="15" t="s">
        <v>4377</v>
      </c>
      <c r="B898" s="15">
        <v>30528</v>
      </c>
    </row>
    <row r="899" spans="1:2" x14ac:dyDescent="0.2">
      <c r="A899" s="15" t="s">
        <v>4378</v>
      </c>
      <c r="B899" s="15">
        <v>31689</v>
      </c>
    </row>
    <row r="900" spans="1:2" x14ac:dyDescent="0.2">
      <c r="A900" s="15" t="s">
        <v>4379</v>
      </c>
      <c r="B900" s="15">
        <v>32850</v>
      </c>
    </row>
    <row r="901" spans="1:2" x14ac:dyDescent="0.2">
      <c r="A901" s="15" t="s">
        <v>4380</v>
      </c>
      <c r="B901" s="15">
        <v>34011</v>
      </c>
    </row>
    <row r="902" spans="1:2" x14ac:dyDescent="0.2">
      <c r="A902" s="15" t="s">
        <v>4381</v>
      </c>
      <c r="B902" s="15">
        <v>35172</v>
      </c>
    </row>
    <row r="903" spans="1:2" x14ac:dyDescent="0.2">
      <c r="A903" s="15" t="s">
        <v>4382</v>
      </c>
      <c r="B903" s="15">
        <v>36333</v>
      </c>
    </row>
    <row r="904" spans="1:2" x14ac:dyDescent="0.2">
      <c r="A904" s="15" t="s">
        <v>4383</v>
      </c>
      <c r="B904" s="15">
        <v>37494</v>
      </c>
    </row>
    <row r="905" spans="1:2" x14ac:dyDescent="0.2">
      <c r="A905" s="15" t="s">
        <v>4384</v>
      </c>
      <c r="B905" s="15">
        <v>38656</v>
      </c>
    </row>
    <row r="906" spans="1:2" x14ac:dyDescent="0.2">
      <c r="A906" s="15" t="s">
        <v>4385</v>
      </c>
      <c r="B906" s="15">
        <v>39817</v>
      </c>
    </row>
    <row r="907" spans="1:2" x14ac:dyDescent="0.2">
      <c r="A907" s="15" t="s">
        <v>4386</v>
      </c>
      <c r="B907" s="15">
        <v>41170</v>
      </c>
    </row>
    <row r="908" spans="1:2" x14ac:dyDescent="0.2">
      <c r="A908" s="15" t="s">
        <v>4387</v>
      </c>
      <c r="B908" s="15">
        <v>26725</v>
      </c>
    </row>
    <row r="909" spans="1:2" x14ac:dyDescent="0.2">
      <c r="A909" s="15" t="s">
        <v>4388</v>
      </c>
      <c r="B909" s="15">
        <v>27886</v>
      </c>
    </row>
    <row r="910" spans="1:2" x14ac:dyDescent="0.2">
      <c r="A910" s="15" t="s">
        <v>4389</v>
      </c>
      <c r="B910" s="15">
        <v>29047</v>
      </c>
    </row>
    <row r="911" spans="1:2" x14ac:dyDescent="0.2">
      <c r="A911" s="15" t="s">
        <v>4390</v>
      </c>
      <c r="B911" s="15">
        <v>30208</v>
      </c>
    </row>
    <row r="912" spans="1:2" x14ac:dyDescent="0.2">
      <c r="A912" s="15" t="s">
        <v>4391</v>
      </c>
      <c r="B912" s="15">
        <v>31370</v>
      </c>
    </row>
    <row r="913" spans="1:6" x14ac:dyDescent="0.2">
      <c r="A913" s="15" t="s">
        <v>4392</v>
      </c>
      <c r="B913" s="15">
        <v>32531</v>
      </c>
    </row>
    <row r="914" spans="1:6" x14ac:dyDescent="0.2">
      <c r="A914" s="15" t="s">
        <v>4393</v>
      </c>
      <c r="B914" s="15">
        <v>33692</v>
      </c>
    </row>
    <row r="915" spans="1:6" x14ac:dyDescent="0.2">
      <c r="A915" s="15" t="s">
        <v>4394</v>
      </c>
      <c r="B915" s="15">
        <v>34853</v>
      </c>
    </row>
    <row r="916" spans="1:6" x14ac:dyDescent="0.2">
      <c r="A916" s="15" t="s">
        <v>4395</v>
      </c>
      <c r="B916" s="15">
        <v>36014</v>
      </c>
    </row>
    <row r="917" spans="1:6" x14ac:dyDescent="0.2">
      <c r="A917" s="15" t="s">
        <v>4396</v>
      </c>
      <c r="B917" s="15">
        <v>37175</v>
      </c>
    </row>
    <row r="918" spans="1:6" x14ac:dyDescent="0.2">
      <c r="A918" s="15" t="s">
        <v>4397</v>
      </c>
      <c r="B918" s="15">
        <v>38336</v>
      </c>
    </row>
    <row r="919" spans="1:6" x14ac:dyDescent="0.2">
      <c r="A919" s="15" t="s">
        <v>4398</v>
      </c>
      <c r="B919" s="15">
        <v>39497</v>
      </c>
    </row>
    <row r="920" spans="1:6" x14ac:dyDescent="0.2">
      <c r="A920" s="15" t="s">
        <v>4399</v>
      </c>
      <c r="B920" s="15">
        <v>40658</v>
      </c>
    </row>
    <row r="921" spans="1:6" x14ac:dyDescent="0.2">
      <c r="A921" s="15" t="s">
        <v>4400</v>
      </c>
      <c r="B921" s="15">
        <v>42012</v>
      </c>
    </row>
    <row r="922" spans="1:6" x14ac:dyDescent="0.2">
      <c r="F922"/>
    </row>
    <row r="923" spans="1:6" x14ac:dyDescent="0.2">
      <c r="F923"/>
    </row>
    <row r="924" spans="1:6" x14ac:dyDescent="0.2">
      <c r="F924"/>
    </row>
    <row r="925" spans="1:6" x14ac:dyDescent="0.2">
      <c r="F925"/>
    </row>
    <row r="926" spans="1:6" x14ac:dyDescent="0.2">
      <c r="F926"/>
    </row>
    <row r="927" spans="1:6" x14ac:dyDescent="0.2">
      <c r="F927"/>
    </row>
    <row r="928" spans="1:6" x14ac:dyDescent="0.2">
      <c r="F928"/>
    </row>
    <row r="929" spans="6:6" x14ac:dyDescent="0.2">
      <c r="F929"/>
    </row>
    <row r="930" spans="6:6" x14ac:dyDescent="0.2">
      <c r="F930"/>
    </row>
    <row r="931" spans="6:6" x14ac:dyDescent="0.2">
      <c r="F931"/>
    </row>
    <row r="932" spans="6:6" x14ac:dyDescent="0.2">
      <c r="F932"/>
    </row>
    <row r="933" spans="6:6" x14ac:dyDescent="0.2">
      <c r="F933"/>
    </row>
    <row r="934" spans="6:6" x14ac:dyDescent="0.2">
      <c r="F934"/>
    </row>
    <row r="935" spans="6:6" x14ac:dyDescent="0.2">
      <c r="F935"/>
    </row>
    <row r="936" spans="6:6" x14ac:dyDescent="0.2">
      <c r="F936"/>
    </row>
    <row r="937" spans="6:6" x14ac:dyDescent="0.2">
      <c r="F937"/>
    </row>
    <row r="938" spans="6:6" x14ac:dyDescent="0.2">
      <c r="F938"/>
    </row>
    <row r="939" spans="6:6" x14ac:dyDescent="0.2">
      <c r="F939"/>
    </row>
    <row r="940" spans="6:6" x14ac:dyDescent="0.2">
      <c r="F940"/>
    </row>
    <row r="941" spans="6:6" x14ac:dyDescent="0.2">
      <c r="F941"/>
    </row>
    <row r="942" spans="6:6" x14ac:dyDescent="0.2">
      <c r="F942"/>
    </row>
    <row r="943" spans="6:6" x14ac:dyDescent="0.2">
      <c r="F943"/>
    </row>
    <row r="944" spans="6:6" x14ac:dyDescent="0.2">
      <c r="F944"/>
    </row>
    <row r="945" spans="6:6" x14ac:dyDescent="0.2">
      <c r="F945"/>
    </row>
    <row r="946" spans="6:6" x14ac:dyDescent="0.2">
      <c r="F946"/>
    </row>
    <row r="947" spans="6:6" x14ac:dyDescent="0.2">
      <c r="F947"/>
    </row>
    <row r="948" spans="6:6" x14ac:dyDescent="0.2">
      <c r="F948"/>
    </row>
    <row r="949" spans="6:6" x14ac:dyDescent="0.2">
      <c r="F949"/>
    </row>
    <row r="950" spans="6:6" x14ac:dyDescent="0.2">
      <c r="F950"/>
    </row>
    <row r="951" spans="6:6" x14ac:dyDescent="0.2">
      <c r="F951"/>
    </row>
    <row r="952" spans="6:6" x14ac:dyDescent="0.2">
      <c r="F952"/>
    </row>
    <row r="953" spans="6:6" x14ac:dyDescent="0.2">
      <c r="F953"/>
    </row>
    <row r="954" spans="6:6" x14ac:dyDescent="0.2">
      <c r="F954"/>
    </row>
    <row r="955" spans="6:6" x14ac:dyDescent="0.2">
      <c r="F955"/>
    </row>
    <row r="956" spans="6:6" x14ac:dyDescent="0.2">
      <c r="F956"/>
    </row>
    <row r="957" spans="6:6" x14ac:dyDescent="0.2">
      <c r="F957"/>
    </row>
  </sheetData>
  <sheetProtection algorithmName="SHA-512" hashValue="hBIQEBPmc1/3YpHZezgTNi+Su9WrnrsjvCrEg9DNLNYQmNjxoMsgnHoCPvRCjBiz29dUidkuMU8R2JKKzH+xog==" saltValue="n7tkU1CNguAaXFK06KGRmQ==" spinCount="100000" sheet="1" objects="1" scenarios="1" selectLockedCells="1"/>
  <phoneticPr fontId="0" type="noConversion"/>
  <printOptions gridLines="1" gridLinesSet="0"/>
  <pageMargins left="0.75" right="0.75" top="1" bottom="1" header="0.5" footer="0.5"/>
  <pageSetup paperSize="9" orientation="portrait" horizontalDpi="0" verticalDpi="0" r:id="rId1"/>
  <headerFooter alignWithMargins="0">
    <oddHeader>&amp;A</oddHeader>
    <oddFooter>Sida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8">
    <tabColor indexed="10"/>
  </sheetPr>
  <dimension ref="A1:B1211"/>
  <sheetViews>
    <sheetView zoomScale="75" zoomScaleNormal="75" workbookViewId="0">
      <selection activeCell="R32" sqref="R32"/>
    </sheetView>
  </sheetViews>
  <sheetFormatPr defaultRowHeight="12.75" x14ac:dyDescent="0.2"/>
  <sheetData>
    <row r="1" spans="1:2" x14ac:dyDescent="0.2">
      <c r="A1" t="s">
        <v>1877</v>
      </c>
      <c r="B1" t="s">
        <v>1878</v>
      </c>
    </row>
    <row r="2" spans="1:2" x14ac:dyDescent="0.2">
      <c r="A2" t="s">
        <v>1879</v>
      </c>
      <c r="B2">
        <v>0.2</v>
      </c>
    </row>
    <row r="3" spans="1:2" x14ac:dyDescent="0.2">
      <c r="A3" t="s">
        <v>1880</v>
      </c>
      <c r="B3">
        <v>0.25</v>
      </c>
    </row>
    <row r="4" spans="1:2" x14ac:dyDescent="0.2">
      <c r="A4" t="s">
        <v>1881</v>
      </c>
      <c r="B4">
        <v>0.3</v>
      </c>
    </row>
    <row r="5" spans="1:2" x14ac:dyDescent="0.2">
      <c r="A5" t="s">
        <v>1882</v>
      </c>
      <c r="B5">
        <v>1</v>
      </c>
    </row>
    <row r="6" spans="1:2" x14ac:dyDescent="0.2">
      <c r="A6" t="s">
        <v>1883</v>
      </c>
      <c r="B6">
        <v>1</v>
      </c>
    </row>
    <row r="7" spans="1:2" x14ac:dyDescent="0.2">
      <c r="A7" t="s">
        <v>1884</v>
      </c>
      <c r="B7">
        <v>1</v>
      </c>
    </row>
    <row r="8" spans="1:2" x14ac:dyDescent="0.2">
      <c r="A8" t="s">
        <v>1885</v>
      </c>
      <c r="B8">
        <v>1</v>
      </c>
    </row>
    <row r="9" spans="1:2" x14ac:dyDescent="0.2">
      <c r="A9" t="s">
        <v>1886</v>
      </c>
      <c r="B9">
        <v>1</v>
      </c>
    </row>
    <row r="10" spans="1:2" x14ac:dyDescent="0.2">
      <c r="A10" t="s">
        <v>1887</v>
      </c>
      <c r="B10">
        <v>1</v>
      </c>
    </row>
    <row r="11" spans="1:2" x14ac:dyDescent="0.2">
      <c r="A11" t="s">
        <v>1888</v>
      </c>
      <c r="B11">
        <v>1</v>
      </c>
    </row>
    <row r="12" spans="1:2" x14ac:dyDescent="0.2">
      <c r="A12" t="s">
        <v>1889</v>
      </c>
      <c r="B12">
        <v>1</v>
      </c>
    </row>
    <row r="13" spans="1:2" x14ac:dyDescent="0.2">
      <c r="A13" t="s">
        <v>1890</v>
      </c>
      <c r="B13">
        <v>1</v>
      </c>
    </row>
    <row r="14" spans="1:2" x14ac:dyDescent="0.2">
      <c r="A14" t="s">
        <v>1891</v>
      </c>
      <c r="B14">
        <v>1</v>
      </c>
    </row>
    <row r="15" spans="1:2" x14ac:dyDescent="0.2">
      <c r="A15" t="s">
        <v>1892</v>
      </c>
      <c r="B15">
        <v>1</v>
      </c>
    </row>
    <row r="16" spans="1:2" x14ac:dyDescent="0.2">
      <c r="A16" t="s">
        <v>1893</v>
      </c>
      <c r="B16">
        <v>1</v>
      </c>
    </row>
    <row r="17" spans="1:2" x14ac:dyDescent="0.2">
      <c r="A17" t="s">
        <v>1894</v>
      </c>
      <c r="B17">
        <v>1</v>
      </c>
    </row>
    <row r="18" spans="1:2" x14ac:dyDescent="0.2">
      <c r="A18" t="s">
        <v>1895</v>
      </c>
      <c r="B18">
        <v>1</v>
      </c>
    </row>
    <row r="19" spans="1:2" x14ac:dyDescent="0.2">
      <c r="A19" t="s">
        <v>1896</v>
      </c>
      <c r="B19">
        <v>1</v>
      </c>
    </row>
    <row r="20" spans="1:2" x14ac:dyDescent="0.2">
      <c r="A20" t="s">
        <v>1897</v>
      </c>
      <c r="B20">
        <v>1</v>
      </c>
    </row>
    <row r="21" spans="1:2" x14ac:dyDescent="0.2">
      <c r="A21" t="s">
        <v>1898</v>
      </c>
      <c r="B21">
        <v>1</v>
      </c>
    </row>
    <row r="22" spans="1:2" x14ac:dyDescent="0.2">
      <c r="A22" t="s">
        <v>1899</v>
      </c>
      <c r="B22">
        <v>1</v>
      </c>
    </row>
    <row r="23" spans="1:2" x14ac:dyDescent="0.2">
      <c r="A23" t="s">
        <v>1900</v>
      </c>
      <c r="B23">
        <v>1</v>
      </c>
    </row>
    <row r="24" spans="1:2" x14ac:dyDescent="0.2">
      <c r="A24" t="s">
        <v>1901</v>
      </c>
      <c r="B24">
        <v>1</v>
      </c>
    </row>
    <row r="25" spans="1:2" x14ac:dyDescent="0.2">
      <c r="A25" t="s">
        <v>1902</v>
      </c>
      <c r="B25">
        <v>1</v>
      </c>
    </row>
    <row r="26" spans="1:2" x14ac:dyDescent="0.2">
      <c r="A26" t="s">
        <v>1903</v>
      </c>
      <c r="B26">
        <v>1</v>
      </c>
    </row>
    <row r="27" spans="1:2" x14ac:dyDescent="0.2">
      <c r="A27" t="s">
        <v>1904</v>
      </c>
      <c r="B27">
        <v>1</v>
      </c>
    </row>
    <row r="28" spans="1:2" x14ac:dyDescent="0.2">
      <c r="A28" t="s">
        <v>1905</v>
      </c>
      <c r="B28">
        <v>1</v>
      </c>
    </row>
    <row r="29" spans="1:2" x14ac:dyDescent="0.2">
      <c r="A29" t="s">
        <v>1906</v>
      </c>
      <c r="B29">
        <v>1</v>
      </c>
    </row>
    <row r="30" spans="1:2" x14ac:dyDescent="0.2">
      <c r="A30" t="s">
        <v>1907</v>
      </c>
      <c r="B30">
        <v>1</v>
      </c>
    </row>
    <row r="31" spans="1:2" x14ac:dyDescent="0.2">
      <c r="A31" t="s">
        <v>1908</v>
      </c>
      <c r="B31">
        <v>1</v>
      </c>
    </row>
    <row r="32" spans="1:2" x14ac:dyDescent="0.2">
      <c r="A32" t="s">
        <v>1909</v>
      </c>
      <c r="B32">
        <v>1</v>
      </c>
    </row>
    <row r="33" spans="1:2" x14ac:dyDescent="0.2">
      <c r="A33" t="s">
        <v>1910</v>
      </c>
      <c r="B33">
        <v>1</v>
      </c>
    </row>
    <row r="34" spans="1:2" x14ac:dyDescent="0.2">
      <c r="A34" t="s">
        <v>1911</v>
      </c>
      <c r="B34">
        <v>1</v>
      </c>
    </row>
    <row r="35" spans="1:2" x14ac:dyDescent="0.2">
      <c r="A35" t="s">
        <v>1912</v>
      </c>
      <c r="B35">
        <v>1</v>
      </c>
    </row>
    <row r="36" spans="1:2" x14ac:dyDescent="0.2">
      <c r="A36" t="s">
        <v>1913</v>
      </c>
      <c r="B36">
        <v>1</v>
      </c>
    </row>
    <row r="37" spans="1:2" x14ac:dyDescent="0.2">
      <c r="A37" t="s">
        <v>1914</v>
      </c>
      <c r="B37">
        <v>1</v>
      </c>
    </row>
    <row r="38" spans="1:2" x14ac:dyDescent="0.2">
      <c r="A38" t="s">
        <v>1915</v>
      </c>
      <c r="B38">
        <v>1</v>
      </c>
    </row>
    <row r="39" spans="1:2" x14ac:dyDescent="0.2">
      <c r="A39" t="s">
        <v>1916</v>
      </c>
      <c r="B39">
        <v>1</v>
      </c>
    </row>
    <row r="40" spans="1:2" x14ac:dyDescent="0.2">
      <c r="A40" t="s">
        <v>1917</v>
      </c>
      <c r="B40">
        <v>1</v>
      </c>
    </row>
    <row r="41" spans="1:2" x14ac:dyDescent="0.2">
      <c r="A41" t="s">
        <v>1918</v>
      </c>
      <c r="B41">
        <v>1</v>
      </c>
    </row>
    <row r="42" spans="1:2" x14ac:dyDescent="0.2">
      <c r="A42" t="s">
        <v>1919</v>
      </c>
      <c r="B42">
        <v>1</v>
      </c>
    </row>
    <row r="43" spans="1:2" x14ac:dyDescent="0.2">
      <c r="A43" t="s">
        <v>1920</v>
      </c>
      <c r="B43">
        <v>1</v>
      </c>
    </row>
    <row r="44" spans="1:2" x14ac:dyDescent="0.2">
      <c r="A44" t="s">
        <v>1921</v>
      </c>
      <c r="B44">
        <v>1</v>
      </c>
    </row>
    <row r="45" spans="1:2" x14ac:dyDescent="0.2">
      <c r="A45" t="s">
        <v>1922</v>
      </c>
      <c r="B45">
        <v>1</v>
      </c>
    </row>
    <row r="46" spans="1:2" x14ac:dyDescent="0.2">
      <c r="A46" t="s">
        <v>1923</v>
      </c>
      <c r="B46">
        <v>1</v>
      </c>
    </row>
    <row r="47" spans="1:2" x14ac:dyDescent="0.2">
      <c r="A47" t="s">
        <v>1924</v>
      </c>
      <c r="B47">
        <v>1</v>
      </c>
    </row>
    <row r="48" spans="1:2" x14ac:dyDescent="0.2">
      <c r="A48" t="s">
        <v>1925</v>
      </c>
      <c r="B48">
        <v>1</v>
      </c>
    </row>
    <row r="49" spans="1:2" x14ac:dyDescent="0.2">
      <c r="A49" t="s">
        <v>1926</v>
      </c>
      <c r="B49">
        <v>1</v>
      </c>
    </row>
    <row r="50" spans="1:2" x14ac:dyDescent="0.2">
      <c r="A50" t="s">
        <v>1927</v>
      </c>
      <c r="B50">
        <v>1</v>
      </c>
    </row>
    <row r="51" spans="1:2" x14ac:dyDescent="0.2">
      <c r="A51" t="s">
        <v>1928</v>
      </c>
      <c r="B51">
        <v>1</v>
      </c>
    </row>
    <row r="52" spans="1:2" x14ac:dyDescent="0.2">
      <c r="A52" t="s">
        <v>1929</v>
      </c>
      <c r="B52">
        <v>1</v>
      </c>
    </row>
    <row r="53" spans="1:2" x14ac:dyDescent="0.2">
      <c r="A53" t="s">
        <v>1930</v>
      </c>
      <c r="B53">
        <v>1</v>
      </c>
    </row>
    <row r="54" spans="1:2" x14ac:dyDescent="0.2">
      <c r="A54" t="s">
        <v>1931</v>
      </c>
      <c r="B54">
        <v>1</v>
      </c>
    </row>
    <row r="55" spans="1:2" x14ac:dyDescent="0.2">
      <c r="A55" t="s">
        <v>1932</v>
      </c>
      <c r="B55">
        <v>1</v>
      </c>
    </row>
    <row r="56" spans="1:2" x14ac:dyDescent="0.2">
      <c r="A56" t="s">
        <v>1933</v>
      </c>
      <c r="B56">
        <v>1</v>
      </c>
    </row>
    <row r="57" spans="1:2" x14ac:dyDescent="0.2">
      <c r="A57" t="s">
        <v>1934</v>
      </c>
      <c r="B57">
        <v>1</v>
      </c>
    </row>
    <row r="58" spans="1:2" x14ac:dyDescent="0.2">
      <c r="A58" t="s">
        <v>1935</v>
      </c>
      <c r="B58">
        <v>1</v>
      </c>
    </row>
    <row r="59" spans="1:2" x14ac:dyDescent="0.2">
      <c r="A59" t="s">
        <v>1936</v>
      </c>
      <c r="B59">
        <v>1</v>
      </c>
    </row>
    <row r="60" spans="1:2" x14ac:dyDescent="0.2">
      <c r="A60" t="s">
        <v>1937</v>
      </c>
      <c r="B60">
        <v>1</v>
      </c>
    </row>
    <row r="61" spans="1:2" x14ac:dyDescent="0.2">
      <c r="A61" t="s">
        <v>1938</v>
      </c>
      <c r="B61">
        <v>1</v>
      </c>
    </row>
    <row r="62" spans="1:2" x14ac:dyDescent="0.2">
      <c r="A62" t="s">
        <v>1939</v>
      </c>
      <c r="B62">
        <v>1</v>
      </c>
    </row>
    <row r="63" spans="1:2" x14ac:dyDescent="0.2">
      <c r="A63" t="s">
        <v>1940</v>
      </c>
      <c r="B63">
        <v>1</v>
      </c>
    </row>
    <row r="64" spans="1:2" x14ac:dyDescent="0.2">
      <c r="A64" t="s">
        <v>1941</v>
      </c>
      <c r="B64">
        <v>1</v>
      </c>
    </row>
    <row r="65" spans="1:2" x14ac:dyDescent="0.2">
      <c r="A65" t="s">
        <v>1942</v>
      </c>
      <c r="B65">
        <v>1</v>
      </c>
    </row>
    <row r="66" spans="1:2" x14ac:dyDescent="0.2">
      <c r="A66" t="s">
        <v>1943</v>
      </c>
      <c r="B66">
        <v>1</v>
      </c>
    </row>
    <row r="67" spans="1:2" x14ac:dyDescent="0.2">
      <c r="A67" t="s">
        <v>1944</v>
      </c>
      <c r="B67">
        <v>1</v>
      </c>
    </row>
    <row r="68" spans="1:2" x14ac:dyDescent="0.2">
      <c r="A68" t="s">
        <v>1945</v>
      </c>
      <c r="B68">
        <v>1</v>
      </c>
    </row>
    <row r="69" spans="1:2" x14ac:dyDescent="0.2">
      <c r="A69" t="s">
        <v>1946</v>
      </c>
      <c r="B69">
        <v>1</v>
      </c>
    </row>
    <row r="70" spans="1:2" x14ac:dyDescent="0.2">
      <c r="A70" t="s">
        <v>1947</v>
      </c>
      <c r="B70">
        <v>1</v>
      </c>
    </row>
    <row r="71" spans="1:2" x14ac:dyDescent="0.2">
      <c r="A71" t="s">
        <v>1948</v>
      </c>
      <c r="B71">
        <v>1</v>
      </c>
    </row>
    <row r="72" spans="1:2" x14ac:dyDescent="0.2">
      <c r="A72" t="s">
        <v>1949</v>
      </c>
      <c r="B72">
        <v>1</v>
      </c>
    </row>
    <row r="73" spans="1:2" x14ac:dyDescent="0.2">
      <c r="A73" t="s">
        <v>1950</v>
      </c>
      <c r="B73">
        <v>1</v>
      </c>
    </row>
    <row r="74" spans="1:2" x14ac:dyDescent="0.2">
      <c r="A74" t="s">
        <v>1951</v>
      </c>
      <c r="B74">
        <v>1</v>
      </c>
    </row>
    <row r="75" spans="1:2" x14ac:dyDescent="0.2">
      <c r="A75" t="s">
        <v>1952</v>
      </c>
      <c r="B75">
        <v>1</v>
      </c>
    </row>
    <row r="76" spans="1:2" x14ac:dyDescent="0.2">
      <c r="A76" t="s">
        <v>1953</v>
      </c>
      <c r="B76">
        <v>1</v>
      </c>
    </row>
    <row r="77" spans="1:2" x14ac:dyDescent="0.2">
      <c r="A77" t="s">
        <v>1954</v>
      </c>
      <c r="B77">
        <v>1</v>
      </c>
    </row>
    <row r="78" spans="1:2" x14ac:dyDescent="0.2">
      <c r="A78" t="s">
        <v>1955</v>
      </c>
      <c r="B78">
        <v>1</v>
      </c>
    </row>
    <row r="79" spans="1:2" x14ac:dyDescent="0.2">
      <c r="A79" t="s">
        <v>1956</v>
      </c>
      <c r="B79">
        <v>1</v>
      </c>
    </row>
    <row r="80" spans="1:2" x14ac:dyDescent="0.2">
      <c r="A80" t="s">
        <v>1957</v>
      </c>
      <c r="B80">
        <v>1</v>
      </c>
    </row>
    <row r="81" spans="1:2" x14ac:dyDescent="0.2">
      <c r="A81" t="s">
        <v>1958</v>
      </c>
      <c r="B81">
        <v>1</v>
      </c>
    </row>
    <row r="82" spans="1:2" x14ac:dyDescent="0.2">
      <c r="A82" t="s">
        <v>1959</v>
      </c>
      <c r="B82">
        <v>1</v>
      </c>
    </row>
    <row r="83" spans="1:2" x14ac:dyDescent="0.2">
      <c r="A83" t="s">
        <v>1960</v>
      </c>
      <c r="B83">
        <v>1</v>
      </c>
    </row>
    <row r="84" spans="1:2" x14ac:dyDescent="0.2">
      <c r="A84" t="s">
        <v>1961</v>
      </c>
      <c r="B84">
        <v>1</v>
      </c>
    </row>
    <row r="85" spans="1:2" x14ac:dyDescent="0.2">
      <c r="A85" t="s">
        <v>1962</v>
      </c>
      <c r="B85">
        <v>1</v>
      </c>
    </row>
    <row r="86" spans="1:2" x14ac:dyDescent="0.2">
      <c r="A86" t="s">
        <v>1963</v>
      </c>
      <c r="B86">
        <v>1</v>
      </c>
    </row>
    <row r="87" spans="1:2" x14ac:dyDescent="0.2">
      <c r="A87" t="s">
        <v>1964</v>
      </c>
      <c r="B87">
        <v>1</v>
      </c>
    </row>
    <row r="88" spans="1:2" x14ac:dyDescent="0.2">
      <c r="A88" t="s">
        <v>1965</v>
      </c>
      <c r="B88">
        <v>1</v>
      </c>
    </row>
    <row r="89" spans="1:2" x14ac:dyDescent="0.2">
      <c r="A89" t="s">
        <v>1966</v>
      </c>
      <c r="B89">
        <v>1</v>
      </c>
    </row>
    <row r="90" spans="1:2" x14ac:dyDescent="0.2">
      <c r="A90" t="s">
        <v>1967</v>
      </c>
      <c r="B90">
        <v>1</v>
      </c>
    </row>
    <row r="91" spans="1:2" x14ac:dyDescent="0.2">
      <c r="A91" t="s">
        <v>1968</v>
      </c>
      <c r="B91">
        <v>1</v>
      </c>
    </row>
    <row r="92" spans="1:2" x14ac:dyDescent="0.2">
      <c r="A92" t="s">
        <v>1969</v>
      </c>
      <c r="B92">
        <v>1</v>
      </c>
    </row>
    <row r="93" spans="1:2" x14ac:dyDescent="0.2">
      <c r="A93" t="s">
        <v>1970</v>
      </c>
      <c r="B93">
        <v>1</v>
      </c>
    </row>
    <row r="94" spans="1:2" x14ac:dyDescent="0.2">
      <c r="A94" t="s">
        <v>1971</v>
      </c>
      <c r="B94">
        <v>1</v>
      </c>
    </row>
    <row r="95" spans="1:2" x14ac:dyDescent="0.2">
      <c r="A95" t="s">
        <v>1972</v>
      </c>
      <c r="B95">
        <v>1</v>
      </c>
    </row>
    <row r="96" spans="1:2" x14ac:dyDescent="0.2">
      <c r="A96" t="s">
        <v>1973</v>
      </c>
      <c r="B96">
        <v>1</v>
      </c>
    </row>
    <row r="97" spans="1:2" x14ac:dyDescent="0.2">
      <c r="A97" t="s">
        <v>1974</v>
      </c>
      <c r="B97">
        <v>1</v>
      </c>
    </row>
    <row r="98" spans="1:2" x14ac:dyDescent="0.2">
      <c r="A98" t="s">
        <v>1975</v>
      </c>
      <c r="B98">
        <v>1</v>
      </c>
    </row>
    <row r="99" spans="1:2" x14ac:dyDescent="0.2">
      <c r="A99" t="s">
        <v>1976</v>
      </c>
      <c r="B99">
        <v>1</v>
      </c>
    </row>
    <row r="100" spans="1:2" x14ac:dyDescent="0.2">
      <c r="A100" t="s">
        <v>1977</v>
      </c>
      <c r="B100">
        <v>1</v>
      </c>
    </row>
    <row r="101" spans="1:2" x14ac:dyDescent="0.2">
      <c r="A101" t="s">
        <v>1978</v>
      </c>
      <c r="B101">
        <v>1</v>
      </c>
    </row>
    <row r="102" spans="1:2" x14ac:dyDescent="0.2">
      <c r="A102" t="s">
        <v>1979</v>
      </c>
      <c r="B102">
        <v>1</v>
      </c>
    </row>
    <row r="103" spans="1:2" x14ac:dyDescent="0.2">
      <c r="A103" t="s">
        <v>1980</v>
      </c>
      <c r="B103">
        <v>1</v>
      </c>
    </row>
    <row r="104" spans="1:2" x14ac:dyDescent="0.2">
      <c r="A104" t="s">
        <v>1981</v>
      </c>
      <c r="B104">
        <v>1</v>
      </c>
    </row>
    <row r="105" spans="1:2" x14ac:dyDescent="0.2">
      <c r="A105" t="s">
        <v>1982</v>
      </c>
      <c r="B105">
        <v>1</v>
      </c>
    </row>
    <row r="106" spans="1:2" x14ac:dyDescent="0.2">
      <c r="A106" t="s">
        <v>1983</v>
      </c>
      <c r="B106">
        <v>1</v>
      </c>
    </row>
    <row r="107" spans="1:2" x14ac:dyDescent="0.2">
      <c r="A107" t="s">
        <v>1984</v>
      </c>
      <c r="B107">
        <v>1</v>
      </c>
    </row>
    <row r="108" spans="1:2" x14ac:dyDescent="0.2">
      <c r="A108" t="s">
        <v>1985</v>
      </c>
      <c r="B108">
        <v>1</v>
      </c>
    </row>
    <row r="109" spans="1:2" x14ac:dyDescent="0.2">
      <c r="A109" t="s">
        <v>1986</v>
      </c>
      <c r="B109">
        <v>1</v>
      </c>
    </row>
    <row r="110" spans="1:2" x14ac:dyDescent="0.2">
      <c r="A110" t="s">
        <v>1987</v>
      </c>
      <c r="B110">
        <v>1</v>
      </c>
    </row>
    <row r="111" spans="1:2" x14ac:dyDescent="0.2">
      <c r="A111" t="s">
        <v>1988</v>
      </c>
      <c r="B111">
        <v>1</v>
      </c>
    </row>
    <row r="112" spans="1:2" x14ac:dyDescent="0.2">
      <c r="A112" t="s">
        <v>1989</v>
      </c>
      <c r="B112">
        <v>1</v>
      </c>
    </row>
    <row r="113" spans="1:2" x14ac:dyDescent="0.2">
      <c r="A113" t="s">
        <v>1990</v>
      </c>
      <c r="B113">
        <v>1</v>
      </c>
    </row>
    <row r="114" spans="1:2" x14ac:dyDescent="0.2">
      <c r="A114" t="s">
        <v>1991</v>
      </c>
      <c r="B114">
        <v>1</v>
      </c>
    </row>
    <row r="115" spans="1:2" x14ac:dyDescent="0.2">
      <c r="A115" t="s">
        <v>1992</v>
      </c>
      <c r="B115">
        <v>1</v>
      </c>
    </row>
    <row r="116" spans="1:2" x14ac:dyDescent="0.2">
      <c r="A116" t="s">
        <v>1993</v>
      </c>
      <c r="B116">
        <v>1</v>
      </c>
    </row>
    <row r="117" spans="1:2" x14ac:dyDescent="0.2">
      <c r="A117" t="s">
        <v>1994</v>
      </c>
      <c r="B117">
        <v>1</v>
      </c>
    </row>
    <row r="118" spans="1:2" x14ac:dyDescent="0.2">
      <c r="A118" t="s">
        <v>1995</v>
      </c>
      <c r="B118">
        <v>1</v>
      </c>
    </row>
    <row r="119" spans="1:2" x14ac:dyDescent="0.2">
      <c r="A119" t="s">
        <v>1996</v>
      </c>
      <c r="B119">
        <v>1</v>
      </c>
    </row>
    <row r="120" spans="1:2" x14ac:dyDescent="0.2">
      <c r="A120" t="s">
        <v>1997</v>
      </c>
      <c r="B120">
        <v>1</v>
      </c>
    </row>
    <row r="121" spans="1:2" x14ac:dyDescent="0.2">
      <c r="A121" t="s">
        <v>1998</v>
      </c>
      <c r="B121">
        <v>1</v>
      </c>
    </row>
    <row r="122" spans="1:2" x14ac:dyDescent="0.2">
      <c r="A122" t="s">
        <v>1999</v>
      </c>
      <c r="B122">
        <v>1</v>
      </c>
    </row>
    <row r="123" spans="1:2" x14ac:dyDescent="0.2">
      <c r="A123" t="s">
        <v>2000</v>
      </c>
      <c r="B123">
        <v>1</v>
      </c>
    </row>
    <row r="124" spans="1:2" x14ac:dyDescent="0.2">
      <c r="A124" t="s">
        <v>2001</v>
      </c>
      <c r="B124">
        <v>1</v>
      </c>
    </row>
    <row r="125" spans="1:2" x14ac:dyDescent="0.2">
      <c r="A125" t="s">
        <v>2002</v>
      </c>
      <c r="B125">
        <v>1</v>
      </c>
    </row>
    <row r="126" spans="1:2" x14ac:dyDescent="0.2">
      <c r="A126" t="s">
        <v>2003</v>
      </c>
      <c r="B126">
        <v>1</v>
      </c>
    </row>
    <row r="127" spans="1:2" x14ac:dyDescent="0.2">
      <c r="A127" t="s">
        <v>2004</v>
      </c>
      <c r="B127">
        <v>1</v>
      </c>
    </row>
    <row r="128" spans="1:2" x14ac:dyDescent="0.2">
      <c r="A128" t="s">
        <v>2005</v>
      </c>
      <c r="B128">
        <v>1</v>
      </c>
    </row>
    <row r="129" spans="1:2" x14ac:dyDescent="0.2">
      <c r="A129" t="s">
        <v>2006</v>
      </c>
      <c r="B129">
        <v>1</v>
      </c>
    </row>
    <row r="130" spans="1:2" x14ac:dyDescent="0.2">
      <c r="A130" t="s">
        <v>2007</v>
      </c>
      <c r="B130">
        <v>1</v>
      </c>
    </row>
    <row r="131" spans="1:2" x14ac:dyDescent="0.2">
      <c r="A131" t="s">
        <v>2008</v>
      </c>
      <c r="B131">
        <v>1</v>
      </c>
    </row>
    <row r="132" spans="1:2" x14ac:dyDescent="0.2">
      <c r="A132" t="s">
        <v>2009</v>
      </c>
      <c r="B132">
        <v>1</v>
      </c>
    </row>
    <row r="133" spans="1:2" x14ac:dyDescent="0.2">
      <c r="A133" t="s">
        <v>2010</v>
      </c>
      <c r="B133">
        <v>1</v>
      </c>
    </row>
    <row r="134" spans="1:2" x14ac:dyDescent="0.2">
      <c r="A134" t="s">
        <v>2011</v>
      </c>
      <c r="B134">
        <v>1</v>
      </c>
    </row>
    <row r="135" spans="1:2" x14ac:dyDescent="0.2">
      <c r="A135" t="s">
        <v>2012</v>
      </c>
      <c r="B135">
        <v>1</v>
      </c>
    </row>
    <row r="136" spans="1:2" x14ac:dyDescent="0.2">
      <c r="A136" t="s">
        <v>2013</v>
      </c>
      <c r="B136">
        <v>1</v>
      </c>
    </row>
    <row r="137" spans="1:2" x14ac:dyDescent="0.2">
      <c r="A137" t="s">
        <v>2014</v>
      </c>
      <c r="B137">
        <v>1</v>
      </c>
    </row>
    <row r="138" spans="1:2" x14ac:dyDescent="0.2">
      <c r="A138" t="s">
        <v>2015</v>
      </c>
      <c r="B138">
        <v>1</v>
      </c>
    </row>
    <row r="139" spans="1:2" x14ac:dyDescent="0.2">
      <c r="A139" t="s">
        <v>2016</v>
      </c>
      <c r="B139">
        <v>1</v>
      </c>
    </row>
    <row r="140" spans="1:2" x14ac:dyDescent="0.2">
      <c r="A140" t="s">
        <v>2017</v>
      </c>
      <c r="B140">
        <v>1</v>
      </c>
    </row>
    <row r="141" spans="1:2" x14ac:dyDescent="0.2">
      <c r="A141" t="s">
        <v>2018</v>
      </c>
      <c r="B141">
        <v>1</v>
      </c>
    </row>
    <row r="142" spans="1:2" x14ac:dyDescent="0.2">
      <c r="A142" t="s">
        <v>2019</v>
      </c>
      <c r="B142">
        <v>1</v>
      </c>
    </row>
    <row r="143" spans="1:2" x14ac:dyDescent="0.2">
      <c r="A143" t="s">
        <v>2020</v>
      </c>
      <c r="B143">
        <v>1</v>
      </c>
    </row>
    <row r="144" spans="1:2" x14ac:dyDescent="0.2">
      <c r="A144" t="s">
        <v>2021</v>
      </c>
      <c r="B144">
        <v>1</v>
      </c>
    </row>
    <row r="145" spans="1:2" x14ac:dyDescent="0.2">
      <c r="A145" t="s">
        <v>2022</v>
      </c>
      <c r="B145">
        <v>1</v>
      </c>
    </row>
    <row r="146" spans="1:2" x14ac:dyDescent="0.2">
      <c r="A146" t="s">
        <v>2023</v>
      </c>
      <c r="B146">
        <v>1</v>
      </c>
    </row>
    <row r="147" spans="1:2" x14ac:dyDescent="0.2">
      <c r="A147" t="s">
        <v>2024</v>
      </c>
      <c r="B147">
        <v>1</v>
      </c>
    </row>
    <row r="148" spans="1:2" x14ac:dyDescent="0.2">
      <c r="A148" t="s">
        <v>2025</v>
      </c>
      <c r="B148">
        <v>1</v>
      </c>
    </row>
    <row r="149" spans="1:2" x14ac:dyDescent="0.2">
      <c r="A149" t="s">
        <v>2026</v>
      </c>
      <c r="B149">
        <v>1</v>
      </c>
    </row>
    <row r="150" spans="1:2" x14ac:dyDescent="0.2">
      <c r="A150" t="s">
        <v>2027</v>
      </c>
      <c r="B150">
        <v>1</v>
      </c>
    </row>
    <row r="151" spans="1:2" x14ac:dyDescent="0.2">
      <c r="A151" t="s">
        <v>2028</v>
      </c>
      <c r="B151">
        <v>1</v>
      </c>
    </row>
    <row r="152" spans="1:2" x14ac:dyDescent="0.2">
      <c r="A152" t="s">
        <v>2029</v>
      </c>
      <c r="B152">
        <v>1</v>
      </c>
    </row>
    <row r="153" spans="1:2" x14ac:dyDescent="0.2">
      <c r="A153" t="s">
        <v>2030</v>
      </c>
      <c r="B153">
        <v>1</v>
      </c>
    </row>
    <row r="154" spans="1:2" x14ac:dyDescent="0.2">
      <c r="A154" t="s">
        <v>2031</v>
      </c>
      <c r="B154">
        <v>1</v>
      </c>
    </row>
    <row r="155" spans="1:2" x14ac:dyDescent="0.2">
      <c r="A155" t="s">
        <v>2032</v>
      </c>
      <c r="B155">
        <v>1</v>
      </c>
    </row>
    <row r="156" spans="1:2" x14ac:dyDescent="0.2">
      <c r="A156" t="s">
        <v>2033</v>
      </c>
      <c r="B156">
        <v>1</v>
      </c>
    </row>
    <row r="157" spans="1:2" x14ac:dyDescent="0.2">
      <c r="A157" t="s">
        <v>2034</v>
      </c>
      <c r="B157">
        <v>1</v>
      </c>
    </row>
    <row r="158" spans="1:2" x14ac:dyDescent="0.2">
      <c r="A158" t="s">
        <v>2035</v>
      </c>
      <c r="B158">
        <v>1</v>
      </c>
    </row>
    <row r="159" spans="1:2" x14ac:dyDescent="0.2">
      <c r="A159" t="s">
        <v>2036</v>
      </c>
      <c r="B159">
        <v>1</v>
      </c>
    </row>
    <row r="160" spans="1:2" x14ac:dyDescent="0.2">
      <c r="A160" t="s">
        <v>2037</v>
      </c>
      <c r="B160">
        <v>1</v>
      </c>
    </row>
    <row r="161" spans="1:2" x14ac:dyDescent="0.2">
      <c r="A161" t="s">
        <v>2038</v>
      </c>
      <c r="B161">
        <v>1</v>
      </c>
    </row>
    <row r="162" spans="1:2" x14ac:dyDescent="0.2">
      <c r="A162" t="s">
        <v>2039</v>
      </c>
      <c r="B162">
        <v>1</v>
      </c>
    </row>
    <row r="163" spans="1:2" x14ac:dyDescent="0.2">
      <c r="A163" t="s">
        <v>2040</v>
      </c>
      <c r="B163">
        <v>1</v>
      </c>
    </row>
    <row r="164" spans="1:2" x14ac:dyDescent="0.2">
      <c r="A164" t="s">
        <v>2041</v>
      </c>
      <c r="B164">
        <v>1</v>
      </c>
    </row>
    <row r="165" spans="1:2" x14ac:dyDescent="0.2">
      <c r="A165" t="s">
        <v>2042</v>
      </c>
      <c r="B165">
        <v>1</v>
      </c>
    </row>
    <row r="166" spans="1:2" x14ac:dyDescent="0.2">
      <c r="A166" t="s">
        <v>2043</v>
      </c>
      <c r="B166">
        <v>1</v>
      </c>
    </row>
    <row r="167" spans="1:2" x14ac:dyDescent="0.2">
      <c r="A167" t="s">
        <v>2044</v>
      </c>
      <c r="B167">
        <v>1</v>
      </c>
    </row>
    <row r="168" spans="1:2" x14ac:dyDescent="0.2">
      <c r="A168" t="s">
        <v>2045</v>
      </c>
      <c r="B168">
        <v>1</v>
      </c>
    </row>
    <row r="169" spans="1:2" x14ac:dyDescent="0.2">
      <c r="A169" t="s">
        <v>2046</v>
      </c>
      <c r="B169">
        <v>1</v>
      </c>
    </row>
    <row r="170" spans="1:2" x14ac:dyDescent="0.2">
      <c r="A170" t="s">
        <v>2047</v>
      </c>
      <c r="B170">
        <v>1</v>
      </c>
    </row>
    <row r="171" spans="1:2" x14ac:dyDescent="0.2">
      <c r="A171" t="s">
        <v>2048</v>
      </c>
      <c r="B171">
        <v>1</v>
      </c>
    </row>
    <row r="172" spans="1:2" x14ac:dyDescent="0.2">
      <c r="A172" t="s">
        <v>2049</v>
      </c>
      <c r="B172">
        <v>1</v>
      </c>
    </row>
    <row r="173" spans="1:2" x14ac:dyDescent="0.2">
      <c r="A173" t="s">
        <v>2050</v>
      </c>
      <c r="B173">
        <v>1</v>
      </c>
    </row>
    <row r="174" spans="1:2" x14ac:dyDescent="0.2">
      <c r="A174" t="s">
        <v>2051</v>
      </c>
      <c r="B174">
        <v>1</v>
      </c>
    </row>
    <row r="175" spans="1:2" x14ac:dyDescent="0.2">
      <c r="A175" t="s">
        <v>2052</v>
      </c>
      <c r="B175">
        <v>1</v>
      </c>
    </row>
    <row r="176" spans="1:2" x14ac:dyDescent="0.2">
      <c r="A176" t="s">
        <v>2053</v>
      </c>
      <c r="B176">
        <v>1</v>
      </c>
    </row>
    <row r="177" spans="1:2" x14ac:dyDescent="0.2">
      <c r="A177" t="s">
        <v>2054</v>
      </c>
      <c r="B177">
        <v>1</v>
      </c>
    </row>
    <row r="178" spans="1:2" x14ac:dyDescent="0.2">
      <c r="A178" t="s">
        <v>2055</v>
      </c>
      <c r="B178">
        <v>1</v>
      </c>
    </row>
    <row r="179" spans="1:2" x14ac:dyDescent="0.2">
      <c r="A179" t="s">
        <v>2056</v>
      </c>
      <c r="B179">
        <v>1</v>
      </c>
    </row>
    <row r="180" spans="1:2" x14ac:dyDescent="0.2">
      <c r="A180" t="s">
        <v>2057</v>
      </c>
      <c r="B180">
        <v>1</v>
      </c>
    </row>
    <row r="181" spans="1:2" x14ac:dyDescent="0.2">
      <c r="A181" t="s">
        <v>2058</v>
      </c>
      <c r="B181">
        <v>1</v>
      </c>
    </row>
    <row r="182" spans="1:2" x14ac:dyDescent="0.2">
      <c r="A182" t="s">
        <v>2059</v>
      </c>
      <c r="B182">
        <v>1</v>
      </c>
    </row>
    <row r="183" spans="1:2" x14ac:dyDescent="0.2">
      <c r="A183" t="s">
        <v>2060</v>
      </c>
      <c r="B183">
        <v>1</v>
      </c>
    </row>
    <row r="184" spans="1:2" x14ac:dyDescent="0.2">
      <c r="A184" t="s">
        <v>2061</v>
      </c>
      <c r="B184">
        <v>1</v>
      </c>
    </row>
    <row r="185" spans="1:2" x14ac:dyDescent="0.2">
      <c r="A185" t="s">
        <v>2062</v>
      </c>
      <c r="B185">
        <v>1</v>
      </c>
    </row>
    <row r="186" spans="1:2" x14ac:dyDescent="0.2">
      <c r="A186" t="s">
        <v>2063</v>
      </c>
      <c r="B186">
        <v>1</v>
      </c>
    </row>
    <row r="187" spans="1:2" x14ac:dyDescent="0.2">
      <c r="A187" t="s">
        <v>2064</v>
      </c>
      <c r="B187">
        <v>1</v>
      </c>
    </row>
    <row r="188" spans="1:2" x14ac:dyDescent="0.2">
      <c r="A188" t="s">
        <v>2065</v>
      </c>
      <c r="B188">
        <v>1</v>
      </c>
    </row>
    <row r="189" spans="1:2" x14ac:dyDescent="0.2">
      <c r="A189" t="s">
        <v>2066</v>
      </c>
      <c r="B189">
        <v>1</v>
      </c>
    </row>
    <row r="190" spans="1:2" x14ac:dyDescent="0.2">
      <c r="A190" t="s">
        <v>2067</v>
      </c>
      <c r="B190">
        <v>1</v>
      </c>
    </row>
    <row r="191" spans="1:2" x14ac:dyDescent="0.2">
      <c r="A191" t="s">
        <v>2068</v>
      </c>
      <c r="B191">
        <v>1</v>
      </c>
    </row>
    <row r="192" spans="1:2" x14ac:dyDescent="0.2">
      <c r="A192" t="s">
        <v>2069</v>
      </c>
      <c r="B192">
        <v>1</v>
      </c>
    </row>
    <row r="193" spans="1:2" x14ac:dyDescent="0.2">
      <c r="A193" t="s">
        <v>2070</v>
      </c>
      <c r="B193">
        <v>1</v>
      </c>
    </row>
    <row r="194" spans="1:2" x14ac:dyDescent="0.2">
      <c r="A194" t="s">
        <v>2071</v>
      </c>
      <c r="B194">
        <v>1</v>
      </c>
    </row>
    <row r="195" spans="1:2" x14ac:dyDescent="0.2">
      <c r="A195" t="s">
        <v>2072</v>
      </c>
      <c r="B195">
        <v>1</v>
      </c>
    </row>
    <row r="196" spans="1:2" x14ac:dyDescent="0.2">
      <c r="A196" t="s">
        <v>2073</v>
      </c>
      <c r="B196">
        <v>1</v>
      </c>
    </row>
    <row r="197" spans="1:2" x14ac:dyDescent="0.2">
      <c r="A197" t="s">
        <v>2074</v>
      </c>
      <c r="B197">
        <v>1</v>
      </c>
    </row>
    <row r="198" spans="1:2" x14ac:dyDescent="0.2">
      <c r="A198" t="s">
        <v>2075</v>
      </c>
      <c r="B198">
        <v>1</v>
      </c>
    </row>
    <row r="199" spans="1:2" x14ac:dyDescent="0.2">
      <c r="A199" t="s">
        <v>2076</v>
      </c>
      <c r="B199">
        <v>1</v>
      </c>
    </row>
    <row r="200" spans="1:2" x14ac:dyDescent="0.2">
      <c r="A200" t="s">
        <v>2077</v>
      </c>
      <c r="B200">
        <v>1</v>
      </c>
    </row>
    <row r="201" spans="1:2" x14ac:dyDescent="0.2">
      <c r="A201" t="s">
        <v>2078</v>
      </c>
      <c r="B201">
        <v>1</v>
      </c>
    </row>
    <row r="202" spans="1:2" x14ac:dyDescent="0.2">
      <c r="A202" t="s">
        <v>2079</v>
      </c>
      <c r="B202">
        <v>1</v>
      </c>
    </row>
    <row r="203" spans="1:2" x14ac:dyDescent="0.2">
      <c r="A203" t="s">
        <v>2080</v>
      </c>
      <c r="B203">
        <v>0.2</v>
      </c>
    </row>
    <row r="204" spans="1:2" x14ac:dyDescent="0.2">
      <c r="A204" t="s">
        <v>2081</v>
      </c>
      <c r="B204">
        <v>0.25</v>
      </c>
    </row>
    <row r="205" spans="1:2" x14ac:dyDescent="0.2">
      <c r="A205" t="s">
        <v>2082</v>
      </c>
      <c r="B205">
        <v>0.3</v>
      </c>
    </row>
    <row r="206" spans="1:2" x14ac:dyDescent="0.2">
      <c r="A206" t="s">
        <v>2083</v>
      </c>
      <c r="B206">
        <v>1</v>
      </c>
    </row>
    <row r="207" spans="1:2" x14ac:dyDescent="0.2">
      <c r="A207" t="s">
        <v>2083</v>
      </c>
      <c r="B207">
        <v>1</v>
      </c>
    </row>
    <row r="208" spans="1:2" x14ac:dyDescent="0.2">
      <c r="A208" t="s">
        <v>2084</v>
      </c>
      <c r="B208">
        <v>1</v>
      </c>
    </row>
    <row r="209" spans="1:2" x14ac:dyDescent="0.2">
      <c r="A209" t="s">
        <v>2085</v>
      </c>
      <c r="B209">
        <v>1</v>
      </c>
    </row>
    <row r="210" spans="1:2" x14ac:dyDescent="0.2">
      <c r="A210" t="s">
        <v>2086</v>
      </c>
      <c r="B210">
        <v>1</v>
      </c>
    </row>
    <row r="211" spans="1:2" x14ac:dyDescent="0.2">
      <c r="A211" t="s">
        <v>2087</v>
      </c>
      <c r="B211">
        <v>1</v>
      </c>
    </row>
    <row r="212" spans="1:2" x14ac:dyDescent="0.2">
      <c r="A212" t="s">
        <v>2088</v>
      </c>
      <c r="B212">
        <v>1</v>
      </c>
    </row>
    <row r="213" spans="1:2" x14ac:dyDescent="0.2">
      <c r="A213" t="s">
        <v>2089</v>
      </c>
      <c r="B213">
        <v>1</v>
      </c>
    </row>
    <row r="214" spans="1:2" x14ac:dyDescent="0.2">
      <c r="A214" t="s">
        <v>2090</v>
      </c>
      <c r="B214">
        <v>1</v>
      </c>
    </row>
    <row r="215" spans="1:2" x14ac:dyDescent="0.2">
      <c r="A215" t="s">
        <v>2091</v>
      </c>
      <c r="B215">
        <v>1</v>
      </c>
    </row>
    <row r="216" spans="1:2" x14ac:dyDescent="0.2">
      <c r="A216" t="s">
        <v>2092</v>
      </c>
      <c r="B216">
        <v>1</v>
      </c>
    </row>
    <row r="217" spans="1:2" x14ac:dyDescent="0.2">
      <c r="A217" t="s">
        <v>2093</v>
      </c>
      <c r="B217">
        <v>1</v>
      </c>
    </row>
    <row r="218" spans="1:2" x14ac:dyDescent="0.2">
      <c r="A218" t="s">
        <v>2094</v>
      </c>
      <c r="B218">
        <v>1</v>
      </c>
    </row>
    <row r="219" spans="1:2" x14ac:dyDescent="0.2">
      <c r="A219" t="s">
        <v>2095</v>
      </c>
      <c r="B219">
        <v>1</v>
      </c>
    </row>
    <row r="220" spans="1:2" x14ac:dyDescent="0.2">
      <c r="A220" t="s">
        <v>2096</v>
      </c>
      <c r="B220">
        <v>1</v>
      </c>
    </row>
    <row r="221" spans="1:2" x14ac:dyDescent="0.2">
      <c r="A221" t="s">
        <v>2097</v>
      </c>
      <c r="B221">
        <v>1</v>
      </c>
    </row>
    <row r="222" spans="1:2" x14ac:dyDescent="0.2">
      <c r="A222" t="s">
        <v>2098</v>
      </c>
      <c r="B222">
        <v>1</v>
      </c>
    </row>
    <row r="223" spans="1:2" x14ac:dyDescent="0.2">
      <c r="A223" t="s">
        <v>2099</v>
      </c>
      <c r="B223">
        <v>1</v>
      </c>
    </row>
    <row r="224" spans="1:2" x14ac:dyDescent="0.2">
      <c r="A224" t="s">
        <v>2100</v>
      </c>
      <c r="B224">
        <v>1</v>
      </c>
    </row>
    <row r="225" spans="1:2" x14ac:dyDescent="0.2">
      <c r="A225" t="s">
        <v>2101</v>
      </c>
      <c r="B225">
        <v>1</v>
      </c>
    </row>
    <row r="226" spans="1:2" x14ac:dyDescent="0.2">
      <c r="A226" t="s">
        <v>2102</v>
      </c>
      <c r="B226">
        <v>1</v>
      </c>
    </row>
    <row r="227" spans="1:2" x14ac:dyDescent="0.2">
      <c r="A227" t="s">
        <v>2103</v>
      </c>
      <c r="B227">
        <v>1</v>
      </c>
    </row>
    <row r="228" spans="1:2" x14ac:dyDescent="0.2">
      <c r="A228" t="s">
        <v>2104</v>
      </c>
      <c r="B228">
        <v>1</v>
      </c>
    </row>
    <row r="229" spans="1:2" x14ac:dyDescent="0.2">
      <c r="A229" t="s">
        <v>2105</v>
      </c>
      <c r="B229">
        <v>1</v>
      </c>
    </row>
    <row r="230" spans="1:2" x14ac:dyDescent="0.2">
      <c r="A230" t="s">
        <v>2106</v>
      </c>
      <c r="B230">
        <v>1</v>
      </c>
    </row>
    <row r="231" spans="1:2" x14ac:dyDescent="0.2">
      <c r="A231" t="s">
        <v>2107</v>
      </c>
      <c r="B231">
        <v>1</v>
      </c>
    </row>
    <row r="232" spans="1:2" x14ac:dyDescent="0.2">
      <c r="A232" t="s">
        <v>2108</v>
      </c>
      <c r="B232">
        <v>1</v>
      </c>
    </row>
    <row r="233" spans="1:2" x14ac:dyDescent="0.2">
      <c r="A233" t="s">
        <v>2109</v>
      </c>
      <c r="B233">
        <v>1</v>
      </c>
    </row>
    <row r="234" spans="1:2" x14ac:dyDescent="0.2">
      <c r="A234" t="s">
        <v>2110</v>
      </c>
      <c r="B234">
        <v>1</v>
      </c>
    </row>
    <row r="235" spans="1:2" x14ac:dyDescent="0.2">
      <c r="A235" t="s">
        <v>2111</v>
      </c>
      <c r="B235">
        <v>1</v>
      </c>
    </row>
    <row r="236" spans="1:2" x14ac:dyDescent="0.2">
      <c r="A236" t="s">
        <v>2112</v>
      </c>
      <c r="B236">
        <v>1</v>
      </c>
    </row>
    <row r="237" spans="1:2" x14ac:dyDescent="0.2">
      <c r="A237" t="s">
        <v>2113</v>
      </c>
      <c r="B237">
        <v>1</v>
      </c>
    </row>
    <row r="238" spans="1:2" x14ac:dyDescent="0.2">
      <c r="A238" t="s">
        <v>2114</v>
      </c>
      <c r="B238">
        <v>1</v>
      </c>
    </row>
    <row r="239" spans="1:2" x14ac:dyDescent="0.2">
      <c r="A239" t="s">
        <v>2115</v>
      </c>
      <c r="B239">
        <v>1</v>
      </c>
    </row>
    <row r="240" spans="1:2" x14ac:dyDescent="0.2">
      <c r="A240" t="s">
        <v>2116</v>
      </c>
      <c r="B240">
        <v>1</v>
      </c>
    </row>
    <row r="241" spans="1:2" x14ac:dyDescent="0.2">
      <c r="A241" t="s">
        <v>2117</v>
      </c>
      <c r="B241">
        <v>1</v>
      </c>
    </row>
    <row r="242" spans="1:2" x14ac:dyDescent="0.2">
      <c r="A242" t="s">
        <v>2118</v>
      </c>
      <c r="B242">
        <v>1</v>
      </c>
    </row>
    <row r="243" spans="1:2" x14ac:dyDescent="0.2">
      <c r="A243" t="s">
        <v>2119</v>
      </c>
      <c r="B243">
        <v>1</v>
      </c>
    </row>
    <row r="244" spans="1:2" x14ac:dyDescent="0.2">
      <c r="A244" t="s">
        <v>2120</v>
      </c>
      <c r="B244">
        <v>1</v>
      </c>
    </row>
    <row r="245" spans="1:2" x14ac:dyDescent="0.2">
      <c r="A245" t="s">
        <v>2121</v>
      </c>
      <c r="B245">
        <v>1</v>
      </c>
    </row>
    <row r="246" spans="1:2" x14ac:dyDescent="0.2">
      <c r="A246" t="s">
        <v>2122</v>
      </c>
      <c r="B246">
        <v>1</v>
      </c>
    </row>
    <row r="247" spans="1:2" x14ac:dyDescent="0.2">
      <c r="A247" t="s">
        <v>2123</v>
      </c>
      <c r="B247">
        <v>1</v>
      </c>
    </row>
    <row r="248" spans="1:2" x14ac:dyDescent="0.2">
      <c r="A248" t="s">
        <v>2124</v>
      </c>
      <c r="B248">
        <v>1</v>
      </c>
    </row>
    <row r="249" spans="1:2" x14ac:dyDescent="0.2">
      <c r="A249" t="s">
        <v>2125</v>
      </c>
      <c r="B249">
        <v>1</v>
      </c>
    </row>
    <row r="250" spans="1:2" x14ac:dyDescent="0.2">
      <c r="A250" t="s">
        <v>2126</v>
      </c>
      <c r="B250">
        <v>1</v>
      </c>
    </row>
    <row r="251" spans="1:2" x14ac:dyDescent="0.2">
      <c r="A251" t="s">
        <v>2127</v>
      </c>
      <c r="B251">
        <v>1</v>
      </c>
    </row>
    <row r="252" spans="1:2" x14ac:dyDescent="0.2">
      <c r="A252" t="s">
        <v>2128</v>
      </c>
      <c r="B252">
        <v>1</v>
      </c>
    </row>
    <row r="253" spans="1:2" x14ac:dyDescent="0.2">
      <c r="A253" t="s">
        <v>2129</v>
      </c>
      <c r="B253">
        <v>1</v>
      </c>
    </row>
    <row r="254" spans="1:2" x14ac:dyDescent="0.2">
      <c r="A254" t="s">
        <v>2130</v>
      </c>
      <c r="B254">
        <v>1</v>
      </c>
    </row>
    <row r="255" spans="1:2" x14ac:dyDescent="0.2">
      <c r="A255" t="s">
        <v>2131</v>
      </c>
      <c r="B255">
        <v>1</v>
      </c>
    </row>
    <row r="256" spans="1:2" x14ac:dyDescent="0.2">
      <c r="A256" t="s">
        <v>2132</v>
      </c>
      <c r="B256">
        <v>1</v>
      </c>
    </row>
    <row r="257" spans="1:2" x14ac:dyDescent="0.2">
      <c r="A257" t="s">
        <v>2133</v>
      </c>
      <c r="B257">
        <v>1</v>
      </c>
    </row>
    <row r="258" spans="1:2" x14ac:dyDescent="0.2">
      <c r="A258" t="s">
        <v>2134</v>
      </c>
      <c r="B258">
        <v>1</v>
      </c>
    </row>
    <row r="259" spans="1:2" x14ac:dyDescent="0.2">
      <c r="A259" t="s">
        <v>2135</v>
      </c>
      <c r="B259">
        <v>1</v>
      </c>
    </row>
    <row r="260" spans="1:2" x14ac:dyDescent="0.2">
      <c r="A260" t="s">
        <v>2136</v>
      </c>
      <c r="B260">
        <v>1</v>
      </c>
    </row>
    <row r="261" spans="1:2" x14ac:dyDescent="0.2">
      <c r="A261" t="s">
        <v>2137</v>
      </c>
      <c r="B261">
        <v>1</v>
      </c>
    </row>
    <row r="262" spans="1:2" x14ac:dyDescent="0.2">
      <c r="A262" t="s">
        <v>2138</v>
      </c>
      <c r="B262">
        <v>1</v>
      </c>
    </row>
    <row r="263" spans="1:2" x14ac:dyDescent="0.2">
      <c r="A263" t="s">
        <v>2139</v>
      </c>
      <c r="B263">
        <v>1</v>
      </c>
    </row>
    <row r="264" spans="1:2" x14ac:dyDescent="0.2">
      <c r="A264" t="s">
        <v>2140</v>
      </c>
      <c r="B264">
        <v>1</v>
      </c>
    </row>
    <row r="265" spans="1:2" x14ac:dyDescent="0.2">
      <c r="A265" t="s">
        <v>2141</v>
      </c>
      <c r="B265">
        <v>1</v>
      </c>
    </row>
    <row r="266" spans="1:2" x14ac:dyDescent="0.2">
      <c r="A266" t="s">
        <v>2142</v>
      </c>
      <c r="B266">
        <v>1</v>
      </c>
    </row>
    <row r="267" spans="1:2" x14ac:dyDescent="0.2">
      <c r="A267" t="s">
        <v>2143</v>
      </c>
      <c r="B267">
        <v>1</v>
      </c>
    </row>
    <row r="268" spans="1:2" x14ac:dyDescent="0.2">
      <c r="A268" t="s">
        <v>2144</v>
      </c>
      <c r="B268">
        <v>1</v>
      </c>
    </row>
    <row r="269" spans="1:2" x14ac:dyDescent="0.2">
      <c r="A269" t="s">
        <v>2145</v>
      </c>
      <c r="B269">
        <v>1</v>
      </c>
    </row>
    <row r="270" spans="1:2" x14ac:dyDescent="0.2">
      <c r="A270" t="s">
        <v>2146</v>
      </c>
      <c r="B270">
        <v>1</v>
      </c>
    </row>
    <row r="271" spans="1:2" x14ac:dyDescent="0.2">
      <c r="A271" t="s">
        <v>2147</v>
      </c>
      <c r="B271">
        <v>1</v>
      </c>
    </row>
    <row r="272" spans="1:2" x14ac:dyDescent="0.2">
      <c r="A272" t="s">
        <v>2148</v>
      </c>
      <c r="B272">
        <v>1</v>
      </c>
    </row>
    <row r="273" spans="1:2" x14ac:dyDescent="0.2">
      <c r="A273" t="s">
        <v>2149</v>
      </c>
      <c r="B273">
        <v>1</v>
      </c>
    </row>
    <row r="274" spans="1:2" x14ac:dyDescent="0.2">
      <c r="A274" t="s">
        <v>2150</v>
      </c>
      <c r="B274">
        <v>1</v>
      </c>
    </row>
    <row r="275" spans="1:2" x14ac:dyDescent="0.2">
      <c r="A275" t="s">
        <v>2151</v>
      </c>
      <c r="B275">
        <v>1</v>
      </c>
    </row>
    <row r="276" spans="1:2" x14ac:dyDescent="0.2">
      <c r="A276" t="s">
        <v>2152</v>
      </c>
      <c r="B276">
        <v>1</v>
      </c>
    </row>
    <row r="277" spans="1:2" x14ac:dyDescent="0.2">
      <c r="A277" t="s">
        <v>2153</v>
      </c>
      <c r="B277">
        <v>1</v>
      </c>
    </row>
    <row r="278" spans="1:2" x14ac:dyDescent="0.2">
      <c r="A278" t="s">
        <v>2154</v>
      </c>
      <c r="B278">
        <v>1</v>
      </c>
    </row>
    <row r="279" spans="1:2" x14ac:dyDescent="0.2">
      <c r="A279" t="s">
        <v>2155</v>
      </c>
      <c r="B279">
        <v>1</v>
      </c>
    </row>
    <row r="280" spans="1:2" x14ac:dyDescent="0.2">
      <c r="A280" t="s">
        <v>2156</v>
      </c>
      <c r="B280">
        <v>1</v>
      </c>
    </row>
    <row r="281" spans="1:2" x14ac:dyDescent="0.2">
      <c r="A281" t="s">
        <v>2157</v>
      </c>
      <c r="B281">
        <v>1</v>
      </c>
    </row>
    <row r="282" spans="1:2" x14ac:dyDescent="0.2">
      <c r="A282" t="s">
        <v>2158</v>
      </c>
      <c r="B282">
        <v>1</v>
      </c>
    </row>
    <row r="283" spans="1:2" x14ac:dyDescent="0.2">
      <c r="A283" t="s">
        <v>2159</v>
      </c>
      <c r="B283">
        <v>1</v>
      </c>
    </row>
    <row r="284" spans="1:2" x14ac:dyDescent="0.2">
      <c r="A284" t="s">
        <v>2160</v>
      </c>
      <c r="B284">
        <v>1</v>
      </c>
    </row>
    <row r="285" spans="1:2" x14ac:dyDescent="0.2">
      <c r="A285" t="s">
        <v>2161</v>
      </c>
      <c r="B285">
        <v>1</v>
      </c>
    </row>
    <row r="286" spans="1:2" x14ac:dyDescent="0.2">
      <c r="A286" t="s">
        <v>2162</v>
      </c>
      <c r="B286">
        <v>1</v>
      </c>
    </row>
    <row r="287" spans="1:2" x14ac:dyDescent="0.2">
      <c r="A287" t="s">
        <v>2163</v>
      </c>
      <c r="B287">
        <v>1</v>
      </c>
    </row>
    <row r="288" spans="1:2" x14ac:dyDescent="0.2">
      <c r="A288" t="s">
        <v>2164</v>
      </c>
      <c r="B288">
        <v>1</v>
      </c>
    </row>
    <row r="289" spans="1:2" x14ac:dyDescent="0.2">
      <c r="A289" t="s">
        <v>2165</v>
      </c>
      <c r="B289">
        <v>1</v>
      </c>
    </row>
    <row r="290" spans="1:2" x14ac:dyDescent="0.2">
      <c r="A290" t="s">
        <v>2166</v>
      </c>
      <c r="B290">
        <v>1</v>
      </c>
    </row>
    <row r="291" spans="1:2" x14ac:dyDescent="0.2">
      <c r="A291" t="s">
        <v>2167</v>
      </c>
      <c r="B291">
        <v>1</v>
      </c>
    </row>
    <row r="292" spans="1:2" x14ac:dyDescent="0.2">
      <c r="A292" t="s">
        <v>2168</v>
      </c>
      <c r="B292">
        <v>1</v>
      </c>
    </row>
    <row r="293" spans="1:2" x14ac:dyDescent="0.2">
      <c r="A293" t="s">
        <v>2169</v>
      </c>
      <c r="B293">
        <v>1</v>
      </c>
    </row>
    <row r="294" spans="1:2" x14ac:dyDescent="0.2">
      <c r="A294" t="s">
        <v>2170</v>
      </c>
      <c r="B294">
        <v>1</v>
      </c>
    </row>
    <row r="295" spans="1:2" x14ac:dyDescent="0.2">
      <c r="A295" t="s">
        <v>2171</v>
      </c>
      <c r="B295">
        <v>1</v>
      </c>
    </row>
    <row r="296" spans="1:2" x14ac:dyDescent="0.2">
      <c r="A296" t="s">
        <v>2172</v>
      </c>
      <c r="B296">
        <v>1</v>
      </c>
    </row>
    <row r="297" spans="1:2" x14ac:dyDescent="0.2">
      <c r="A297" t="s">
        <v>2173</v>
      </c>
      <c r="B297">
        <v>1</v>
      </c>
    </row>
    <row r="298" spans="1:2" x14ac:dyDescent="0.2">
      <c r="A298" t="s">
        <v>2174</v>
      </c>
      <c r="B298">
        <v>1</v>
      </c>
    </row>
    <row r="299" spans="1:2" x14ac:dyDescent="0.2">
      <c r="A299" t="s">
        <v>2175</v>
      </c>
      <c r="B299">
        <v>1</v>
      </c>
    </row>
    <row r="300" spans="1:2" x14ac:dyDescent="0.2">
      <c r="A300" t="s">
        <v>2176</v>
      </c>
      <c r="B300">
        <v>1</v>
      </c>
    </row>
    <row r="301" spans="1:2" x14ac:dyDescent="0.2">
      <c r="A301" t="s">
        <v>2177</v>
      </c>
      <c r="B301">
        <v>1</v>
      </c>
    </row>
    <row r="302" spans="1:2" x14ac:dyDescent="0.2">
      <c r="A302" t="s">
        <v>2178</v>
      </c>
      <c r="B302">
        <v>1</v>
      </c>
    </row>
    <row r="303" spans="1:2" x14ac:dyDescent="0.2">
      <c r="A303" t="s">
        <v>2179</v>
      </c>
      <c r="B303">
        <v>1</v>
      </c>
    </row>
    <row r="304" spans="1:2" x14ac:dyDescent="0.2">
      <c r="A304" t="s">
        <v>2180</v>
      </c>
      <c r="B304">
        <v>1</v>
      </c>
    </row>
    <row r="305" spans="1:2" x14ac:dyDescent="0.2">
      <c r="A305" t="s">
        <v>2181</v>
      </c>
      <c r="B305">
        <v>1</v>
      </c>
    </row>
    <row r="306" spans="1:2" x14ac:dyDescent="0.2">
      <c r="A306" t="s">
        <v>2182</v>
      </c>
      <c r="B306">
        <v>1</v>
      </c>
    </row>
    <row r="307" spans="1:2" x14ac:dyDescent="0.2">
      <c r="A307" t="s">
        <v>2183</v>
      </c>
      <c r="B307">
        <v>1</v>
      </c>
    </row>
    <row r="308" spans="1:2" x14ac:dyDescent="0.2">
      <c r="A308" t="s">
        <v>2184</v>
      </c>
      <c r="B308">
        <v>1</v>
      </c>
    </row>
    <row r="309" spans="1:2" x14ac:dyDescent="0.2">
      <c r="A309" t="s">
        <v>2185</v>
      </c>
      <c r="B309">
        <v>1</v>
      </c>
    </row>
    <row r="310" spans="1:2" x14ac:dyDescent="0.2">
      <c r="A310" t="s">
        <v>2186</v>
      </c>
      <c r="B310">
        <v>1</v>
      </c>
    </row>
    <row r="311" spans="1:2" x14ac:dyDescent="0.2">
      <c r="A311" t="s">
        <v>2187</v>
      </c>
      <c r="B311">
        <v>1</v>
      </c>
    </row>
    <row r="312" spans="1:2" x14ac:dyDescent="0.2">
      <c r="A312" t="s">
        <v>2188</v>
      </c>
      <c r="B312">
        <v>1</v>
      </c>
    </row>
    <row r="313" spans="1:2" x14ac:dyDescent="0.2">
      <c r="A313" t="s">
        <v>2189</v>
      </c>
      <c r="B313">
        <v>1</v>
      </c>
    </row>
    <row r="314" spans="1:2" x14ac:dyDescent="0.2">
      <c r="A314" t="s">
        <v>2190</v>
      </c>
      <c r="B314">
        <v>1</v>
      </c>
    </row>
    <row r="315" spans="1:2" x14ac:dyDescent="0.2">
      <c r="A315" t="s">
        <v>2191</v>
      </c>
      <c r="B315">
        <v>1</v>
      </c>
    </row>
    <row r="316" spans="1:2" x14ac:dyDescent="0.2">
      <c r="A316" t="s">
        <v>2192</v>
      </c>
      <c r="B316">
        <v>1</v>
      </c>
    </row>
    <row r="317" spans="1:2" x14ac:dyDescent="0.2">
      <c r="A317" t="s">
        <v>2193</v>
      </c>
      <c r="B317">
        <v>1</v>
      </c>
    </row>
    <row r="318" spans="1:2" x14ac:dyDescent="0.2">
      <c r="A318" t="s">
        <v>2194</v>
      </c>
      <c r="B318">
        <v>1</v>
      </c>
    </row>
    <row r="319" spans="1:2" x14ac:dyDescent="0.2">
      <c r="A319" t="s">
        <v>2195</v>
      </c>
      <c r="B319">
        <v>1</v>
      </c>
    </row>
    <row r="320" spans="1:2" x14ac:dyDescent="0.2">
      <c r="A320" t="s">
        <v>2196</v>
      </c>
      <c r="B320">
        <v>1</v>
      </c>
    </row>
    <row r="321" spans="1:2" x14ac:dyDescent="0.2">
      <c r="A321" t="s">
        <v>2197</v>
      </c>
      <c r="B321">
        <v>1</v>
      </c>
    </row>
    <row r="322" spans="1:2" x14ac:dyDescent="0.2">
      <c r="A322" t="s">
        <v>2198</v>
      </c>
      <c r="B322">
        <v>1</v>
      </c>
    </row>
    <row r="323" spans="1:2" x14ac:dyDescent="0.2">
      <c r="A323" t="s">
        <v>2199</v>
      </c>
      <c r="B323">
        <v>1</v>
      </c>
    </row>
    <row r="324" spans="1:2" x14ac:dyDescent="0.2">
      <c r="A324" t="s">
        <v>2200</v>
      </c>
      <c r="B324">
        <v>1</v>
      </c>
    </row>
    <row r="325" spans="1:2" x14ac:dyDescent="0.2">
      <c r="A325" t="s">
        <v>2201</v>
      </c>
      <c r="B325">
        <v>1</v>
      </c>
    </row>
    <row r="326" spans="1:2" x14ac:dyDescent="0.2">
      <c r="A326" t="s">
        <v>2202</v>
      </c>
      <c r="B326">
        <v>1</v>
      </c>
    </row>
    <row r="327" spans="1:2" x14ac:dyDescent="0.2">
      <c r="A327" t="s">
        <v>2203</v>
      </c>
      <c r="B327">
        <v>1</v>
      </c>
    </row>
    <row r="328" spans="1:2" x14ac:dyDescent="0.2">
      <c r="A328" t="s">
        <v>2204</v>
      </c>
      <c r="B328">
        <v>1</v>
      </c>
    </row>
    <row r="329" spans="1:2" x14ac:dyDescent="0.2">
      <c r="A329" t="s">
        <v>2205</v>
      </c>
      <c r="B329">
        <v>1</v>
      </c>
    </row>
    <row r="330" spans="1:2" x14ac:dyDescent="0.2">
      <c r="A330" t="s">
        <v>2206</v>
      </c>
      <c r="B330">
        <v>1</v>
      </c>
    </row>
    <row r="331" spans="1:2" x14ac:dyDescent="0.2">
      <c r="A331" t="s">
        <v>2207</v>
      </c>
      <c r="B331">
        <v>1</v>
      </c>
    </row>
    <row r="332" spans="1:2" x14ac:dyDescent="0.2">
      <c r="A332" t="s">
        <v>2208</v>
      </c>
      <c r="B332">
        <v>1</v>
      </c>
    </row>
    <row r="333" spans="1:2" x14ac:dyDescent="0.2">
      <c r="A333" t="s">
        <v>2209</v>
      </c>
      <c r="B333">
        <v>1</v>
      </c>
    </row>
    <row r="334" spans="1:2" x14ac:dyDescent="0.2">
      <c r="A334" t="s">
        <v>2210</v>
      </c>
      <c r="B334">
        <v>1</v>
      </c>
    </row>
    <row r="335" spans="1:2" x14ac:dyDescent="0.2">
      <c r="A335" t="s">
        <v>2211</v>
      </c>
      <c r="B335">
        <v>1</v>
      </c>
    </row>
    <row r="336" spans="1:2" x14ac:dyDescent="0.2">
      <c r="A336" t="s">
        <v>2212</v>
      </c>
      <c r="B336">
        <v>1</v>
      </c>
    </row>
    <row r="337" spans="1:2" x14ac:dyDescent="0.2">
      <c r="A337" t="s">
        <v>2213</v>
      </c>
      <c r="B337">
        <v>1</v>
      </c>
    </row>
    <row r="338" spans="1:2" x14ac:dyDescent="0.2">
      <c r="A338" t="s">
        <v>2214</v>
      </c>
      <c r="B338">
        <v>1</v>
      </c>
    </row>
    <row r="339" spans="1:2" x14ac:dyDescent="0.2">
      <c r="A339" t="s">
        <v>2215</v>
      </c>
      <c r="B339">
        <v>1</v>
      </c>
    </row>
    <row r="340" spans="1:2" x14ac:dyDescent="0.2">
      <c r="A340" t="s">
        <v>2216</v>
      </c>
      <c r="B340">
        <v>1</v>
      </c>
    </row>
    <row r="341" spans="1:2" x14ac:dyDescent="0.2">
      <c r="A341" t="s">
        <v>2217</v>
      </c>
      <c r="B341">
        <v>1</v>
      </c>
    </row>
    <row r="342" spans="1:2" x14ac:dyDescent="0.2">
      <c r="A342" t="s">
        <v>2218</v>
      </c>
      <c r="B342">
        <v>1</v>
      </c>
    </row>
    <row r="343" spans="1:2" x14ac:dyDescent="0.2">
      <c r="A343" t="s">
        <v>2219</v>
      </c>
      <c r="B343">
        <v>1</v>
      </c>
    </row>
    <row r="344" spans="1:2" x14ac:dyDescent="0.2">
      <c r="A344" t="s">
        <v>2220</v>
      </c>
      <c r="B344">
        <v>1</v>
      </c>
    </row>
    <row r="345" spans="1:2" x14ac:dyDescent="0.2">
      <c r="A345" t="s">
        <v>2221</v>
      </c>
      <c r="B345">
        <v>1</v>
      </c>
    </row>
    <row r="346" spans="1:2" x14ac:dyDescent="0.2">
      <c r="A346" t="s">
        <v>2222</v>
      </c>
      <c r="B346">
        <v>1</v>
      </c>
    </row>
    <row r="347" spans="1:2" x14ac:dyDescent="0.2">
      <c r="A347" t="s">
        <v>2223</v>
      </c>
      <c r="B347">
        <v>1</v>
      </c>
    </row>
    <row r="348" spans="1:2" x14ac:dyDescent="0.2">
      <c r="A348" t="s">
        <v>2224</v>
      </c>
      <c r="B348">
        <v>1</v>
      </c>
    </row>
    <row r="349" spans="1:2" x14ac:dyDescent="0.2">
      <c r="A349" t="s">
        <v>2225</v>
      </c>
      <c r="B349">
        <v>1</v>
      </c>
    </row>
    <row r="350" spans="1:2" x14ac:dyDescent="0.2">
      <c r="A350" t="s">
        <v>2226</v>
      </c>
      <c r="B350">
        <v>1</v>
      </c>
    </row>
    <row r="351" spans="1:2" x14ac:dyDescent="0.2">
      <c r="A351" t="s">
        <v>2227</v>
      </c>
      <c r="B351">
        <v>1</v>
      </c>
    </row>
    <row r="352" spans="1:2" x14ac:dyDescent="0.2">
      <c r="A352" t="s">
        <v>2228</v>
      </c>
      <c r="B352">
        <v>1</v>
      </c>
    </row>
    <row r="353" spans="1:2" x14ac:dyDescent="0.2">
      <c r="A353" t="s">
        <v>2229</v>
      </c>
      <c r="B353">
        <v>1</v>
      </c>
    </row>
    <row r="354" spans="1:2" x14ac:dyDescent="0.2">
      <c r="A354" t="s">
        <v>2230</v>
      </c>
      <c r="B354">
        <v>1</v>
      </c>
    </row>
    <row r="355" spans="1:2" x14ac:dyDescent="0.2">
      <c r="A355" t="s">
        <v>2231</v>
      </c>
      <c r="B355">
        <v>1</v>
      </c>
    </row>
    <row r="356" spans="1:2" x14ac:dyDescent="0.2">
      <c r="A356" t="s">
        <v>2232</v>
      </c>
      <c r="B356">
        <v>1</v>
      </c>
    </row>
    <row r="357" spans="1:2" x14ac:dyDescent="0.2">
      <c r="A357" t="s">
        <v>2233</v>
      </c>
      <c r="B357">
        <v>1</v>
      </c>
    </row>
    <row r="358" spans="1:2" x14ac:dyDescent="0.2">
      <c r="A358" t="s">
        <v>2234</v>
      </c>
      <c r="B358">
        <v>1</v>
      </c>
    </row>
    <row r="359" spans="1:2" x14ac:dyDescent="0.2">
      <c r="A359" t="s">
        <v>2235</v>
      </c>
      <c r="B359">
        <v>1</v>
      </c>
    </row>
    <row r="360" spans="1:2" x14ac:dyDescent="0.2">
      <c r="A360" t="s">
        <v>2236</v>
      </c>
      <c r="B360">
        <v>1</v>
      </c>
    </row>
    <row r="361" spans="1:2" x14ac:dyDescent="0.2">
      <c r="A361" t="s">
        <v>2237</v>
      </c>
      <c r="B361">
        <v>1</v>
      </c>
    </row>
    <row r="362" spans="1:2" x14ac:dyDescent="0.2">
      <c r="A362" t="s">
        <v>2238</v>
      </c>
      <c r="B362">
        <v>1</v>
      </c>
    </row>
    <row r="363" spans="1:2" x14ac:dyDescent="0.2">
      <c r="A363" t="s">
        <v>2239</v>
      </c>
      <c r="B363">
        <v>1</v>
      </c>
    </row>
    <row r="364" spans="1:2" x14ac:dyDescent="0.2">
      <c r="A364" t="s">
        <v>2240</v>
      </c>
      <c r="B364">
        <v>1</v>
      </c>
    </row>
    <row r="365" spans="1:2" x14ac:dyDescent="0.2">
      <c r="A365" t="s">
        <v>2241</v>
      </c>
      <c r="B365">
        <v>1</v>
      </c>
    </row>
    <row r="366" spans="1:2" x14ac:dyDescent="0.2">
      <c r="A366" t="s">
        <v>2242</v>
      </c>
      <c r="B366">
        <v>1</v>
      </c>
    </row>
    <row r="367" spans="1:2" x14ac:dyDescent="0.2">
      <c r="A367" t="s">
        <v>2243</v>
      </c>
      <c r="B367">
        <v>1</v>
      </c>
    </row>
    <row r="368" spans="1:2" x14ac:dyDescent="0.2">
      <c r="A368" t="s">
        <v>2244</v>
      </c>
      <c r="B368">
        <v>1</v>
      </c>
    </row>
    <row r="369" spans="1:2" x14ac:dyDescent="0.2">
      <c r="A369" t="s">
        <v>2245</v>
      </c>
      <c r="B369">
        <v>1</v>
      </c>
    </row>
    <row r="370" spans="1:2" x14ac:dyDescent="0.2">
      <c r="A370" t="s">
        <v>2246</v>
      </c>
      <c r="B370">
        <v>1</v>
      </c>
    </row>
    <row r="371" spans="1:2" x14ac:dyDescent="0.2">
      <c r="A371" t="s">
        <v>2247</v>
      </c>
      <c r="B371">
        <v>1</v>
      </c>
    </row>
    <row r="372" spans="1:2" x14ac:dyDescent="0.2">
      <c r="A372" t="s">
        <v>2248</v>
      </c>
      <c r="B372">
        <v>1</v>
      </c>
    </row>
    <row r="373" spans="1:2" x14ac:dyDescent="0.2">
      <c r="A373" t="s">
        <v>2249</v>
      </c>
      <c r="B373">
        <v>1</v>
      </c>
    </row>
    <row r="374" spans="1:2" x14ac:dyDescent="0.2">
      <c r="A374" t="s">
        <v>2250</v>
      </c>
      <c r="B374">
        <v>1</v>
      </c>
    </row>
    <row r="375" spans="1:2" x14ac:dyDescent="0.2">
      <c r="A375" t="s">
        <v>2251</v>
      </c>
      <c r="B375">
        <v>1</v>
      </c>
    </row>
    <row r="376" spans="1:2" x14ac:dyDescent="0.2">
      <c r="A376" t="s">
        <v>2252</v>
      </c>
      <c r="B376">
        <v>1</v>
      </c>
    </row>
    <row r="377" spans="1:2" x14ac:dyDescent="0.2">
      <c r="A377" t="s">
        <v>2253</v>
      </c>
      <c r="B377">
        <v>1</v>
      </c>
    </row>
    <row r="378" spans="1:2" x14ac:dyDescent="0.2">
      <c r="A378" t="s">
        <v>2254</v>
      </c>
      <c r="B378">
        <v>1</v>
      </c>
    </row>
    <row r="379" spans="1:2" x14ac:dyDescent="0.2">
      <c r="A379" t="s">
        <v>2255</v>
      </c>
      <c r="B379">
        <v>1</v>
      </c>
    </row>
    <row r="380" spans="1:2" x14ac:dyDescent="0.2">
      <c r="A380" t="s">
        <v>2256</v>
      </c>
      <c r="B380">
        <v>1</v>
      </c>
    </row>
    <row r="381" spans="1:2" x14ac:dyDescent="0.2">
      <c r="A381" t="s">
        <v>2257</v>
      </c>
      <c r="B381">
        <v>1</v>
      </c>
    </row>
    <row r="382" spans="1:2" x14ac:dyDescent="0.2">
      <c r="A382" t="s">
        <v>2258</v>
      </c>
      <c r="B382">
        <v>1</v>
      </c>
    </row>
    <row r="383" spans="1:2" x14ac:dyDescent="0.2">
      <c r="A383" t="s">
        <v>2259</v>
      </c>
      <c r="B383">
        <v>1</v>
      </c>
    </row>
    <row r="384" spans="1:2" x14ac:dyDescent="0.2">
      <c r="A384" t="s">
        <v>2260</v>
      </c>
      <c r="B384">
        <v>1</v>
      </c>
    </row>
    <row r="385" spans="1:2" x14ac:dyDescent="0.2">
      <c r="A385" t="s">
        <v>2261</v>
      </c>
      <c r="B385">
        <v>1</v>
      </c>
    </row>
    <row r="386" spans="1:2" x14ac:dyDescent="0.2">
      <c r="A386" t="s">
        <v>2262</v>
      </c>
      <c r="B386">
        <v>1</v>
      </c>
    </row>
    <row r="387" spans="1:2" x14ac:dyDescent="0.2">
      <c r="A387" t="s">
        <v>2263</v>
      </c>
      <c r="B387">
        <v>1</v>
      </c>
    </row>
    <row r="388" spans="1:2" x14ac:dyDescent="0.2">
      <c r="A388" t="s">
        <v>2264</v>
      </c>
      <c r="B388">
        <v>1</v>
      </c>
    </row>
    <row r="389" spans="1:2" x14ac:dyDescent="0.2">
      <c r="A389" t="s">
        <v>2265</v>
      </c>
      <c r="B389">
        <v>1</v>
      </c>
    </row>
    <row r="390" spans="1:2" x14ac:dyDescent="0.2">
      <c r="A390" t="s">
        <v>2266</v>
      </c>
      <c r="B390">
        <v>1</v>
      </c>
    </row>
    <row r="391" spans="1:2" x14ac:dyDescent="0.2">
      <c r="A391" t="s">
        <v>2267</v>
      </c>
      <c r="B391">
        <v>1</v>
      </c>
    </row>
    <row r="392" spans="1:2" x14ac:dyDescent="0.2">
      <c r="A392" t="s">
        <v>2268</v>
      </c>
      <c r="B392">
        <v>1</v>
      </c>
    </row>
    <row r="393" spans="1:2" x14ac:dyDescent="0.2">
      <c r="A393" t="s">
        <v>2269</v>
      </c>
      <c r="B393">
        <v>1</v>
      </c>
    </row>
    <row r="394" spans="1:2" x14ac:dyDescent="0.2">
      <c r="A394" t="s">
        <v>2270</v>
      </c>
      <c r="B394">
        <v>1</v>
      </c>
    </row>
    <row r="395" spans="1:2" x14ac:dyDescent="0.2">
      <c r="A395" t="s">
        <v>2271</v>
      </c>
      <c r="B395">
        <v>1</v>
      </c>
    </row>
    <row r="396" spans="1:2" x14ac:dyDescent="0.2">
      <c r="A396" t="s">
        <v>2272</v>
      </c>
      <c r="B396">
        <v>1</v>
      </c>
    </row>
    <row r="397" spans="1:2" x14ac:dyDescent="0.2">
      <c r="A397" t="s">
        <v>2273</v>
      </c>
      <c r="B397">
        <v>1</v>
      </c>
    </row>
    <row r="398" spans="1:2" x14ac:dyDescent="0.2">
      <c r="A398" t="s">
        <v>2274</v>
      </c>
      <c r="B398">
        <v>1</v>
      </c>
    </row>
    <row r="399" spans="1:2" x14ac:dyDescent="0.2">
      <c r="A399" t="s">
        <v>2275</v>
      </c>
      <c r="B399">
        <v>1</v>
      </c>
    </row>
    <row r="400" spans="1:2" x14ac:dyDescent="0.2">
      <c r="A400" t="s">
        <v>2276</v>
      </c>
      <c r="B400">
        <v>1</v>
      </c>
    </row>
    <row r="401" spans="1:2" x14ac:dyDescent="0.2">
      <c r="A401" t="s">
        <v>2277</v>
      </c>
      <c r="B401">
        <v>1</v>
      </c>
    </row>
    <row r="402" spans="1:2" x14ac:dyDescent="0.2">
      <c r="A402" t="s">
        <v>2278</v>
      </c>
      <c r="B402">
        <v>1</v>
      </c>
    </row>
    <row r="403" spans="1:2" x14ac:dyDescent="0.2">
      <c r="A403" t="s">
        <v>2279</v>
      </c>
      <c r="B403">
        <v>1</v>
      </c>
    </row>
    <row r="404" spans="1:2" x14ac:dyDescent="0.2">
      <c r="A404" t="s">
        <v>2280</v>
      </c>
      <c r="B404">
        <v>1</v>
      </c>
    </row>
    <row r="405" spans="1:2" x14ac:dyDescent="0.2">
      <c r="A405" t="s">
        <v>2281</v>
      </c>
      <c r="B405">
        <v>0.2</v>
      </c>
    </row>
    <row r="406" spans="1:2" x14ac:dyDescent="0.2">
      <c r="A406" t="s">
        <v>2282</v>
      </c>
      <c r="B406">
        <v>0.25</v>
      </c>
    </row>
    <row r="407" spans="1:2" x14ac:dyDescent="0.2">
      <c r="A407" t="s">
        <v>2283</v>
      </c>
      <c r="B407">
        <v>0.3</v>
      </c>
    </row>
    <row r="408" spans="1:2" x14ac:dyDescent="0.2">
      <c r="A408" t="s">
        <v>2284</v>
      </c>
      <c r="B408">
        <v>1</v>
      </c>
    </row>
    <row r="409" spans="1:2" x14ac:dyDescent="0.2">
      <c r="A409" t="s">
        <v>2284</v>
      </c>
      <c r="B409">
        <v>1</v>
      </c>
    </row>
    <row r="410" spans="1:2" x14ac:dyDescent="0.2">
      <c r="A410" t="s">
        <v>2285</v>
      </c>
      <c r="B410">
        <v>1</v>
      </c>
    </row>
    <row r="411" spans="1:2" x14ac:dyDescent="0.2">
      <c r="A411" t="s">
        <v>2286</v>
      </c>
      <c r="B411">
        <v>1</v>
      </c>
    </row>
    <row r="412" spans="1:2" x14ac:dyDescent="0.2">
      <c r="A412" t="s">
        <v>2287</v>
      </c>
      <c r="B412">
        <v>1</v>
      </c>
    </row>
    <row r="413" spans="1:2" x14ac:dyDescent="0.2">
      <c r="A413" t="s">
        <v>2288</v>
      </c>
      <c r="B413">
        <v>1</v>
      </c>
    </row>
    <row r="414" spans="1:2" x14ac:dyDescent="0.2">
      <c r="A414" t="s">
        <v>2289</v>
      </c>
      <c r="B414">
        <v>1</v>
      </c>
    </row>
    <row r="415" spans="1:2" x14ac:dyDescent="0.2">
      <c r="A415" t="s">
        <v>2290</v>
      </c>
      <c r="B415">
        <v>1</v>
      </c>
    </row>
    <row r="416" spans="1:2" x14ac:dyDescent="0.2">
      <c r="A416" t="s">
        <v>2291</v>
      </c>
      <c r="B416">
        <v>1</v>
      </c>
    </row>
    <row r="417" spans="1:2" x14ac:dyDescent="0.2">
      <c r="A417" t="s">
        <v>2292</v>
      </c>
      <c r="B417">
        <v>1</v>
      </c>
    </row>
    <row r="418" spans="1:2" x14ac:dyDescent="0.2">
      <c r="A418" t="s">
        <v>2293</v>
      </c>
      <c r="B418">
        <v>1</v>
      </c>
    </row>
    <row r="419" spans="1:2" x14ac:dyDescent="0.2">
      <c r="A419" t="s">
        <v>2294</v>
      </c>
      <c r="B419">
        <v>1</v>
      </c>
    </row>
    <row r="420" spans="1:2" x14ac:dyDescent="0.2">
      <c r="A420" t="s">
        <v>2295</v>
      </c>
      <c r="B420">
        <v>1</v>
      </c>
    </row>
    <row r="421" spans="1:2" x14ac:dyDescent="0.2">
      <c r="A421" t="s">
        <v>2296</v>
      </c>
      <c r="B421">
        <v>1</v>
      </c>
    </row>
    <row r="422" spans="1:2" x14ac:dyDescent="0.2">
      <c r="A422" t="s">
        <v>2297</v>
      </c>
      <c r="B422">
        <v>1</v>
      </c>
    </row>
    <row r="423" spans="1:2" x14ac:dyDescent="0.2">
      <c r="A423" t="s">
        <v>2298</v>
      </c>
      <c r="B423">
        <v>1</v>
      </c>
    </row>
    <row r="424" spans="1:2" x14ac:dyDescent="0.2">
      <c r="A424" t="s">
        <v>2299</v>
      </c>
      <c r="B424">
        <v>1</v>
      </c>
    </row>
    <row r="425" spans="1:2" x14ac:dyDescent="0.2">
      <c r="A425" t="s">
        <v>2300</v>
      </c>
      <c r="B425">
        <v>1</v>
      </c>
    </row>
    <row r="426" spans="1:2" x14ac:dyDescent="0.2">
      <c r="A426" t="s">
        <v>2301</v>
      </c>
      <c r="B426">
        <v>1</v>
      </c>
    </row>
    <row r="427" spans="1:2" x14ac:dyDescent="0.2">
      <c r="A427" t="s">
        <v>2302</v>
      </c>
      <c r="B427">
        <v>1</v>
      </c>
    </row>
    <row r="428" spans="1:2" x14ac:dyDescent="0.2">
      <c r="A428" t="s">
        <v>2303</v>
      </c>
      <c r="B428">
        <v>1</v>
      </c>
    </row>
    <row r="429" spans="1:2" x14ac:dyDescent="0.2">
      <c r="A429" t="s">
        <v>2304</v>
      </c>
      <c r="B429">
        <v>1</v>
      </c>
    </row>
    <row r="430" spans="1:2" x14ac:dyDescent="0.2">
      <c r="A430" t="s">
        <v>2305</v>
      </c>
      <c r="B430">
        <v>1</v>
      </c>
    </row>
    <row r="431" spans="1:2" x14ac:dyDescent="0.2">
      <c r="A431" t="s">
        <v>2306</v>
      </c>
      <c r="B431">
        <v>1</v>
      </c>
    </row>
    <row r="432" spans="1:2" x14ac:dyDescent="0.2">
      <c r="A432" t="s">
        <v>2307</v>
      </c>
      <c r="B432">
        <v>1</v>
      </c>
    </row>
    <row r="433" spans="1:2" x14ac:dyDescent="0.2">
      <c r="A433" t="s">
        <v>2308</v>
      </c>
      <c r="B433">
        <v>1</v>
      </c>
    </row>
    <row r="434" spans="1:2" x14ac:dyDescent="0.2">
      <c r="A434" t="s">
        <v>2309</v>
      </c>
      <c r="B434">
        <v>1</v>
      </c>
    </row>
    <row r="435" spans="1:2" x14ac:dyDescent="0.2">
      <c r="A435" t="s">
        <v>2310</v>
      </c>
      <c r="B435">
        <v>1</v>
      </c>
    </row>
    <row r="436" spans="1:2" x14ac:dyDescent="0.2">
      <c r="A436" t="s">
        <v>2311</v>
      </c>
      <c r="B436">
        <v>1</v>
      </c>
    </row>
    <row r="437" spans="1:2" x14ac:dyDescent="0.2">
      <c r="A437" t="s">
        <v>2312</v>
      </c>
      <c r="B437">
        <v>1</v>
      </c>
    </row>
    <row r="438" spans="1:2" x14ac:dyDescent="0.2">
      <c r="A438" t="s">
        <v>2313</v>
      </c>
      <c r="B438">
        <v>1</v>
      </c>
    </row>
    <row r="439" spans="1:2" x14ac:dyDescent="0.2">
      <c r="A439" t="s">
        <v>2314</v>
      </c>
      <c r="B439">
        <v>1</v>
      </c>
    </row>
    <row r="440" spans="1:2" x14ac:dyDescent="0.2">
      <c r="A440" t="s">
        <v>2315</v>
      </c>
      <c r="B440">
        <v>1</v>
      </c>
    </row>
    <row r="441" spans="1:2" x14ac:dyDescent="0.2">
      <c r="A441" t="s">
        <v>2316</v>
      </c>
      <c r="B441">
        <v>1</v>
      </c>
    </row>
    <row r="442" spans="1:2" x14ac:dyDescent="0.2">
      <c r="A442" t="s">
        <v>2317</v>
      </c>
      <c r="B442">
        <v>1</v>
      </c>
    </row>
    <row r="443" spans="1:2" x14ac:dyDescent="0.2">
      <c r="A443" t="s">
        <v>2318</v>
      </c>
      <c r="B443">
        <v>1</v>
      </c>
    </row>
    <row r="444" spans="1:2" x14ac:dyDescent="0.2">
      <c r="A444" t="s">
        <v>2319</v>
      </c>
      <c r="B444">
        <v>1</v>
      </c>
    </row>
    <row r="445" spans="1:2" x14ac:dyDescent="0.2">
      <c r="A445" t="s">
        <v>2320</v>
      </c>
      <c r="B445">
        <v>1</v>
      </c>
    </row>
    <row r="446" spans="1:2" x14ac:dyDescent="0.2">
      <c r="A446" t="s">
        <v>2321</v>
      </c>
      <c r="B446">
        <v>1</v>
      </c>
    </row>
    <row r="447" spans="1:2" x14ac:dyDescent="0.2">
      <c r="A447" t="s">
        <v>2322</v>
      </c>
      <c r="B447">
        <v>1</v>
      </c>
    </row>
    <row r="448" spans="1:2" x14ac:dyDescent="0.2">
      <c r="A448" t="s">
        <v>2323</v>
      </c>
      <c r="B448">
        <v>1</v>
      </c>
    </row>
    <row r="449" spans="1:2" x14ac:dyDescent="0.2">
      <c r="A449" t="s">
        <v>2324</v>
      </c>
      <c r="B449">
        <v>1</v>
      </c>
    </row>
    <row r="450" spans="1:2" x14ac:dyDescent="0.2">
      <c r="A450" t="s">
        <v>2325</v>
      </c>
      <c r="B450">
        <v>1</v>
      </c>
    </row>
    <row r="451" spans="1:2" x14ac:dyDescent="0.2">
      <c r="A451" t="s">
        <v>2326</v>
      </c>
      <c r="B451">
        <v>1</v>
      </c>
    </row>
    <row r="452" spans="1:2" x14ac:dyDescent="0.2">
      <c r="A452" t="s">
        <v>2327</v>
      </c>
      <c r="B452">
        <v>1</v>
      </c>
    </row>
    <row r="453" spans="1:2" x14ac:dyDescent="0.2">
      <c r="A453" t="s">
        <v>2328</v>
      </c>
      <c r="B453">
        <v>1</v>
      </c>
    </row>
    <row r="454" spans="1:2" x14ac:dyDescent="0.2">
      <c r="A454" t="s">
        <v>2329</v>
      </c>
      <c r="B454">
        <v>1</v>
      </c>
    </row>
    <row r="455" spans="1:2" x14ac:dyDescent="0.2">
      <c r="A455" t="s">
        <v>2330</v>
      </c>
      <c r="B455">
        <v>1</v>
      </c>
    </row>
    <row r="456" spans="1:2" x14ac:dyDescent="0.2">
      <c r="A456" t="s">
        <v>2331</v>
      </c>
      <c r="B456">
        <v>1</v>
      </c>
    </row>
    <row r="457" spans="1:2" x14ac:dyDescent="0.2">
      <c r="A457" t="s">
        <v>2332</v>
      </c>
      <c r="B457">
        <v>1</v>
      </c>
    </row>
    <row r="458" spans="1:2" x14ac:dyDescent="0.2">
      <c r="A458" t="s">
        <v>2333</v>
      </c>
      <c r="B458">
        <v>1</v>
      </c>
    </row>
    <row r="459" spans="1:2" x14ac:dyDescent="0.2">
      <c r="A459" t="s">
        <v>2334</v>
      </c>
      <c r="B459">
        <v>1</v>
      </c>
    </row>
    <row r="460" spans="1:2" x14ac:dyDescent="0.2">
      <c r="A460" t="s">
        <v>2335</v>
      </c>
      <c r="B460">
        <v>1</v>
      </c>
    </row>
    <row r="461" spans="1:2" x14ac:dyDescent="0.2">
      <c r="A461" t="s">
        <v>2336</v>
      </c>
      <c r="B461">
        <v>1</v>
      </c>
    </row>
    <row r="462" spans="1:2" x14ac:dyDescent="0.2">
      <c r="A462" t="s">
        <v>2337</v>
      </c>
      <c r="B462">
        <v>1</v>
      </c>
    </row>
    <row r="463" spans="1:2" x14ac:dyDescent="0.2">
      <c r="A463" t="s">
        <v>2338</v>
      </c>
      <c r="B463">
        <v>1</v>
      </c>
    </row>
    <row r="464" spans="1:2" x14ac:dyDescent="0.2">
      <c r="A464" t="s">
        <v>2339</v>
      </c>
      <c r="B464">
        <v>1</v>
      </c>
    </row>
    <row r="465" spans="1:2" x14ac:dyDescent="0.2">
      <c r="A465" t="s">
        <v>2340</v>
      </c>
      <c r="B465">
        <v>1</v>
      </c>
    </row>
    <row r="466" spans="1:2" x14ac:dyDescent="0.2">
      <c r="A466" t="s">
        <v>2341</v>
      </c>
      <c r="B466">
        <v>1</v>
      </c>
    </row>
    <row r="467" spans="1:2" x14ac:dyDescent="0.2">
      <c r="A467" t="s">
        <v>2342</v>
      </c>
      <c r="B467">
        <v>1</v>
      </c>
    </row>
    <row r="468" spans="1:2" x14ac:dyDescent="0.2">
      <c r="A468" t="s">
        <v>2343</v>
      </c>
      <c r="B468">
        <v>1</v>
      </c>
    </row>
    <row r="469" spans="1:2" x14ac:dyDescent="0.2">
      <c r="A469" t="s">
        <v>2344</v>
      </c>
      <c r="B469">
        <v>1</v>
      </c>
    </row>
    <row r="470" spans="1:2" x14ac:dyDescent="0.2">
      <c r="A470" t="s">
        <v>2345</v>
      </c>
      <c r="B470">
        <v>1</v>
      </c>
    </row>
    <row r="471" spans="1:2" x14ac:dyDescent="0.2">
      <c r="A471" t="s">
        <v>2346</v>
      </c>
      <c r="B471">
        <v>1</v>
      </c>
    </row>
    <row r="472" spans="1:2" x14ac:dyDescent="0.2">
      <c r="A472" t="s">
        <v>2347</v>
      </c>
      <c r="B472">
        <v>1</v>
      </c>
    </row>
    <row r="473" spans="1:2" x14ac:dyDescent="0.2">
      <c r="A473" t="s">
        <v>2348</v>
      </c>
      <c r="B473">
        <v>1</v>
      </c>
    </row>
    <row r="474" spans="1:2" x14ac:dyDescent="0.2">
      <c r="A474" t="s">
        <v>2349</v>
      </c>
      <c r="B474">
        <v>1</v>
      </c>
    </row>
    <row r="475" spans="1:2" x14ac:dyDescent="0.2">
      <c r="A475" t="s">
        <v>2350</v>
      </c>
      <c r="B475">
        <v>1</v>
      </c>
    </row>
    <row r="476" spans="1:2" x14ac:dyDescent="0.2">
      <c r="A476" t="s">
        <v>2351</v>
      </c>
      <c r="B476">
        <v>1</v>
      </c>
    </row>
    <row r="477" spans="1:2" x14ac:dyDescent="0.2">
      <c r="A477" t="s">
        <v>2352</v>
      </c>
      <c r="B477">
        <v>1</v>
      </c>
    </row>
    <row r="478" spans="1:2" x14ac:dyDescent="0.2">
      <c r="A478" t="s">
        <v>2353</v>
      </c>
      <c r="B478">
        <v>1</v>
      </c>
    </row>
    <row r="479" spans="1:2" x14ac:dyDescent="0.2">
      <c r="A479" t="s">
        <v>2354</v>
      </c>
      <c r="B479">
        <v>1</v>
      </c>
    </row>
    <row r="480" spans="1:2" x14ac:dyDescent="0.2">
      <c r="A480" t="s">
        <v>2355</v>
      </c>
      <c r="B480">
        <v>1</v>
      </c>
    </row>
    <row r="481" spans="1:2" x14ac:dyDescent="0.2">
      <c r="A481" t="s">
        <v>2356</v>
      </c>
      <c r="B481">
        <v>1</v>
      </c>
    </row>
    <row r="482" spans="1:2" x14ac:dyDescent="0.2">
      <c r="A482" t="s">
        <v>2357</v>
      </c>
      <c r="B482">
        <v>1</v>
      </c>
    </row>
    <row r="483" spans="1:2" x14ac:dyDescent="0.2">
      <c r="A483" t="s">
        <v>2358</v>
      </c>
      <c r="B483">
        <v>1</v>
      </c>
    </row>
    <row r="484" spans="1:2" x14ac:dyDescent="0.2">
      <c r="A484" t="s">
        <v>2359</v>
      </c>
      <c r="B484">
        <v>1</v>
      </c>
    </row>
    <row r="485" spans="1:2" x14ac:dyDescent="0.2">
      <c r="A485" t="s">
        <v>2360</v>
      </c>
      <c r="B485">
        <v>1</v>
      </c>
    </row>
    <row r="486" spans="1:2" x14ac:dyDescent="0.2">
      <c r="A486" t="s">
        <v>2361</v>
      </c>
      <c r="B486">
        <v>1</v>
      </c>
    </row>
    <row r="487" spans="1:2" x14ac:dyDescent="0.2">
      <c r="A487" t="s">
        <v>2362</v>
      </c>
      <c r="B487">
        <v>1</v>
      </c>
    </row>
    <row r="488" spans="1:2" x14ac:dyDescent="0.2">
      <c r="A488" t="s">
        <v>2363</v>
      </c>
      <c r="B488">
        <v>1</v>
      </c>
    </row>
    <row r="489" spans="1:2" x14ac:dyDescent="0.2">
      <c r="A489" t="s">
        <v>2364</v>
      </c>
      <c r="B489">
        <v>1</v>
      </c>
    </row>
    <row r="490" spans="1:2" x14ac:dyDescent="0.2">
      <c r="A490" t="s">
        <v>2365</v>
      </c>
      <c r="B490">
        <v>1</v>
      </c>
    </row>
    <row r="491" spans="1:2" x14ac:dyDescent="0.2">
      <c r="A491" t="s">
        <v>2366</v>
      </c>
      <c r="B491">
        <v>1</v>
      </c>
    </row>
    <row r="492" spans="1:2" x14ac:dyDescent="0.2">
      <c r="A492" t="s">
        <v>2367</v>
      </c>
      <c r="B492">
        <v>1</v>
      </c>
    </row>
    <row r="493" spans="1:2" x14ac:dyDescent="0.2">
      <c r="A493" t="s">
        <v>2368</v>
      </c>
      <c r="B493">
        <v>1</v>
      </c>
    </row>
    <row r="494" spans="1:2" x14ac:dyDescent="0.2">
      <c r="A494" t="s">
        <v>2369</v>
      </c>
      <c r="B494">
        <v>1</v>
      </c>
    </row>
    <row r="495" spans="1:2" x14ac:dyDescent="0.2">
      <c r="A495" t="s">
        <v>2370</v>
      </c>
      <c r="B495">
        <v>1</v>
      </c>
    </row>
    <row r="496" spans="1:2" x14ac:dyDescent="0.2">
      <c r="A496" t="s">
        <v>2371</v>
      </c>
      <c r="B496">
        <v>1</v>
      </c>
    </row>
    <row r="497" spans="1:2" x14ac:dyDescent="0.2">
      <c r="A497" t="s">
        <v>2372</v>
      </c>
      <c r="B497">
        <v>1</v>
      </c>
    </row>
    <row r="498" spans="1:2" x14ac:dyDescent="0.2">
      <c r="A498" t="s">
        <v>2373</v>
      </c>
      <c r="B498">
        <v>1</v>
      </c>
    </row>
    <row r="499" spans="1:2" x14ac:dyDescent="0.2">
      <c r="A499" t="s">
        <v>2374</v>
      </c>
      <c r="B499">
        <v>1</v>
      </c>
    </row>
    <row r="500" spans="1:2" x14ac:dyDescent="0.2">
      <c r="A500" t="s">
        <v>2375</v>
      </c>
      <c r="B500">
        <v>1</v>
      </c>
    </row>
    <row r="501" spans="1:2" x14ac:dyDescent="0.2">
      <c r="A501" t="s">
        <v>2376</v>
      </c>
      <c r="B501">
        <v>1</v>
      </c>
    </row>
    <row r="502" spans="1:2" x14ac:dyDescent="0.2">
      <c r="A502" t="s">
        <v>2377</v>
      </c>
      <c r="B502">
        <v>1</v>
      </c>
    </row>
    <row r="503" spans="1:2" x14ac:dyDescent="0.2">
      <c r="A503" t="s">
        <v>2378</v>
      </c>
      <c r="B503">
        <v>1</v>
      </c>
    </row>
    <row r="504" spans="1:2" x14ac:dyDescent="0.2">
      <c r="A504" t="s">
        <v>2379</v>
      </c>
      <c r="B504">
        <v>1</v>
      </c>
    </row>
    <row r="505" spans="1:2" x14ac:dyDescent="0.2">
      <c r="A505" t="s">
        <v>2380</v>
      </c>
      <c r="B505">
        <v>1</v>
      </c>
    </row>
    <row r="506" spans="1:2" x14ac:dyDescent="0.2">
      <c r="A506" t="s">
        <v>2381</v>
      </c>
      <c r="B506">
        <v>1</v>
      </c>
    </row>
    <row r="507" spans="1:2" x14ac:dyDescent="0.2">
      <c r="A507" t="s">
        <v>2382</v>
      </c>
      <c r="B507">
        <v>1</v>
      </c>
    </row>
    <row r="508" spans="1:2" x14ac:dyDescent="0.2">
      <c r="A508" t="s">
        <v>2383</v>
      </c>
      <c r="B508">
        <v>1</v>
      </c>
    </row>
    <row r="509" spans="1:2" x14ac:dyDescent="0.2">
      <c r="A509" t="s">
        <v>2384</v>
      </c>
      <c r="B509">
        <v>1</v>
      </c>
    </row>
    <row r="510" spans="1:2" x14ac:dyDescent="0.2">
      <c r="A510" t="s">
        <v>2385</v>
      </c>
      <c r="B510">
        <v>1</v>
      </c>
    </row>
    <row r="511" spans="1:2" x14ac:dyDescent="0.2">
      <c r="A511" t="s">
        <v>2386</v>
      </c>
      <c r="B511">
        <v>1</v>
      </c>
    </row>
    <row r="512" spans="1:2" x14ac:dyDescent="0.2">
      <c r="A512" t="s">
        <v>2387</v>
      </c>
      <c r="B512">
        <v>1</v>
      </c>
    </row>
    <row r="513" spans="1:2" x14ac:dyDescent="0.2">
      <c r="A513" t="s">
        <v>2388</v>
      </c>
      <c r="B513">
        <v>1</v>
      </c>
    </row>
    <row r="514" spans="1:2" x14ac:dyDescent="0.2">
      <c r="A514" t="s">
        <v>2389</v>
      </c>
      <c r="B514">
        <v>1</v>
      </c>
    </row>
    <row r="515" spans="1:2" x14ac:dyDescent="0.2">
      <c r="A515" t="s">
        <v>2390</v>
      </c>
      <c r="B515">
        <v>1</v>
      </c>
    </row>
    <row r="516" spans="1:2" x14ac:dyDescent="0.2">
      <c r="A516" t="s">
        <v>2391</v>
      </c>
      <c r="B516">
        <v>1</v>
      </c>
    </row>
    <row r="517" spans="1:2" x14ac:dyDescent="0.2">
      <c r="A517" t="s">
        <v>2392</v>
      </c>
      <c r="B517">
        <v>1</v>
      </c>
    </row>
    <row r="518" spans="1:2" x14ac:dyDescent="0.2">
      <c r="A518" t="s">
        <v>2393</v>
      </c>
      <c r="B518">
        <v>1</v>
      </c>
    </row>
    <row r="519" spans="1:2" x14ac:dyDescent="0.2">
      <c r="A519" t="s">
        <v>2394</v>
      </c>
      <c r="B519">
        <v>1</v>
      </c>
    </row>
    <row r="520" spans="1:2" x14ac:dyDescent="0.2">
      <c r="A520" t="s">
        <v>2395</v>
      </c>
      <c r="B520">
        <v>1</v>
      </c>
    </row>
    <row r="521" spans="1:2" x14ac:dyDescent="0.2">
      <c r="A521" t="s">
        <v>2396</v>
      </c>
      <c r="B521">
        <v>1</v>
      </c>
    </row>
    <row r="522" spans="1:2" x14ac:dyDescent="0.2">
      <c r="A522" t="s">
        <v>2397</v>
      </c>
      <c r="B522">
        <v>1</v>
      </c>
    </row>
    <row r="523" spans="1:2" x14ac:dyDescent="0.2">
      <c r="A523" t="s">
        <v>2398</v>
      </c>
      <c r="B523">
        <v>1</v>
      </c>
    </row>
    <row r="524" spans="1:2" x14ac:dyDescent="0.2">
      <c r="A524" t="s">
        <v>2399</v>
      </c>
      <c r="B524">
        <v>1</v>
      </c>
    </row>
    <row r="525" spans="1:2" x14ac:dyDescent="0.2">
      <c r="A525" t="s">
        <v>2400</v>
      </c>
      <c r="B525">
        <v>1</v>
      </c>
    </row>
    <row r="526" spans="1:2" x14ac:dyDescent="0.2">
      <c r="A526" t="s">
        <v>2401</v>
      </c>
      <c r="B526">
        <v>1</v>
      </c>
    </row>
    <row r="527" spans="1:2" x14ac:dyDescent="0.2">
      <c r="A527" t="s">
        <v>2402</v>
      </c>
      <c r="B527">
        <v>1</v>
      </c>
    </row>
    <row r="528" spans="1:2" x14ac:dyDescent="0.2">
      <c r="A528" t="s">
        <v>2403</v>
      </c>
      <c r="B528">
        <v>1</v>
      </c>
    </row>
    <row r="529" spans="1:2" x14ac:dyDescent="0.2">
      <c r="A529" t="s">
        <v>2404</v>
      </c>
      <c r="B529">
        <v>1</v>
      </c>
    </row>
    <row r="530" spans="1:2" x14ac:dyDescent="0.2">
      <c r="A530" t="s">
        <v>2405</v>
      </c>
      <c r="B530">
        <v>1</v>
      </c>
    </row>
    <row r="531" spans="1:2" x14ac:dyDescent="0.2">
      <c r="A531" t="s">
        <v>2406</v>
      </c>
      <c r="B531">
        <v>1</v>
      </c>
    </row>
    <row r="532" spans="1:2" x14ac:dyDescent="0.2">
      <c r="A532" t="s">
        <v>2407</v>
      </c>
      <c r="B532">
        <v>1</v>
      </c>
    </row>
    <row r="533" spans="1:2" x14ac:dyDescent="0.2">
      <c r="A533" t="s">
        <v>2408</v>
      </c>
      <c r="B533">
        <v>1</v>
      </c>
    </row>
    <row r="534" spans="1:2" x14ac:dyDescent="0.2">
      <c r="A534" t="s">
        <v>2409</v>
      </c>
      <c r="B534">
        <v>1</v>
      </c>
    </row>
    <row r="535" spans="1:2" x14ac:dyDescent="0.2">
      <c r="A535" t="s">
        <v>2410</v>
      </c>
      <c r="B535">
        <v>1</v>
      </c>
    </row>
    <row r="536" spans="1:2" x14ac:dyDescent="0.2">
      <c r="A536" t="s">
        <v>2411</v>
      </c>
      <c r="B536">
        <v>1</v>
      </c>
    </row>
    <row r="537" spans="1:2" x14ac:dyDescent="0.2">
      <c r="A537" t="s">
        <v>2412</v>
      </c>
      <c r="B537">
        <v>1</v>
      </c>
    </row>
    <row r="538" spans="1:2" x14ac:dyDescent="0.2">
      <c r="A538" t="s">
        <v>2413</v>
      </c>
      <c r="B538">
        <v>1</v>
      </c>
    </row>
    <row r="539" spans="1:2" x14ac:dyDescent="0.2">
      <c r="A539" t="s">
        <v>2414</v>
      </c>
      <c r="B539">
        <v>1</v>
      </c>
    </row>
    <row r="540" spans="1:2" x14ac:dyDescent="0.2">
      <c r="A540" t="s">
        <v>2415</v>
      </c>
      <c r="B540">
        <v>1</v>
      </c>
    </row>
    <row r="541" spans="1:2" x14ac:dyDescent="0.2">
      <c r="A541" t="s">
        <v>2416</v>
      </c>
      <c r="B541">
        <v>1</v>
      </c>
    </row>
    <row r="542" spans="1:2" x14ac:dyDescent="0.2">
      <c r="A542" t="s">
        <v>2417</v>
      </c>
      <c r="B542">
        <v>1</v>
      </c>
    </row>
    <row r="543" spans="1:2" x14ac:dyDescent="0.2">
      <c r="A543" t="s">
        <v>2418</v>
      </c>
      <c r="B543">
        <v>1</v>
      </c>
    </row>
    <row r="544" spans="1:2" x14ac:dyDescent="0.2">
      <c r="A544" t="s">
        <v>2419</v>
      </c>
      <c r="B544">
        <v>1</v>
      </c>
    </row>
    <row r="545" spans="1:2" x14ac:dyDescent="0.2">
      <c r="A545" t="s">
        <v>2420</v>
      </c>
      <c r="B545">
        <v>1</v>
      </c>
    </row>
    <row r="546" spans="1:2" x14ac:dyDescent="0.2">
      <c r="A546" t="s">
        <v>2421</v>
      </c>
      <c r="B546">
        <v>1</v>
      </c>
    </row>
    <row r="547" spans="1:2" x14ac:dyDescent="0.2">
      <c r="A547" t="s">
        <v>2422</v>
      </c>
      <c r="B547">
        <v>1</v>
      </c>
    </row>
    <row r="548" spans="1:2" x14ac:dyDescent="0.2">
      <c r="A548" t="s">
        <v>2423</v>
      </c>
      <c r="B548">
        <v>1</v>
      </c>
    </row>
    <row r="549" spans="1:2" x14ac:dyDescent="0.2">
      <c r="A549" t="s">
        <v>2424</v>
      </c>
      <c r="B549">
        <v>1</v>
      </c>
    </row>
    <row r="550" spans="1:2" x14ac:dyDescent="0.2">
      <c r="A550" t="s">
        <v>2425</v>
      </c>
      <c r="B550">
        <v>1</v>
      </c>
    </row>
    <row r="551" spans="1:2" x14ac:dyDescent="0.2">
      <c r="A551" t="s">
        <v>2426</v>
      </c>
      <c r="B551">
        <v>1</v>
      </c>
    </row>
    <row r="552" spans="1:2" x14ac:dyDescent="0.2">
      <c r="A552" t="s">
        <v>2427</v>
      </c>
      <c r="B552">
        <v>1</v>
      </c>
    </row>
    <row r="553" spans="1:2" x14ac:dyDescent="0.2">
      <c r="A553" t="s">
        <v>2428</v>
      </c>
      <c r="B553">
        <v>1</v>
      </c>
    </row>
    <row r="554" spans="1:2" x14ac:dyDescent="0.2">
      <c r="A554" t="s">
        <v>2429</v>
      </c>
      <c r="B554">
        <v>1</v>
      </c>
    </row>
    <row r="555" spans="1:2" x14ac:dyDescent="0.2">
      <c r="A555" t="s">
        <v>2430</v>
      </c>
      <c r="B555">
        <v>1</v>
      </c>
    </row>
    <row r="556" spans="1:2" x14ac:dyDescent="0.2">
      <c r="A556" t="s">
        <v>2431</v>
      </c>
      <c r="B556">
        <v>1</v>
      </c>
    </row>
    <row r="557" spans="1:2" x14ac:dyDescent="0.2">
      <c r="A557" t="s">
        <v>2432</v>
      </c>
      <c r="B557">
        <v>1</v>
      </c>
    </row>
    <row r="558" spans="1:2" x14ac:dyDescent="0.2">
      <c r="A558" t="s">
        <v>2433</v>
      </c>
      <c r="B558">
        <v>1</v>
      </c>
    </row>
    <row r="559" spans="1:2" x14ac:dyDescent="0.2">
      <c r="A559" t="s">
        <v>2434</v>
      </c>
      <c r="B559">
        <v>1</v>
      </c>
    </row>
    <row r="560" spans="1:2" x14ac:dyDescent="0.2">
      <c r="A560" t="s">
        <v>2435</v>
      </c>
      <c r="B560">
        <v>1</v>
      </c>
    </row>
    <row r="561" spans="1:2" x14ac:dyDescent="0.2">
      <c r="A561" t="s">
        <v>2436</v>
      </c>
      <c r="B561">
        <v>1</v>
      </c>
    </row>
    <row r="562" spans="1:2" x14ac:dyDescent="0.2">
      <c r="A562" t="s">
        <v>2437</v>
      </c>
      <c r="B562">
        <v>1</v>
      </c>
    </row>
    <row r="563" spans="1:2" x14ac:dyDescent="0.2">
      <c r="A563" t="s">
        <v>2438</v>
      </c>
      <c r="B563">
        <v>1</v>
      </c>
    </row>
    <row r="564" spans="1:2" x14ac:dyDescent="0.2">
      <c r="A564" t="s">
        <v>2439</v>
      </c>
      <c r="B564">
        <v>1</v>
      </c>
    </row>
    <row r="565" spans="1:2" x14ac:dyDescent="0.2">
      <c r="A565" t="s">
        <v>2440</v>
      </c>
      <c r="B565">
        <v>1</v>
      </c>
    </row>
    <row r="566" spans="1:2" x14ac:dyDescent="0.2">
      <c r="A566" t="s">
        <v>2441</v>
      </c>
      <c r="B566">
        <v>1</v>
      </c>
    </row>
    <row r="567" spans="1:2" x14ac:dyDescent="0.2">
      <c r="A567" t="s">
        <v>2442</v>
      </c>
      <c r="B567">
        <v>1</v>
      </c>
    </row>
    <row r="568" spans="1:2" x14ac:dyDescent="0.2">
      <c r="A568" t="s">
        <v>2443</v>
      </c>
      <c r="B568">
        <v>1</v>
      </c>
    </row>
    <row r="569" spans="1:2" x14ac:dyDescent="0.2">
      <c r="A569" t="s">
        <v>2444</v>
      </c>
      <c r="B569">
        <v>1</v>
      </c>
    </row>
    <row r="570" spans="1:2" x14ac:dyDescent="0.2">
      <c r="A570" t="s">
        <v>2445</v>
      </c>
      <c r="B570">
        <v>1</v>
      </c>
    </row>
    <row r="571" spans="1:2" x14ac:dyDescent="0.2">
      <c r="A571" t="s">
        <v>2446</v>
      </c>
      <c r="B571">
        <v>1</v>
      </c>
    </row>
    <row r="572" spans="1:2" x14ac:dyDescent="0.2">
      <c r="A572" t="s">
        <v>2447</v>
      </c>
      <c r="B572">
        <v>1</v>
      </c>
    </row>
    <row r="573" spans="1:2" x14ac:dyDescent="0.2">
      <c r="A573" t="s">
        <v>2448</v>
      </c>
      <c r="B573">
        <v>1</v>
      </c>
    </row>
    <row r="574" spans="1:2" x14ac:dyDescent="0.2">
      <c r="A574" t="s">
        <v>2449</v>
      </c>
      <c r="B574">
        <v>1</v>
      </c>
    </row>
    <row r="575" spans="1:2" x14ac:dyDescent="0.2">
      <c r="A575" t="s">
        <v>2450</v>
      </c>
      <c r="B575">
        <v>1</v>
      </c>
    </row>
    <row r="576" spans="1:2" x14ac:dyDescent="0.2">
      <c r="A576" t="s">
        <v>2451</v>
      </c>
      <c r="B576">
        <v>1</v>
      </c>
    </row>
    <row r="577" spans="1:2" x14ac:dyDescent="0.2">
      <c r="A577" t="s">
        <v>2452</v>
      </c>
      <c r="B577">
        <v>1</v>
      </c>
    </row>
    <row r="578" spans="1:2" x14ac:dyDescent="0.2">
      <c r="A578" t="s">
        <v>2453</v>
      </c>
      <c r="B578">
        <v>1</v>
      </c>
    </row>
    <row r="579" spans="1:2" x14ac:dyDescent="0.2">
      <c r="A579" t="s">
        <v>2454</v>
      </c>
      <c r="B579">
        <v>1</v>
      </c>
    </row>
    <row r="580" spans="1:2" x14ac:dyDescent="0.2">
      <c r="A580" t="s">
        <v>2455</v>
      </c>
      <c r="B580">
        <v>1</v>
      </c>
    </row>
    <row r="581" spans="1:2" x14ac:dyDescent="0.2">
      <c r="A581" t="s">
        <v>2456</v>
      </c>
      <c r="B581">
        <v>1</v>
      </c>
    </row>
    <row r="582" spans="1:2" x14ac:dyDescent="0.2">
      <c r="A582" t="s">
        <v>2457</v>
      </c>
      <c r="B582">
        <v>1</v>
      </c>
    </row>
    <row r="583" spans="1:2" x14ac:dyDescent="0.2">
      <c r="A583" t="s">
        <v>2458</v>
      </c>
      <c r="B583">
        <v>1</v>
      </c>
    </row>
    <row r="584" spans="1:2" x14ac:dyDescent="0.2">
      <c r="A584" t="s">
        <v>2459</v>
      </c>
      <c r="B584">
        <v>1</v>
      </c>
    </row>
    <row r="585" spans="1:2" x14ac:dyDescent="0.2">
      <c r="A585" t="s">
        <v>2460</v>
      </c>
      <c r="B585">
        <v>1</v>
      </c>
    </row>
    <row r="586" spans="1:2" x14ac:dyDescent="0.2">
      <c r="A586" t="s">
        <v>2461</v>
      </c>
      <c r="B586">
        <v>1</v>
      </c>
    </row>
    <row r="587" spans="1:2" x14ac:dyDescent="0.2">
      <c r="A587" t="s">
        <v>2462</v>
      </c>
      <c r="B587">
        <v>1</v>
      </c>
    </row>
    <row r="588" spans="1:2" x14ac:dyDescent="0.2">
      <c r="A588" t="s">
        <v>2463</v>
      </c>
      <c r="B588">
        <v>1</v>
      </c>
    </row>
    <row r="589" spans="1:2" x14ac:dyDescent="0.2">
      <c r="A589" t="s">
        <v>2464</v>
      </c>
      <c r="B589">
        <v>1</v>
      </c>
    </row>
    <row r="590" spans="1:2" x14ac:dyDescent="0.2">
      <c r="A590" t="s">
        <v>2465</v>
      </c>
      <c r="B590">
        <v>1</v>
      </c>
    </row>
    <row r="591" spans="1:2" x14ac:dyDescent="0.2">
      <c r="A591" t="s">
        <v>2466</v>
      </c>
      <c r="B591">
        <v>1</v>
      </c>
    </row>
    <row r="592" spans="1:2" x14ac:dyDescent="0.2">
      <c r="A592" t="s">
        <v>2467</v>
      </c>
      <c r="B592">
        <v>1</v>
      </c>
    </row>
    <row r="593" spans="1:2" x14ac:dyDescent="0.2">
      <c r="A593" t="s">
        <v>2468</v>
      </c>
      <c r="B593">
        <v>1</v>
      </c>
    </row>
    <row r="594" spans="1:2" x14ac:dyDescent="0.2">
      <c r="A594" t="s">
        <v>2469</v>
      </c>
      <c r="B594">
        <v>1</v>
      </c>
    </row>
    <row r="595" spans="1:2" x14ac:dyDescent="0.2">
      <c r="A595" t="s">
        <v>2470</v>
      </c>
      <c r="B595">
        <v>1</v>
      </c>
    </row>
    <row r="596" spans="1:2" x14ac:dyDescent="0.2">
      <c r="A596" t="s">
        <v>2471</v>
      </c>
      <c r="B596">
        <v>1</v>
      </c>
    </row>
    <row r="597" spans="1:2" x14ac:dyDescent="0.2">
      <c r="A597" t="s">
        <v>2472</v>
      </c>
      <c r="B597">
        <v>1</v>
      </c>
    </row>
    <row r="598" spans="1:2" x14ac:dyDescent="0.2">
      <c r="A598" t="s">
        <v>2473</v>
      </c>
      <c r="B598">
        <v>1</v>
      </c>
    </row>
    <row r="599" spans="1:2" x14ac:dyDescent="0.2">
      <c r="A599" t="s">
        <v>2474</v>
      </c>
      <c r="B599">
        <v>1</v>
      </c>
    </row>
    <row r="600" spans="1:2" x14ac:dyDescent="0.2">
      <c r="A600" t="s">
        <v>2475</v>
      </c>
      <c r="B600">
        <v>1</v>
      </c>
    </row>
    <row r="601" spans="1:2" x14ac:dyDescent="0.2">
      <c r="A601" t="s">
        <v>2476</v>
      </c>
      <c r="B601">
        <v>1</v>
      </c>
    </row>
    <row r="602" spans="1:2" x14ac:dyDescent="0.2">
      <c r="A602" t="s">
        <v>2477</v>
      </c>
      <c r="B602">
        <v>1</v>
      </c>
    </row>
    <row r="603" spans="1:2" x14ac:dyDescent="0.2">
      <c r="A603" t="s">
        <v>2478</v>
      </c>
      <c r="B603">
        <v>1</v>
      </c>
    </row>
    <row r="604" spans="1:2" x14ac:dyDescent="0.2">
      <c r="A604" t="s">
        <v>2479</v>
      </c>
      <c r="B604">
        <v>1</v>
      </c>
    </row>
    <row r="605" spans="1:2" x14ac:dyDescent="0.2">
      <c r="A605" t="s">
        <v>2480</v>
      </c>
      <c r="B605">
        <v>1</v>
      </c>
    </row>
    <row r="606" spans="1:2" x14ac:dyDescent="0.2">
      <c r="A606" t="s">
        <v>2481</v>
      </c>
      <c r="B606">
        <v>1</v>
      </c>
    </row>
    <row r="607" spans="1:2" x14ac:dyDescent="0.2">
      <c r="A607" t="s">
        <v>2482</v>
      </c>
      <c r="B607">
        <v>0.15</v>
      </c>
    </row>
    <row r="608" spans="1:2" x14ac:dyDescent="0.2">
      <c r="A608" t="s">
        <v>2483</v>
      </c>
      <c r="B608">
        <v>0.15</v>
      </c>
    </row>
    <row r="609" spans="1:2" x14ac:dyDescent="0.2">
      <c r="A609" t="s">
        <v>2484</v>
      </c>
      <c r="B609">
        <v>0.2</v>
      </c>
    </row>
    <row r="610" spans="1:2" x14ac:dyDescent="0.2">
      <c r="A610" t="s">
        <v>2485</v>
      </c>
      <c r="B610">
        <v>0.25</v>
      </c>
    </row>
    <row r="611" spans="1:2" x14ac:dyDescent="0.2">
      <c r="A611" t="s">
        <v>2486</v>
      </c>
      <c r="B611">
        <v>1</v>
      </c>
    </row>
    <row r="612" spans="1:2" x14ac:dyDescent="0.2">
      <c r="A612" t="s">
        <v>2487</v>
      </c>
      <c r="B612">
        <v>1</v>
      </c>
    </row>
    <row r="613" spans="1:2" x14ac:dyDescent="0.2">
      <c r="A613" t="s">
        <v>2488</v>
      </c>
      <c r="B613">
        <v>1</v>
      </c>
    </row>
    <row r="614" spans="1:2" x14ac:dyDescent="0.2">
      <c r="A614" t="s">
        <v>2489</v>
      </c>
      <c r="B614">
        <v>1</v>
      </c>
    </row>
    <row r="615" spans="1:2" x14ac:dyDescent="0.2">
      <c r="A615" t="s">
        <v>2490</v>
      </c>
      <c r="B615">
        <v>1</v>
      </c>
    </row>
    <row r="616" spans="1:2" x14ac:dyDescent="0.2">
      <c r="A616" t="s">
        <v>2491</v>
      </c>
      <c r="B616">
        <v>1</v>
      </c>
    </row>
    <row r="617" spans="1:2" x14ac:dyDescent="0.2">
      <c r="A617" t="s">
        <v>2492</v>
      </c>
      <c r="B617">
        <v>1</v>
      </c>
    </row>
    <row r="618" spans="1:2" x14ac:dyDescent="0.2">
      <c r="A618" t="s">
        <v>2493</v>
      </c>
      <c r="B618">
        <v>1</v>
      </c>
    </row>
    <row r="619" spans="1:2" x14ac:dyDescent="0.2">
      <c r="A619" t="s">
        <v>2494</v>
      </c>
      <c r="B619">
        <v>1</v>
      </c>
    </row>
    <row r="620" spans="1:2" x14ac:dyDescent="0.2">
      <c r="A620" t="s">
        <v>2495</v>
      </c>
      <c r="B620">
        <v>1</v>
      </c>
    </row>
    <row r="621" spans="1:2" x14ac:dyDescent="0.2">
      <c r="A621" t="s">
        <v>2496</v>
      </c>
      <c r="B621">
        <v>1</v>
      </c>
    </row>
    <row r="622" spans="1:2" x14ac:dyDescent="0.2">
      <c r="A622" t="s">
        <v>2497</v>
      </c>
      <c r="B622">
        <v>1</v>
      </c>
    </row>
    <row r="623" spans="1:2" x14ac:dyDescent="0.2">
      <c r="A623" t="s">
        <v>2498</v>
      </c>
      <c r="B623">
        <v>0.7</v>
      </c>
    </row>
    <row r="624" spans="1:2" x14ac:dyDescent="0.2">
      <c r="A624" t="s">
        <v>2499</v>
      </c>
      <c r="B624">
        <v>0.7</v>
      </c>
    </row>
    <row r="625" spans="1:2" x14ac:dyDescent="0.2">
      <c r="A625" t="s">
        <v>2500</v>
      </c>
      <c r="B625">
        <v>0.7</v>
      </c>
    </row>
    <row r="626" spans="1:2" x14ac:dyDescent="0.2">
      <c r="A626" t="s">
        <v>2501</v>
      </c>
      <c r="B626">
        <v>0.7</v>
      </c>
    </row>
    <row r="627" spans="1:2" x14ac:dyDescent="0.2">
      <c r="A627" t="s">
        <v>2502</v>
      </c>
      <c r="B627">
        <v>0.7</v>
      </c>
    </row>
    <row r="628" spans="1:2" x14ac:dyDescent="0.2">
      <c r="A628" t="s">
        <v>2503</v>
      </c>
      <c r="B628">
        <v>0.7</v>
      </c>
    </row>
    <row r="629" spans="1:2" x14ac:dyDescent="0.2">
      <c r="A629" t="s">
        <v>2504</v>
      </c>
      <c r="B629">
        <v>0.7</v>
      </c>
    </row>
    <row r="630" spans="1:2" x14ac:dyDescent="0.2">
      <c r="A630" t="s">
        <v>2505</v>
      </c>
      <c r="B630">
        <v>0.7</v>
      </c>
    </row>
    <row r="631" spans="1:2" x14ac:dyDescent="0.2">
      <c r="A631" t="s">
        <v>2506</v>
      </c>
      <c r="B631">
        <v>0.7</v>
      </c>
    </row>
    <row r="632" spans="1:2" x14ac:dyDescent="0.2">
      <c r="A632" t="s">
        <v>2507</v>
      </c>
      <c r="B632">
        <v>0.7</v>
      </c>
    </row>
    <row r="633" spans="1:2" x14ac:dyDescent="0.2">
      <c r="A633" t="s">
        <v>2508</v>
      </c>
      <c r="B633">
        <v>0.7</v>
      </c>
    </row>
    <row r="634" spans="1:2" x14ac:dyDescent="0.2">
      <c r="A634" t="s">
        <v>2509</v>
      </c>
      <c r="B634">
        <v>0.7</v>
      </c>
    </row>
    <row r="635" spans="1:2" x14ac:dyDescent="0.2">
      <c r="A635" t="s">
        <v>2510</v>
      </c>
      <c r="B635">
        <v>0.7</v>
      </c>
    </row>
    <row r="636" spans="1:2" x14ac:dyDescent="0.2">
      <c r="A636" t="s">
        <v>2511</v>
      </c>
      <c r="B636">
        <v>0.7</v>
      </c>
    </row>
    <row r="637" spans="1:2" x14ac:dyDescent="0.2">
      <c r="A637" t="s">
        <v>2512</v>
      </c>
      <c r="B637">
        <v>0.7</v>
      </c>
    </row>
    <row r="638" spans="1:2" x14ac:dyDescent="0.2">
      <c r="A638" t="s">
        <v>2513</v>
      </c>
      <c r="B638">
        <v>0.7</v>
      </c>
    </row>
    <row r="639" spans="1:2" x14ac:dyDescent="0.2">
      <c r="A639" t="s">
        <v>2514</v>
      </c>
      <c r="B639">
        <v>0.7</v>
      </c>
    </row>
    <row r="640" spans="1:2" x14ac:dyDescent="0.2">
      <c r="A640" t="s">
        <v>2515</v>
      </c>
      <c r="B640">
        <v>0.7</v>
      </c>
    </row>
    <row r="641" spans="1:2" x14ac:dyDescent="0.2">
      <c r="A641" t="s">
        <v>2516</v>
      </c>
      <c r="B641">
        <v>0.7</v>
      </c>
    </row>
    <row r="642" spans="1:2" x14ac:dyDescent="0.2">
      <c r="A642" t="s">
        <v>2517</v>
      </c>
      <c r="B642">
        <v>0.7</v>
      </c>
    </row>
    <row r="643" spans="1:2" x14ac:dyDescent="0.2">
      <c r="A643" t="s">
        <v>2518</v>
      </c>
      <c r="B643">
        <v>0.7</v>
      </c>
    </row>
    <row r="644" spans="1:2" x14ac:dyDescent="0.2">
      <c r="A644" t="s">
        <v>2519</v>
      </c>
      <c r="B644">
        <v>0.7</v>
      </c>
    </row>
    <row r="645" spans="1:2" x14ac:dyDescent="0.2">
      <c r="A645" t="s">
        <v>2520</v>
      </c>
      <c r="B645">
        <v>0.7</v>
      </c>
    </row>
    <row r="646" spans="1:2" x14ac:dyDescent="0.2">
      <c r="A646" t="s">
        <v>2521</v>
      </c>
      <c r="B646">
        <v>0.7</v>
      </c>
    </row>
    <row r="647" spans="1:2" x14ac:dyDescent="0.2">
      <c r="A647" t="s">
        <v>2522</v>
      </c>
      <c r="B647">
        <v>0.7</v>
      </c>
    </row>
    <row r="648" spans="1:2" x14ac:dyDescent="0.2">
      <c r="A648" t="s">
        <v>2523</v>
      </c>
      <c r="B648">
        <v>0.7</v>
      </c>
    </row>
    <row r="649" spans="1:2" x14ac:dyDescent="0.2">
      <c r="A649" t="s">
        <v>2524</v>
      </c>
      <c r="B649">
        <v>0.7</v>
      </c>
    </row>
    <row r="650" spans="1:2" x14ac:dyDescent="0.2">
      <c r="A650" t="s">
        <v>2525</v>
      </c>
      <c r="B650">
        <v>0.7</v>
      </c>
    </row>
    <row r="651" spans="1:2" x14ac:dyDescent="0.2">
      <c r="A651" t="s">
        <v>2526</v>
      </c>
      <c r="B651">
        <v>0.7</v>
      </c>
    </row>
    <row r="652" spans="1:2" x14ac:dyDescent="0.2">
      <c r="A652" t="s">
        <v>2527</v>
      </c>
      <c r="B652">
        <v>0.7</v>
      </c>
    </row>
    <row r="653" spans="1:2" x14ac:dyDescent="0.2">
      <c r="A653" t="s">
        <v>2528</v>
      </c>
      <c r="B653">
        <v>0.7</v>
      </c>
    </row>
    <row r="654" spans="1:2" x14ac:dyDescent="0.2">
      <c r="A654" t="s">
        <v>2529</v>
      </c>
      <c r="B654">
        <v>0.7</v>
      </c>
    </row>
    <row r="655" spans="1:2" x14ac:dyDescent="0.2">
      <c r="A655" t="s">
        <v>2530</v>
      </c>
      <c r="B655">
        <v>0.7</v>
      </c>
    </row>
    <row r="656" spans="1:2" x14ac:dyDescent="0.2">
      <c r="A656" t="s">
        <v>2531</v>
      </c>
      <c r="B656">
        <v>0.7</v>
      </c>
    </row>
    <row r="657" spans="1:2" x14ac:dyDescent="0.2">
      <c r="A657" t="s">
        <v>2532</v>
      </c>
      <c r="B657">
        <v>0.7</v>
      </c>
    </row>
    <row r="658" spans="1:2" x14ac:dyDescent="0.2">
      <c r="A658" t="s">
        <v>2533</v>
      </c>
      <c r="B658">
        <v>0.7</v>
      </c>
    </row>
    <row r="659" spans="1:2" x14ac:dyDescent="0.2">
      <c r="A659" t="s">
        <v>2534</v>
      </c>
      <c r="B659">
        <v>0.7</v>
      </c>
    </row>
    <row r="660" spans="1:2" x14ac:dyDescent="0.2">
      <c r="A660" t="s">
        <v>2535</v>
      </c>
      <c r="B660">
        <v>0.7</v>
      </c>
    </row>
    <row r="661" spans="1:2" x14ac:dyDescent="0.2">
      <c r="A661" t="s">
        <v>2536</v>
      </c>
      <c r="B661">
        <v>0.7</v>
      </c>
    </row>
    <row r="662" spans="1:2" x14ac:dyDescent="0.2">
      <c r="A662" t="s">
        <v>2537</v>
      </c>
      <c r="B662">
        <v>0.7</v>
      </c>
    </row>
    <row r="663" spans="1:2" x14ac:dyDescent="0.2">
      <c r="A663" t="s">
        <v>2538</v>
      </c>
      <c r="B663">
        <v>0.7</v>
      </c>
    </row>
    <row r="664" spans="1:2" x14ac:dyDescent="0.2">
      <c r="A664" t="s">
        <v>2539</v>
      </c>
      <c r="B664">
        <v>0.7</v>
      </c>
    </row>
    <row r="665" spans="1:2" x14ac:dyDescent="0.2">
      <c r="A665" t="s">
        <v>2540</v>
      </c>
      <c r="B665">
        <v>0.7</v>
      </c>
    </row>
    <row r="666" spans="1:2" x14ac:dyDescent="0.2">
      <c r="A666" t="s">
        <v>2541</v>
      </c>
      <c r="B666">
        <v>0.7</v>
      </c>
    </row>
    <row r="667" spans="1:2" x14ac:dyDescent="0.2">
      <c r="A667" t="s">
        <v>2542</v>
      </c>
      <c r="B667">
        <v>0.7</v>
      </c>
    </row>
    <row r="668" spans="1:2" x14ac:dyDescent="0.2">
      <c r="A668" t="s">
        <v>2543</v>
      </c>
      <c r="B668">
        <v>0.7</v>
      </c>
    </row>
    <row r="669" spans="1:2" x14ac:dyDescent="0.2">
      <c r="A669" t="s">
        <v>2544</v>
      </c>
      <c r="B669">
        <v>0.7</v>
      </c>
    </row>
    <row r="670" spans="1:2" x14ac:dyDescent="0.2">
      <c r="A670" t="s">
        <v>2545</v>
      </c>
      <c r="B670">
        <v>0.7</v>
      </c>
    </row>
    <row r="671" spans="1:2" x14ac:dyDescent="0.2">
      <c r="A671" t="s">
        <v>2546</v>
      </c>
      <c r="B671">
        <v>0.7</v>
      </c>
    </row>
    <row r="672" spans="1:2" x14ac:dyDescent="0.2">
      <c r="A672" t="s">
        <v>2547</v>
      </c>
      <c r="B672">
        <v>0.7</v>
      </c>
    </row>
    <row r="673" spans="1:2" x14ac:dyDescent="0.2">
      <c r="A673" t="s">
        <v>2548</v>
      </c>
      <c r="B673">
        <v>0.7</v>
      </c>
    </row>
    <row r="674" spans="1:2" x14ac:dyDescent="0.2">
      <c r="A674" t="s">
        <v>2549</v>
      </c>
      <c r="B674">
        <v>0.7</v>
      </c>
    </row>
    <row r="675" spans="1:2" x14ac:dyDescent="0.2">
      <c r="A675" t="s">
        <v>2550</v>
      </c>
      <c r="B675">
        <v>0.7</v>
      </c>
    </row>
    <row r="676" spans="1:2" x14ac:dyDescent="0.2">
      <c r="A676" t="s">
        <v>2551</v>
      </c>
      <c r="B676">
        <v>0.7</v>
      </c>
    </row>
    <row r="677" spans="1:2" x14ac:dyDescent="0.2">
      <c r="A677" t="s">
        <v>2552</v>
      </c>
      <c r="B677">
        <v>0.7</v>
      </c>
    </row>
    <row r="678" spans="1:2" x14ac:dyDescent="0.2">
      <c r="A678" t="s">
        <v>2553</v>
      </c>
      <c r="B678">
        <v>0.7</v>
      </c>
    </row>
    <row r="679" spans="1:2" x14ac:dyDescent="0.2">
      <c r="A679" t="s">
        <v>2554</v>
      </c>
      <c r="B679">
        <v>0.7</v>
      </c>
    </row>
    <row r="680" spans="1:2" x14ac:dyDescent="0.2">
      <c r="A680" t="s">
        <v>2555</v>
      </c>
      <c r="B680">
        <v>0.7</v>
      </c>
    </row>
    <row r="681" spans="1:2" x14ac:dyDescent="0.2">
      <c r="A681" t="s">
        <v>2556</v>
      </c>
      <c r="B681">
        <v>0.7</v>
      </c>
    </row>
    <row r="682" spans="1:2" x14ac:dyDescent="0.2">
      <c r="A682" t="s">
        <v>2557</v>
      </c>
      <c r="B682">
        <v>0.7</v>
      </c>
    </row>
    <row r="683" spans="1:2" x14ac:dyDescent="0.2">
      <c r="A683" t="s">
        <v>2558</v>
      </c>
      <c r="B683">
        <v>0.7</v>
      </c>
    </row>
    <row r="684" spans="1:2" x14ac:dyDescent="0.2">
      <c r="A684" t="s">
        <v>2559</v>
      </c>
      <c r="B684">
        <v>0.7</v>
      </c>
    </row>
    <row r="685" spans="1:2" x14ac:dyDescent="0.2">
      <c r="A685" t="s">
        <v>2560</v>
      </c>
      <c r="B685">
        <v>0.7</v>
      </c>
    </row>
    <row r="686" spans="1:2" x14ac:dyDescent="0.2">
      <c r="A686" t="s">
        <v>2561</v>
      </c>
      <c r="B686">
        <v>0.7</v>
      </c>
    </row>
    <row r="687" spans="1:2" x14ac:dyDescent="0.2">
      <c r="A687" t="s">
        <v>2562</v>
      </c>
      <c r="B687">
        <v>0.7</v>
      </c>
    </row>
    <row r="688" spans="1:2" x14ac:dyDescent="0.2">
      <c r="A688" t="s">
        <v>2563</v>
      </c>
      <c r="B688">
        <v>0.7</v>
      </c>
    </row>
    <row r="689" spans="1:2" x14ac:dyDescent="0.2">
      <c r="A689" t="s">
        <v>2564</v>
      </c>
      <c r="B689">
        <v>0.7</v>
      </c>
    </row>
    <row r="690" spans="1:2" x14ac:dyDescent="0.2">
      <c r="A690" t="s">
        <v>2565</v>
      </c>
      <c r="B690">
        <v>0.7</v>
      </c>
    </row>
    <row r="691" spans="1:2" x14ac:dyDescent="0.2">
      <c r="A691" t="s">
        <v>2566</v>
      </c>
      <c r="B691">
        <v>0.7</v>
      </c>
    </row>
    <row r="692" spans="1:2" x14ac:dyDescent="0.2">
      <c r="A692" t="s">
        <v>2567</v>
      </c>
      <c r="B692">
        <v>0.7</v>
      </c>
    </row>
    <row r="693" spans="1:2" x14ac:dyDescent="0.2">
      <c r="A693" t="s">
        <v>2568</v>
      </c>
      <c r="B693">
        <v>0.7</v>
      </c>
    </row>
    <row r="694" spans="1:2" x14ac:dyDescent="0.2">
      <c r="A694" t="s">
        <v>2569</v>
      </c>
      <c r="B694">
        <v>0.7</v>
      </c>
    </row>
    <row r="695" spans="1:2" x14ac:dyDescent="0.2">
      <c r="A695" t="s">
        <v>2570</v>
      </c>
      <c r="B695">
        <v>0.7</v>
      </c>
    </row>
    <row r="696" spans="1:2" x14ac:dyDescent="0.2">
      <c r="A696" t="s">
        <v>2571</v>
      </c>
      <c r="B696">
        <v>0.7</v>
      </c>
    </row>
    <row r="697" spans="1:2" x14ac:dyDescent="0.2">
      <c r="A697" t="s">
        <v>2572</v>
      </c>
      <c r="B697">
        <v>0.7</v>
      </c>
    </row>
    <row r="698" spans="1:2" x14ac:dyDescent="0.2">
      <c r="A698" t="s">
        <v>2573</v>
      </c>
      <c r="B698">
        <v>0.7</v>
      </c>
    </row>
    <row r="699" spans="1:2" x14ac:dyDescent="0.2">
      <c r="A699" t="s">
        <v>2574</v>
      </c>
      <c r="B699">
        <v>0.7</v>
      </c>
    </row>
    <row r="700" spans="1:2" x14ac:dyDescent="0.2">
      <c r="A700" t="s">
        <v>2575</v>
      </c>
      <c r="B700">
        <v>0.7</v>
      </c>
    </row>
    <row r="701" spans="1:2" x14ac:dyDescent="0.2">
      <c r="A701" t="s">
        <v>2576</v>
      </c>
      <c r="B701">
        <v>0.7</v>
      </c>
    </row>
    <row r="702" spans="1:2" x14ac:dyDescent="0.2">
      <c r="A702" t="s">
        <v>2577</v>
      </c>
      <c r="B702">
        <v>0.7</v>
      </c>
    </row>
    <row r="703" spans="1:2" x14ac:dyDescent="0.2">
      <c r="A703" t="s">
        <v>2578</v>
      </c>
      <c r="B703">
        <v>0.7</v>
      </c>
    </row>
    <row r="704" spans="1:2" x14ac:dyDescent="0.2">
      <c r="A704" t="s">
        <v>2579</v>
      </c>
      <c r="B704">
        <v>0.7</v>
      </c>
    </row>
    <row r="705" spans="1:2" x14ac:dyDescent="0.2">
      <c r="A705" t="s">
        <v>2580</v>
      </c>
      <c r="B705">
        <v>0.7</v>
      </c>
    </row>
    <row r="706" spans="1:2" x14ac:dyDescent="0.2">
      <c r="A706" t="s">
        <v>2581</v>
      </c>
      <c r="B706">
        <v>0.7</v>
      </c>
    </row>
    <row r="707" spans="1:2" x14ac:dyDescent="0.2">
      <c r="A707" t="s">
        <v>2582</v>
      </c>
      <c r="B707">
        <v>0.7</v>
      </c>
    </row>
    <row r="708" spans="1:2" x14ac:dyDescent="0.2">
      <c r="A708" t="s">
        <v>2583</v>
      </c>
      <c r="B708">
        <v>0.7</v>
      </c>
    </row>
    <row r="709" spans="1:2" x14ac:dyDescent="0.2">
      <c r="A709" t="s">
        <v>2584</v>
      </c>
      <c r="B709">
        <v>0.7</v>
      </c>
    </row>
    <row r="710" spans="1:2" x14ac:dyDescent="0.2">
      <c r="A710" t="s">
        <v>2585</v>
      </c>
      <c r="B710">
        <v>0.7</v>
      </c>
    </row>
    <row r="711" spans="1:2" x14ac:dyDescent="0.2">
      <c r="A711" t="s">
        <v>2586</v>
      </c>
      <c r="B711">
        <v>0.7</v>
      </c>
    </row>
    <row r="712" spans="1:2" x14ac:dyDescent="0.2">
      <c r="A712" t="s">
        <v>2587</v>
      </c>
      <c r="B712">
        <v>0.7</v>
      </c>
    </row>
    <row r="713" spans="1:2" x14ac:dyDescent="0.2">
      <c r="A713" t="s">
        <v>2588</v>
      </c>
      <c r="B713">
        <v>0.7</v>
      </c>
    </row>
    <row r="714" spans="1:2" x14ac:dyDescent="0.2">
      <c r="A714" t="s">
        <v>2589</v>
      </c>
      <c r="B714">
        <v>0.7</v>
      </c>
    </row>
    <row r="715" spans="1:2" x14ac:dyDescent="0.2">
      <c r="A715" t="s">
        <v>2590</v>
      </c>
      <c r="B715">
        <v>0.7</v>
      </c>
    </row>
    <row r="716" spans="1:2" x14ac:dyDescent="0.2">
      <c r="A716" t="s">
        <v>2591</v>
      </c>
      <c r="B716">
        <v>0.7</v>
      </c>
    </row>
    <row r="717" spans="1:2" x14ac:dyDescent="0.2">
      <c r="A717" t="s">
        <v>2592</v>
      </c>
      <c r="B717">
        <v>0.7</v>
      </c>
    </row>
    <row r="718" spans="1:2" x14ac:dyDescent="0.2">
      <c r="A718" t="s">
        <v>2593</v>
      </c>
      <c r="B718">
        <v>0.7</v>
      </c>
    </row>
    <row r="719" spans="1:2" x14ac:dyDescent="0.2">
      <c r="A719" t="s">
        <v>2594</v>
      </c>
      <c r="B719">
        <v>0.7</v>
      </c>
    </row>
    <row r="720" spans="1:2" x14ac:dyDescent="0.2">
      <c r="A720" t="s">
        <v>2595</v>
      </c>
      <c r="B720">
        <v>0.7</v>
      </c>
    </row>
    <row r="721" spans="1:2" x14ac:dyDescent="0.2">
      <c r="A721" t="s">
        <v>2596</v>
      </c>
      <c r="B721">
        <v>0.7</v>
      </c>
    </row>
    <row r="722" spans="1:2" x14ac:dyDescent="0.2">
      <c r="A722" t="s">
        <v>2597</v>
      </c>
      <c r="B722">
        <v>0.7</v>
      </c>
    </row>
    <row r="723" spans="1:2" x14ac:dyDescent="0.2">
      <c r="A723" t="s">
        <v>2598</v>
      </c>
      <c r="B723">
        <v>0.7</v>
      </c>
    </row>
    <row r="724" spans="1:2" x14ac:dyDescent="0.2">
      <c r="A724" t="s">
        <v>2599</v>
      </c>
      <c r="B724">
        <v>0.7</v>
      </c>
    </row>
    <row r="725" spans="1:2" x14ac:dyDescent="0.2">
      <c r="A725" t="s">
        <v>2600</v>
      </c>
      <c r="B725">
        <v>0.7</v>
      </c>
    </row>
    <row r="726" spans="1:2" x14ac:dyDescent="0.2">
      <c r="A726" t="s">
        <v>2601</v>
      </c>
      <c r="B726">
        <v>0.7</v>
      </c>
    </row>
    <row r="727" spans="1:2" x14ac:dyDescent="0.2">
      <c r="A727" t="s">
        <v>2602</v>
      </c>
      <c r="B727">
        <v>0.7</v>
      </c>
    </row>
    <row r="728" spans="1:2" x14ac:dyDescent="0.2">
      <c r="A728" t="s">
        <v>2603</v>
      </c>
      <c r="B728">
        <v>0.7</v>
      </c>
    </row>
    <row r="729" spans="1:2" x14ac:dyDescent="0.2">
      <c r="A729" t="s">
        <v>2604</v>
      </c>
      <c r="B729">
        <v>0.7</v>
      </c>
    </row>
    <row r="730" spans="1:2" x14ac:dyDescent="0.2">
      <c r="A730" t="s">
        <v>2605</v>
      </c>
      <c r="B730">
        <v>0.7</v>
      </c>
    </row>
    <row r="731" spans="1:2" x14ac:dyDescent="0.2">
      <c r="A731" t="s">
        <v>2606</v>
      </c>
      <c r="B731">
        <v>0.7</v>
      </c>
    </row>
    <row r="732" spans="1:2" x14ac:dyDescent="0.2">
      <c r="A732" t="s">
        <v>2607</v>
      </c>
      <c r="B732">
        <v>0.7</v>
      </c>
    </row>
    <row r="733" spans="1:2" x14ac:dyDescent="0.2">
      <c r="A733" t="s">
        <v>2608</v>
      </c>
      <c r="B733">
        <v>0.7</v>
      </c>
    </row>
    <row r="734" spans="1:2" x14ac:dyDescent="0.2">
      <c r="A734" t="s">
        <v>2609</v>
      </c>
      <c r="B734">
        <v>0.7</v>
      </c>
    </row>
    <row r="735" spans="1:2" x14ac:dyDescent="0.2">
      <c r="A735" t="s">
        <v>2610</v>
      </c>
      <c r="B735">
        <v>0.7</v>
      </c>
    </row>
    <row r="736" spans="1:2" x14ac:dyDescent="0.2">
      <c r="A736" t="s">
        <v>2611</v>
      </c>
      <c r="B736">
        <v>0.7</v>
      </c>
    </row>
    <row r="737" spans="1:2" x14ac:dyDescent="0.2">
      <c r="A737" t="s">
        <v>2612</v>
      </c>
      <c r="B737">
        <v>0.7</v>
      </c>
    </row>
    <row r="738" spans="1:2" x14ac:dyDescent="0.2">
      <c r="A738" t="s">
        <v>2613</v>
      </c>
      <c r="B738">
        <v>0.7</v>
      </c>
    </row>
    <row r="739" spans="1:2" x14ac:dyDescent="0.2">
      <c r="A739" t="s">
        <v>2614</v>
      </c>
      <c r="B739">
        <v>0.7</v>
      </c>
    </row>
    <row r="740" spans="1:2" x14ac:dyDescent="0.2">
      <c r="A740" t="s">
        <v>2615</v>
      </c>
      <c r="B740">
        <v>0.7</v>
      </c>
    </row>
    <row r="741" spans="1:2" x14ac:dyDescent="0.2">
      <c r="A741" t="s">
        <v>2616</v>
      </c>
      <c r="B741">
        <v>0.7</v>
      </c>
    </row>
    <row r="742" spans="1:2" x14ac:dyDescent="0.2">
      <c r="A742" t="s">
        <v>2617</v>
      </c>
      <c r="B742">
        <v>0.7</v>
      </c>
    </row>
    <row r="743" spans="1:2" x14ac:dyDescent="0.2">
      <c r="A743" t="s">
        <v>2618</v>
      </c>
      <c r="B743">
        <v>0.7</v>
      </c>
    </row>
    <row r="744" spans="1:2" x14ac:dyDescent="0.2">
      <c r="A744" t="s">
        <v>2619</v>
      </c>
      <c r="B744">
        <v>0.7</v>
      </c>
    </row>
    <row r="745" spans="1:2" x14ac:dyDescent="0.2">
      <c r="A745" t="s">
        <v>2620</v>
      </c>
      <c r="B745">
        <v>0.7</v>
      </c>
    </row>
    <row r="746" spans="1:2" x14ac:dyDescent="0.2">
      <c r="A746" t="s">
        <v>2621</v>
      </c>
      <c r="B746">
        <v>0.7</v>
      </c>
    </row>
    <row r="747" spans="1:2" x14ac:dyDescent="0.2">
      <c r="A747" t="s">
        <v>2622</v>
      </c>
      <c r="B747">
        <v>0.7</v>
      </c>
    </row>
    <row r="748" spans="1:2" x14ac:dyDescent="0.2">
      <c r="A748" t="s">
        <v>2623</v>
      </c>
      <c r="B748">
        <v>0.7</v>
      </c>
    </row>
    <row r="749" spans="1:2" x14ac:dyDescent="0.2">
      <c r="A749" t="s">
        <v>2624</v>
      </c>
      <c r="B749">
        <v>0.7</v>
      </c>
    </row>
    <row r="750" spans="1:2" x14ac:dyDescent="0.2">
      <c r="A750" t="s">
        <v>2625</v>
      </c>
      <c r="B750">
        <v>0.7</v>
      </c>
    </row>
    <row r="751" spans="1:2" x14ac:dyDescent="0.2">
      <c r="A751" t="s">
        <v>2626</v>
      </c>
      <c r="B751">
        <v>0.7</v>
      </c>
    </row>
    <row r="752" spans="1:2" x14ac:dyDescent="0.2">
      <c r="A752" t="s">
        <v>2627</v>
      </c>
      <c r="B752">
        <v>0.7</v>
      </c>
    </row>
    <row r="753" spans="1:2" x14ac:dyDescent="0.2">
      <c r="A753" t="s">
        <v>2628</v>
      </c>
      <c r="B753">
        <v>0.7</v>
      </c>
    </row>
    <row r="754" spans="1:2" x14ac:dyDescent="0.2">
      <c r="A754" t="s">
        <v>2629</v>
      </c>
      <c r="B754">
        <v>0.7</v>
      </c>
    </row>
    <row r="755" spans="1:2" x14ac:dyDescent="0.2">
      <c r="A755" t="s">
        <v>2630</v>
      </c>
      <c r="B755">
        <v>0.7</v>
      </c>
    </row>
    <row r="756" spans="1:2" x14ac:dyDescent="0.2">
      <c r="A756" t="s">
        <v>2631</v>
      </c>
      <c r="B756">
        <v>0.7</v>
      </c>
    </row>
    <row r="757" spans="1:2" x14ac:dyDescent="0.2">
      <c r="A757" t="s">
        <v>2632</v>
      </c>
      <c r="B757">
        <v>0.7</v>
      </c>
    </row>
    <row r="758" spans="1:2" x14ac:dyDescent="0.2">
      <c r="A758" t="s">
        <v>2633</v>
      </c>
      <c r="B758">
        <v>0.7</v>
      </c>
    </row>
    <row r="759" spans="1:2" x14ac:dyDescent="0.2">
      <c r="A759" t="s">
        <v>2634</v>
      </c>
      <c r="B759">
        <v>0.7</v>
      </c>
    </row>
    <row r="760" spans="1:2" x14ac:dyDescent="0.2">
      <c r="A760" t="s">
        <v>2635</v>
      </c>
      <c r="B760">
        <v>0.7</v>
      </c>
    </row>
    <row r="761" spans="1:2" x14ac:dyDescent="0.2">
      <c r="A761" t="s">
        <v>2636</v>
      </c>
      <c r="B761">
        <v>0.7</v>
      </c>
    </row>
    <row r="762" spans="1:2" x14ac:dyDescent="0.2">
      <c r="A762" t="s">
        <v>2637</v>
      </c>
      <c r="B762">
        <v>0.7</v>
      </c>
    </row>
    <row r="763" spans="1:2" x14ac:dyDescent="0.2">
      <c r="A763" t="s">
        <v>2638</v>
      </c>
      <c r="B763">
        <v>0.7</v>
      </c>
    </row>
    <row r="764" spans="1:2" x14ac:dyDescent="0.2">
      <c r="A764" t="s">
        <v>2639</v>
      </c>
      <c r="B764">
        <v>0.7</v>
      </c>
    </row>
    <row r="765" spans="1:2" x14ac:dyDescent="0.2">
      <c r="A765" t="s">
        <v>2640</v>
      </c>
      <c r="B765">
        <v>0.7</v>
      </c>
    </row>
    <row r="766" spans="1:2" x14ac:dyDescent="0.2">
      <c r="A766" t="s">
        <v>2641</v>
      </c>
      <c r="B766">
        <v>0.7</v>
      </c>
    </row>
    <row r="767" spans="1:2" x14ac:dyDescent="0.2">
      <c r="A767" t="s">
        <v>2642</v>
      </c>
      <c r="B767">
        <v>0.7</v>
      </c>
    </row>
    <row r="768" spans="1:2" x14ac:dyDescent="0.2">
      <c r="A768" t="s">
        <v>2643</v>
      </c>
      <c r="B768">
        <v>0.7</v>
      </c>
    </row>
    <row r="769" spans="1:2" x14ac:dyDescent="0.2">
      <c r="A769" t="s">
        <v>2644</v>
      </c>
      <c r="B769">
        <v>0.7</v>
      </c>
    </row>
    <row r="770" spans="1:2" x14ac:dyDescent="0.2">
      <c r="A770" t="s">
        <v>2645</v>
      </c>
      <c r="B770">
        <v>0.7</v>
      </c>
    </row>
    <row r="771" spans="1:2" x14ac:dyDescent="0.2">
      <c r="A771" t="s">
        <v>2646</v>
      </c>
      <c r="B771">
        <v>0.7</v>
      </c>
    </row>
    <row r="772" spans="1:2" x14ac:dyDescent="0.2">
      <c r="A772" t="s">
        <v>2647</v>
      </c>
      <c r="B772">
        <v>0.7</v>
      </c>
    </row>
    <row r="773" spans="1:2" x14ac:dyDescent="0.2">
      <c r="A773" t="s">
        <v>2648</v>
      </c>
      <c r="B773">
        <v>0.7</v>
      </c>
    </row>
    <row r="774" spans="1:2" x14ac:dyDescent="0.2">
      <c r="A774" t="s">
        <v>2649</v>
      </c>
      <c r="B774">
        <v>0.7</v>
      </c>
    </row>
    <row r="775" spans="1:2" x14ac:dyDescent="0.2">
      <c r="A775" t="s">
        <v>2650</v>
      </c>
      <c r="B775">
        <v>0.7</v>
      </c>
    </row>
    <row r="776" spans="1:2" x14ac:dyDescent="0.2">
      <c r="A776" t="s">
        <v>2651</v>
      </c>
      <c r="B776">
        <v>0.7</v>
      </c>
    </row>
    <row r="777" spans="1:2" x14ac:dyDescent="0.2">
      <c r="A777" t="s">
        <v>2652</v>
      </c>
      <c r="B777">
        <v>0.7</v>
      </c>
    </row>
    <row r="778" spans="1:2" x14ac:dyDescent="0.2">
      <c r="A778" t="s">
        <v>2653</v>
      </c>
      <c r="B778">
        <v>0.7</v>
      </c>
    </row>
    <row r="779" spans="1:2" x14ac:dyDescent="0.2">
      <c r="A779" t="s">
        <v>2654</v>
      </c>
      <c r="B779">
        <v>0.7</v>
      </c>
    </row>
    <row r="780" spans="1:2" x14ac:dyDescent="0.2">
      <c r="A780" t="s">
        <v>2655</v>
      </c>
      <c r="B780">
        <v>0.7</v>
      </c>
    </row>
    <row r="781" spans="1:2" x14ac:dyDescent="0.2">
      <c r="A781" t="s">
        <v>2656</v>
      </c>
      <c r="B781">
        <v>0.7</v>
      </c>
    </row>
    <row r="782" spans="1:2" x14ac:dyDescent="0.2">
      <c r="A782" t="s">
        <v>2657</v>
      </c>
      <c r="B782">
        <v>0.7</v>
      </c>
    </row>
    <row r="783" spans="1:2" x14ac:dyDescent="0.2">
      <c r="A783" t="s">
        <v>2658</v>
      </c>
      <c r="B783">
        <v>0.7</v>
      </c>
    </row>
    <row r="784" spans="1:2" x14ac:dyDescent="0.2">
      <c r="A784" t="s">
        <v>2659</v>
      </c>
      <c r="B784">
        <v>0.7</v>
      </c>
    </row>
    <row r="785" spans="1:2" x14ac:dyDescent="0.2">
      <c r="A785" t="s">
        <v>2660</v>
      </c>
      <c r="B785">
        <v>0.7</v>
      </c>
    </row>
    <row r="786" spans="1:2" x14ac:dyDescent="0.2">
      <c r="A786" t="s">
        <v>2661</v>
      </c>
      <c r="B786">
        <v>0.7</v>
      </c>
    </row>
    <row r="787" spans="1:2" x14ac:dyDescent="0.2">
      <c r="A787" t="s">
        <v>2662</v>
      </c>
      <c r="B787">
        <v>0.7</v>
      </c>
    </row>
    <row r="788" spans="1:2" x14ac:dyDescent="0.2">
      <c r="A788" t="s">
        <v>2663</v>
      </c>
      <c r="B788">
        <v>0.7</v>
      </c>
    </row>
    <row r="789" spans="1:2" x14ac:dyDescent="0.2">
      <c r="A789" t="s">
        <v>2664</v>
      </c>
      <c r="B789">
        <v>0.7</v>
      </c>
    </row>
    <row r="790" spans="1:2" x14ac:dyDescent="0.2">
      <c r="A790" t="s">
        <v>2665</v>
      </c>
      <c r="B790">
        <v>0.7</v>
      </c>
    </row>
    <row r="791" spans="1:2" x14ac:dyDescent="0.2">
      <c r="A791" t="s">
        <v>2666</v>
      </c>
      <c r="B791">
        <v>0.7</v>
      </c>
    </row>
    <row r="792" spans="1:2" x14ac:dyDescent="0.2">
      <c r="A792" t="s">
        <v>2667</v>
      </c>
      <c r="B792">
        <v>0.7</v>
      </c>
    </row>
    <row r="793" spans="1:2" x14ac:dyDescent="0.2">
      <c r="A793" t="s">
        <v>2668</v>
      </c>
      <c r="B793">
        <v>0.7</v>
      </c>
    </row>
    <row r="794" spans="1:2" x14ac:dyDescent="0.2">
      <c r="A794" t="s">
        <v>2669</v>
      </c>
      <c r="B794">
        <v>0.7</v>
      </c>
    </row>
    <row r="795" spans="1:2" x14ac:dyDescent="0.2">
      <c r="A795" t="s">
        <v>2670</v>
      </c>
      <c r="B795">
        <v>0.7</v>
      </c>
    </row>
    <row r="796" spans="1:2" x14ac:dyDescent="0.2">
      <c r="A796" t="s">
        <v>2671</v>
      </c>
      <c r="B796">
        <v>0.7</v>
      </c>
    </row>
    <row r="797" spans="1:2" x14ac:dyDescent="0.2">
      <c r="A797" t="s">
        <v>2672</v>
      </c>
      <c r="B797">
        <v>0.7</v>
      </c>
    </row>
    <row r="798" spans="1:2" x14ac:dyDescent="0.2">
      <c r="A798" t="s">
        <v>2673</v>
      </c>
      <c r="B798">
        <v>0.7</v>
      </c>
    </row>
    <row r="799" spans="1:2" x14ac:dyDescent="0.2">
      <c r="A799" t="s">
        <v>2674</v>
      </c>
      <c r="B799">
        <v>0.7</v>
      </c>
    </row>
    <row r="800" spans="1:2" x14ac:dyDescent="0.2">
      <c r="A800" t="s">
        <v>2675</v>
      </c>
      <c r="B800">
        <v>0.7</v>
      </c>
    </row>
    <row r="801" spans="1:2" x14ac:dyDescent="0.2">
      <c r="A801" t="s">
        <v>2676</v>
      </c>
      <c r="B801">
        <v>0.7</v>
      </c>
    </row>
    <row r="802" spans="1:2" x14ac:dyDescent="0.2">
      <c r="A802" t="s">
        <v>2677</v>
      </c>
      <c r="B802">
        <v>0.7</v>
      </c>
    </row>
    <row r="803" spans="1:2" x14ac:dyDescent="0.2">
      <c r="A803" t="s">
        <v>2678</v>
      </c>
      <c r="B803">
        <v>0.7</v>
      </c>
    </row>
    <row r="804" spans="1:2" x14ac:dyDescent="0.2">
      <c r="A804" t="s">
        <v>2679</v>
      </c>
      <c r="B804">
        <v>0.7</v>
      </c>
    </row>
    <row r="805" spans="1:2" x14ac:dyDescent="0.2">
      <c r="A805" t="s">
        <v>2680</v>
      </c>
      <c r="B805">
        <v>0.7</v>
      </c>
    </row>
    <row r="806" spans="1:2" x14ac:dyDescent="0.2">
      <c r="A806" t="s">
        <v>2681</v>
      </c>
      <c r="B806">
        <v>0.7</v>
      </c>
    </row>
    <row r="807" spans="1:2" x14ac:dyDescent="0.2">
      <c r="A807" t="s">
        <v>2682</v>
      </c>
      <c r="B807">
        <v>0.7</v>
      </c>
    </row>
    <row r="808" spans="1:2" x14ac:dyDescent="0.2">
      <c r="A808" t="s">
        <v>2683</v>
      </c>
      <c r="B808">
        <v>0.15</v>
      </c>
    </row>
    <row r="809" spans="1:2" x14ac:dyDescent="0.2">
      <c r="A809" t="s">
        <v>2684</v>
      </c>
      <c r="B809">
        <v>0.2</v>
      </c>
    </row>
    <row r="810" spans="1:2" x14ac:dyDescent="0.2">
      <c r="A810" t="s">
        <v>2685</v>
      </c>
      <c r="B810">
        <v>0.25</v>
      </c>
    </row>
    <row r="811" spans="1:2" x14ac:dyDescent="0.2">
      <c r="A811" t="s">
        <v>2686</v>
      </c>
      <c r="B811">
        <v>1</v>
      </c>
    </row>
    <row r="812" spans="1:2" x14ac:dyDescent="0.2">
      <c r="A812" t="s">
        <v>2686</v>
      </c>
      <c r="B812">
        <v>1</v>
      </c>
    </row>
    <row r="813" spans="1:2" x14ac:dyDescent="0.2">
      <c r="A813" t="s">
        <v>2687</v>
      </c>
      <c r="B813">
        <v>1</v>
      </c>
    </row>
    <row r="814" spans="1:2" x14ac:dyDescent="0.2">
      <c r="A814" t="s">
        <v>2688</v>
      </c>
      <c r="B814">
        <v>1</v>
      </c>
    </row>
    <row r="815" spans="1:2" x14ac:dyDescent="0.2">
      <c r="A815" t="s">
        <v>2689</v>
      </c>
      <c r="B815">
        <v>1</v>
      </c>
    </row>
    <row r="816" spans="1:2" x14ac:dyDescent="0.2">
      <c r="A816" t="s">
        <v>2690</v>
      </c>
      <c r="B816">
        <v>1</v>
      </c>
    </row>
    <row r="817" spans="1:2" x14ac:dyDescent="0.2">
      <c r="A817" t="s">
        <v>2691</v>
      </c>
      <c r="B817">
        <v>1</v>
      </c>
    </row>
    <row r="818" spans="1:2" x14ac:dyDescent="0.2">
      <c r="A818" t="s">
        <v>2692</v>
      </c>
      <c r="B818">
        <v>1</v>
      </c>
    </row>
    <row r="819" spans="1:2" x14ac:dyDescent="0.2">
      <c r="A819" t="s">
        <v>2693</v>
      </c>
      <c r="B819">
        <v>1</v>
      </c>
    </row>
    <row r="820" spans="1:2" x14ac:dyDescent="0.2">
      <c r="A820" t="s">
        <v>2694</v>
      </c>
      <c r="B820">
        <v>1</v>
      </c>
    </row>
    <row r="821" spans="1:2" x14ac:dyDescent="0.2">
      <c r="A821" t="s">
        <v>2695</v>
      </c>
      <c r="B821">
        <v>1</v>
      </c>
    </row>
    <row r="822" spans="1:2" x14ac:dyDescent="0.2">
      <c r="A822" t="s">
        <v>2696</v>
      </c>
      <c r="B822">
        <v>1</v>
      </c>
    </row>
    <row r="823" spans="1:2" x14ac:dyDescent="0.2">
      <c r="A823" t="s">
        <v>2697</v>
      </c>
      <c r="B823">
        <v>1</v>
      </c>
    </row>
    <row r="824" spans="1:2" x14ac:dyDescent="0.2">
      <c r="A824" t="s">
        <v>2698</v>
      </c>
      <c r="B824">
        <v>1</v>
      </c>
    </row>
    <row r="825" spans="1:2" x14ac:dyDescent="0.2">
      <c r="A825" t="s">
        <v>2699</v>
      </c>
      <c r="B825">
        <v>0.5</v>
      </c>
    </row>
    <row r="826" spans="1:2" x14ac:dyDescent="0.2">
      <c r="A826" t="s">
        <v>2700</v>
      </c>
      <c r="B826">
        <v>0.5</v>
      </c>
    </row>
    <row r="827" spans="1:2" x14ac:dyDescent="0.2">
      <c r="A827" t="s">
        <v>2701</v>
      </c>
      <c r="B827">
        <v>0.5</v>
      </c>
    </row>
    <row r="828" spans="1:2" x14ac:dyDescent="0.2">
      <c r="A828" t="s">
        <v>2702</v>
      </c>
      <c r="B828">
        <v>0.5</v>
      </c>
    </row>
    <row r="829" spans="1:2" x14ac:dyDescent="0.2">
      <c r="A829" t="s">
        <v>2703</v>
      </c>
      <c r="B829">
        <v>0.5</v>
      </c>
    </row>
    <row r="830" spans="1:2" x14ac:dyDescent="0.2">
      <c r="A830" t="s">
        <v>2704</v>
      </c>
      <c r="B830">
        <v>0.5</v>
      </c>
    </row>
    <row r="831" spans="1:2" x14ac:dyDescent="0.2">
      <c r="A831" t="s">
        <v>2705</v>
      </c>
      <c r="B831">
        <v>0.5</v>
      </c>
    </row>
    <row r="832" spans="1:2" x14ac:dyDescent="0.2">
      <c r="A832" t="s">
        <v>2706</v>
      </c>
      <c r="B832">
        <v>0.5</v>
      </c>
    </row>
    <row r="833" spans="1:2" x14ac:dyDescent="0.2">
      <c r="A833" t="s">
        <v>2707</v>
      </c>
      <c r="B833">
        <v>0.5</v>
      </c>
    </row>
    <row r="834" spans="1:2" x14ac:dyDescent="0.2">
      <c r="A834" t="s">
        <v>2708</v>
      </c>
      <c r="B834">
        <v>0.5</v>
      </c>
    </row>
    <row r="835" spans="1:2" x14ac:dyDescent="0.2">
      <c r="A835" t="s">
        <v>2709</v>
      </c>
      <c r="B835">
        <v>0.5</v>
      </c>
    </row>
    <row r="836" spans="1:2" x14ac:dyDescent="0.2">
      <c r="A836" t="s">
        <v>2710</v>
      </c>
      <c r="B836">
        <v>0.5</v>
      </c>
    </row>
    <row r="837" spans="1:2" x14ac:dyDescent="0.2">
      <c r="A837" t="s">
        <v>2711</v>
      </c>
      <c r="B837">
        <v>0.5</v>
      </c>
    </row>
    <row r="838" spans="1:2" x14ac:dyDescent="0.2">
      <c r="A838" t="s">
        <v>2712</v>
      </c>
      <c r="B838">
        <v>0.5</v>
      </c>
    </row>
    <row r="839" spans="1:2" x14ac:dyDescent="0.2">
      <c r="A839" t="s">
        <v>2713</v>
      </c>
      <c r="B839">
        <v>0.5</v>
      </c>
    </row>
    <row r="840" spans="1:2" x14ac:dyDescent="0.2">
      <c r="A840" t="s">
        <v>2714</v>
      </c>
      <c r="B840">
        <v>0.5</v>
      </c>
    </row>
    <row r="841" spans="1:2" x14ac:dyDescent="0.2">
      <c r="A841" t="s">
        <v>2715</v>
      </c>
      <c r="B841">
        <v>0.5</v>
      </c>
    </row>
    <row r="842" spans="1:2" x14ac:dyDescent="0.2">
      <c r="A842" t="s">
        <v>2716</v>
      </c>
      <c r="B842">
        <v>0.5</v>
      </c>
    </row>
    <row r="843" spans="1:2" x14ac:dyDescent="0.2">
      <c r="A843" t="s">
        <v>2717</v>
      </c>
      <c r="B843">
        <v>0.5</v>
      </c>
    </row>
    <row r="844" spans="1:2" x14ac:dyDescent="0.2">
      <c r="A844" t="s">
        <v>2718</v>
      </c>
      <c r="B844">
        <v>0.5</v>
      </c>
    </row>
    <row r="845" spans="1:2" x14ac:dyDescent="0.2">
      <c r="A845" t="s">
        <v>2719</v>
      </c>
      <c r="B845">
        <v>0.5</v>
      </c>
    </row>
    <row r="846" spans="1:2" x14ac:dyDescent="0.2">
      <c r="A846" t="s">
        <v>2720</v>
      </c>
      <c r="B846">
        <v>0.5</v>
      </c>
    </row>
    <row r="847" spans="1:2" x14ac:dyDescent="0.2">
      <c r="A847" t="s">
        <v>2721</v>
      </c>
      <c r="B847">
        <v>0.5</v>
      </c>
    </row>
    <row r="848" spans="1:2" x14ac:dyDescent="0.2">
      <c r="A848" t="s">
        <v>2722</v>
      </c>
      <c r="B848">
        <v>0.5</v>
      </c>
    </row>
    <row r="849" spans="1:2" x14ac:dyDescent="0.2">
      <c r="A849" t="s">
        <v>2723</v>
      </c>
      <c r="B849">
        <v>0.5</v>
      </c>
    </row>
    <row r="850" spans="1:2" x14ac:dyDescent="0.2">
      <c r="A850" t="s">
        <v>2724</v>
      </c>
      <c r="B850">
        <v>0.5</v>
      </c>
    </row>
    <row r="851" spans="1:2" x14ac:dyDescent="0.2">
      <c r="A851" t="s">
        <v>2725</v>
      </c>
      <c r="B851">
        <v>0.5</v>
      </c>
    </row>
    <row r="852" spans="1:2" x14ac:dyDescent="0.2">
      <c r="A852" t="s">
        <v>2726</v>
      </c>
      <c r="B852">
        <v>0.5</v>
      </c>
    </row>
    <row r="853" spans="1:2" x14ac:dyDescent="0.2">
      <c r="A853" t="s">
        <v>2727</v>
      </c>
      <c r="B853">
        <v>0.5</v>
      </c>
    </row>
    <row r="854" spans="1:2" x14ac:dyDescent="0.2">
      <c r="A854" t="s">
        <v>2728</v>
      </c>
      <c r="B854">
        <v>0.5</v>
      </c>
    </row>
    <row r="855" spans="1:2" x14ac:dyDescent="0.2">
      <c r="A855" t="s">
        <v>2729</v>
      </c>
      <c r="B855">
        <v>0.5</v>
      </c>
    </row>
    <row r="856" spans="1:2" x14ac:dyDescent="0.2">
      <c r="A856" t="s">
        <v>2730</v>
      </c>
      <c r="B856">
        <v>0.5</v>
      </c>
    </row>
    <row r="857" spans="1:2" x14ac:dyDescent="0.2">
      <c r="A857" t="s">
        <v>2731</v>
      </c>
      <c r="B857">
        <v>0.5</v>
      </c>
    </row>
    <row r="858" spans="1:2" x14ac:dyDescent="0.2">
      <c r="A858" t="s">
        <v>2732</v>
      </c>
      <c r="B858">
        <v>0.5</v>
      </c>
    </row>
    <row r="859" spans="1:2" x14ac:dyDescent="0.2">
      <c r="A859" t="s">
        <v>2733</v>
      </c>
      <c r="B859">
        <v>0.5</v>
      </c>
    </row>
    <row r="860" spans="1:2" x14ac:dyDescent="0.2">
      <c r="A860" t="s">
        <v>2734</v>
      </c>
      <c r="B860">
        <v>0.5</v>
      </c>
    </row>
    <row r="861" spans="1:2" x14ac:dyDescent="0.2">
      <c r="A861" t="s">
        <v>2735</v>
      </c>
      <c r="B861">
        <v>0.5</v>
      </c>
    </row>
    <row r="862" spans="1:2" x14ac:dyDescent="0.2">
      <c r="A862" t="s">
        <v>2736</v>
      </c>
      <c r="B862">
        <v>0.5</v>
      </c>
    </row>
    <row r="863" spans="1:2" x14ac:dyDescent="0.2">
      <c r="A863" t="s">
        <v>2737</v>
      </c>
      <c r="B863">
        <v>0.5</v>
      </c>
    </row>
    <row r="864" spans="1:2" x14ac:dyDescent="0.2">
      <c r="A864" t="s">
        <v>2738</v>
      </c>
      <c r="B864">
        <v>0.5</v>
      </c>
    </row>
    <row r="865" spans="1:2" x14ac:dyDescent="0.2">
      <c r="A865" t="s">
        <v>2739</v>
      </c>
      <c r="B865">
        <v>0.5</v>
      </c>
    </row>
    <row r="866" spans="1:2" x14ac:dyDescent="0.2">
      <c r="A866" t="s">
        <v>2740</v>
      </c>
      <c r="B866">
        <v>0.5</v>
      </c>
    </row>
    <row r="867" spans="1:2" x14ac:dyDescent="0.2">
      <c r="A867" t="s">
        <v>2741</v>
      </c>
      <c r="B867">
        <v>0.5</v>
      </c>
    </row>
    <row r="868" spans="1:2" x14ac:dyDescent="0.2">
      <c r="A868" t="s">
        <v>2742</v>
      </c>
      <c r="B868">
        <v>0.5</v>
      </c>
    </row>
    <row r="869" spans="1:2" x14ac:dyDescent="0.2">
      <c r="A869" t="s">
        <v>2743</v>
      </c>
      <c r="B869">
        <v>0.5</v>
      </c>
    </row>
    <row r="870" spans="1:2" x14ac:dyDescent="0.2">
      <c r="A870" t="s">
        <v>2744</v>
      </c>
      <c r="B870">
        <v>0.5</v>
      </c>
    </row>
    <row r="871" spans="1:2" x14ac:dyDescent="0.2">
      <c r="A871" t="s">
        <v>2745</v>
      </c>
      <c r="B871">
        <v>0.5</v>
      </c>
    </row>
    <row r="872" spans="1:2" x14ac:dyDescent="0.2">
      <c r="A872" t="s">
        <v>2746</v>
      </c>
      <c r="B872">
        <v>0.5</v>
      </c>
    </row>
    <row r="873" spans="1:2" x14ac:dyDescent="0.2">
      <c r="A873" t="s">
        <v>2747</v>
      </c>
      <c r="B873">
        <v>0.5</v>
      </c>
    </row>
    <row r="874" spans="1:2" x14ac:dyDescent="0.2">
      <c r="A874" t="s">
        <v>2748</v>
      </c>
      <c r="B874">
        <v>0.5</v>
      </c>
    </row>
    <row r="875" spans="1:2" x14ac:dyDescent="0.2">
      <c r="A875" t="s">
        <v>2749</v>
      </c>
      <c r="B875">
        <v>0.5</v>
      </c>
    </row>
    <row r="876" spans="1:2" x14ac:dyDescent="0.2">
      <c r="A876" t="s">
        <v>2750</v>
      </c>
      <c r="B876">
        <v>0.5</v>
      </c>
    </row>
    <row r="877" spans="1:2" x14ac:dyDescent="0.2">
      <c r="A877" t="s">
        <v>2751</v>
      </c>
      <c r="B877">
        <v>0.5</v>
      </c>
    </row>
    <row r="878" spans="1:2" x14ac:dyDescent="0.2">
      <c r="A878" t="s">
        <v>2752</v>
      </c>
      <c r="B878">
        <v>0.5</v>
      </c>
    </row>
    <row r="879" spans="1:2" x14ac:dyDescent="0.2">
      <c r="A879" t="s">
        <v>2753</v>
      </c>
      <c r="B879">
        <v>0.5</v>
      </c>
    </row>
    <row r="880" spans="1:2" x14ac:dyDescent="0.2">
      <c r="A880" t="s">
        <v>2754</v>
      </c>
      <c r="B880">
        <v>0.5</v>
      </c>
    </row>
    <row r="881" spans="1:2" x14ac:dyDescent="0.2">
      <c r="A881" t="s">
        <v>2755</v>
      </c>
      <c r="B881">
        <v>0.5</v>
      </c>
    </row>
    <row r="882" spans="1:2" x14ac:dyDescent="0.2">
      <c r="A882" t="s">
        <v>2756</v>
      </c>
      <c r="B882">
        <v>0.5</v>
      </c>
    </row>
    <row r="883" spans="1:2" x14ac:dyDescent="0.2">
      <c r="A883" t="s">
        <v>2757</v>
      </c>
      <c r="B883">
        <v>0.5</v>
      </c>
    </row>
    <row r="884" spans="1:2" x14ac:dyDescent="0.2">
      <c r="A884" t="s">
        <v>2758</v>
      </c>
      <c r="B884">
        <v>0.5</v>
      </c>
    </row>
    <row r="885" spans="1:2" x14ac:dyDescent="0.2">
      <c r="A885" t="s">
        <v>2759</v>
      </c>
      <c r="B885">
        <v>0.5</v>
      </c>
    </row>
    <row r="886" spans="1:2" x14ac:dyDescent="0.2">
      <c r="A886" t="s">
        <v>2760</v>
      </c>
      <c r="B886">
        <v>0.5</v>
      </c>
    </row>
    <row r="887" spans="1:2" x14ac:dyDescent="0.2">
      <c r="A887" t="s">
        <v>2761</v>
      </c>
      <c r="B887">
        <v>0.5</v>
      </c>
    </row>
    <row r="888" spans="1:2" x14ac:dyDescent="0.2">
      <c r="A888" t="s">
        <v>2762</v>
      </c>
      <c r="B888">
        <v>0.5</v>
      </c>
    </row>
    <row r="889" spans="1:2" x14ac:dyDescent="0.2">
      <c r="A889" t="s">
        <v>2763</v>
      </c>
      <c r="B889">
        <v>0.5</v>
      </c>
    </row>
    <row r="890" spans="1:2" x14ac:dyDescent="0.2">
      <c r="A890" t="s">
        <v>2764</v>
      </c>
      <c r="B890">
        <v>0.5</v>
      </c>
    </row>
    <row r="891" spans="1:2" x14ac:dyDescent="0.2">
      <c r="A891" t="s">
        <v>2765</v>
      </c>
      <c r="B891">
        <v>0.5</v>
      </c>
    </row>
    <row r="892" spans="1:2" x14ac:dyDescent="0.2">
      <c r="A892" t="s">
        <v>2766</v>
      </c>
      <c r="B892">
        <v>0.5</v>
      </c>
    </row>
    <row r="893" spans="1:2" x14ac:dyDescent="0.2">
      <c r="A893" t="s">
        <v>2767</v>
      </c>
      <c r="B893">
        <v>0.5</v>
      </c>
    </row>
    <row r="894" spans="1:2" x14ac:dyDescent="0.2">
      <c r="A894" t="s">
        <v>2768</v>
      </c>
      <c r="B894">
        <v>0.5</v>
      </c>
    </row>
    <row r="895" spans="1:2" x14ac:dyDescent="0.2">
      <c r="A895" t="s">
        <v>2769</v>
      </c>
      <c r="B895">
        <v>0.5</v>
      </c>
    </row>
    <row r="896" spans="1:2" x14ac:dyDescent="0.2">
      <c r="A896" t="s">
        <v>2770</v>
      </c>
      <c r="B896">
        <v>0.5</v>
      </c>
    </row>
    <row r="897" spans="1:2" x14ac:dyDescent="0.2">
      <c r="A897" t="s">
        <v>2771</v>
      </c>
      <c r="B897">
        <v>0.5</v>
      </c>
    </row>
    <row r="898" spans="1:2" x14ac:dyDescent="0.2">
      <c r="A898" t="s">
        <v>2772</v>
      </c>
      <c r="B898">
        <v>0.5</v>
      </c>
    </row>
    <row r="899" spans="1:2" x14ac:dyDescent="0.2">
      <c r="A899" t="s">
        <v>2773</v>
      </c>
      <c r="B899">
        <v>0.5</v>
      </c>
    </row>
    <row r="900" spans="1:2" x14ac:dyDescent="0.2">
      <c r="A900" t="s">
        <v>2774</v>
      </c>
      <c r="B900">
        <v>0.5</v>
      </c>
    </row>
    <row r="901" spans="1:2" x14ac:dyDescent="0.2">
      <c r="A901" t="s">
        <v>2775</v>
      </c>
      <c r="B901">
        <v>0.5</v>
      </c>
    </row>
    <row r="902" spans="1:2" x14ac:dyDescent="0.2">
      <c r="A902" t="s">
        <v>2776</v>
      </c>
      <c r="B902">
        <v>0.5</v>
      </c>
    </row>
    <row r="903" spans="1:2" x14ac:dyDescent="0.2">
      <c r="A903" t="s">
        <v>2777</v>
      </c>
      <c r="B903">
        <v>0.5</v>
      </c>
    </row>
    <row r="904" spans="1:2" x14ac:dyDescent="0.2">
      <c r="A904" t="s">
        <v>2778</v>
      </c>
      <c r="B904">
        <v>0.5</v>
      </c>
    </row>
    <row r="905" spans="1:2" x14ac:dyDescent="0.2">
      <c r="A905" t="s">
        <v>2779</v>
      </c>
      <c r="B905">
        <v>0.5</v>
      </c>
    </row>
    <row r="906" spans="1:2" x14ac:dyDescent="0.2">
      <c r="A906" t="s">
        <v>2780</v>
      </c>
      <c r="B906">
        <v>0.5</v>
      </c>
    </row>
    <row r="907" spans="1:2" x14ac:dyDescent="0.2">
      <c r="A907" t="s">
        <v>2781</v>
      </c>
      <c r="B907">
        <v>0.5</v>
      </c>
    </row>
    <row r="908" spans="1:2" x14ac:dyDescent="0.2">
      <c r="A908" t="s">
        <v>2782</v>
      </c>
      <c r="B908">
        <v>0.5</v>
      </c>
    </row>
    <row r="909" spans="1:2" x14ac:dyDescent="0.2">
      <c r="A909" t="s">
        <v>2783</v>
      </c>
      <c r="B909">
        <v>0.5</v>
      </c>
    </row>
    <row r="910" spans="1:2" x14ac:dyDescent="0.2">
      <c r="A910" t="s">
        <v>2784</v>
      </c>
      <c r="B910">
        <v>0.5</v>
      </c>
    </row>
    <row r="911" spans="1:2" x14ac:dyDescent="0.2">
      <c r="A911" t="s">
        <v>2785</v>
      </c>
      <c r="B911">
        <v>0.5</v>
      </c>
    </row>
    <row r="912" spans="1:2" x14ac:dyDescent="0.2">
      <c r="A912" t="s">
        <v>2786</v>
      </c>
      <c r="B912">
        <v>0.5</v>
      </c>
    </row>
    <row r="913" spans="1:2" x14ac:dyDescent="0.2">
      <c r="A913" t="s">
        <v>2787</v>
      </c>
      <c r="B913">
        <v>0.5</v>
      </c>
    </row>
    <row r="914" spans="1:2" x14ac:dyDescent="0.2">
      <c r="A914" t="s">
        <v>2788</v>
      </c>
      <c r="B914">
        <v>0.5</v>
      </c>
    </row>
    <row r="915" spans="1:2" x14ac:dyDescent="0.2">
      <c r="A915" t="s">
        <v>2789</v>
      </c>
      <c r="B915">
        <v>0.5</v>
      </c>
    </row>
    <row r="916" spans="1:2" x14ac:dyDescent="0.2">
      <c r="A916" t="s">
        <v>2790</v>
      </c>
      <c r="B916">
        <v>0.5</v>
      </c>
    </row>
    <row r="917" spans="1:2" x14ac:dyDescent="0.2">
      <c r="A917" t="s">
        <v>2791</v>
      </c>
      <c r="B917">
        <v>0.5</v>
      </c>
    </row>
    <row r="918" spans="1:2" x14ac:dyDescent="0.2">
      <c r="A918" t="s">
        <v>2792</v>
      </c>
      <c r="B918">
        <v>0.5</v>
      </c>
    </row>
    <row r="919" spans="1:2" x14ac:dyDescent="0.2">
      <c r="A919" t="s">
        <v>2793</v>
      </c>
      <c r="B919">
        <v>0.5</v>
      </c>
    </row>
    <row r="920" spans="1:2" x14ac:dyDescent="0.2">
      <c r="A920" t="s">
        <v>2794</v>
      </c>
      <c r="B920">
        <v>0.5</v>
      </c>
    </row>
    <row r="921" spans="1:2" x14ac:dyDescent="0.2">
      <c r="A921" t="s">
        <v>2795</v>
      </c>
      <c r="B921">
        <v>0.5</v>
      </c>
    </row>
    <row r="922" spans="1:2" x14ac:dyDescent="0.2">
      <c r="A922" t="s">
        <v>2796</v>
      </c>
      <c r="B922">
        <v>0.5</v>
      </c>
    </row>
    <row r="923" spans="1:2" x14ac:dyDescent="0.2">
      <c r="A923" t="s">
        <v>2797</v>
      </c>
      <c r="B923">
        <v>0.5</v>
      </c>
    </row>
    <row r="924" spans="1:2" x14ac:dyDescent="0.2">
      <c r="A924" t="s">
        <v>2798</v>
      </c>
      <c r="B924">
        <v>0.5</v>
      </c>
    </row>
    <row r="925" spans="1:2" x14ac:dyDescent="0.2">
      <c r="A925" t="s">
        <v>2799</v>
      </c>
      <c r="B925">
        <v>0.5</v>
      </c>
    </row>
    <row r="926" spans="1:2" x14ac:dyDescent="0.2">
      <c r="A926" t="s">
        <v>2800</v>
      </c>
      <c r="B926">
        <v>0.5</v>
      </c>
    </row>
    <row r="927" spans="1:2" x14ac:dyDescent="0.2">
      <c r="A927" t="s">
        <v>2801</v>
      </c>
      <c r="B927">
        <v>0.5</v>
      </c>
    </row>
    <row r="928" spans="1:2" x14ac:dyDescent="0.2">
      <c r="A928" t="s">
        <v>2802</v>
      </c>
      <c r="B928">
        <v>0.5</v>
      </c>
    </row>
    <row r="929" spans="1:2" x14ac:dyDescent="0.2">
      <c r="A929" t="s">
        <v>2803</v>
      </c>
      <c r="B929">
        <v>0.5</v>
      </c>
    </row>
    <row r="930" spans="1:2" x14ac:dyDescent="0.2">
      <c r="A930" t="s">
        <v>2804</v>
      </c>
      <c r="B930">
        <v>0.5</v>
      </c>
    </row>
    <row r="931" spans="1:2" x14ac:dyDescent="0.2">
      <c r="A931" t="s">
        <v>2805</v>
      </c>
      <c r="B931">
        <v>0.5</v>
      </c>
    </row>
    <row r="932" spans="1:2" x14ac:dyDescent="0.2">
      <c r="A932" t="s">
        <v>2806</v>
      </c>
      <c r="B932">
        <v>0.5</v>
      </c>
    </row>
    <row r="933" spans="1:2" x14ac:dyDescent="0.2">
      <c r="A933" t="s">
        <v>2807</v>
      </c>
      <c r="B933">
        <v>0.5</v>
      </c>
    </row>
    <row r="934" spans="1:2" x14ac:dyDescent="0.2">
      <c r="A934" t="s">
        <v>2808</v>
      </c>
      <c r="B934">
        <v>0.5</v>
      </c>
    </row>
    <row r="935" spans="1:2" x14ac:dyDescent="0.2">
      <c r="A935" t="s">
        <v>2809</v>
      </c>
      <c r="B935">
        <v>0.5</v>
      </c>
    </row>
    <row r="936" spans="1:2" x14ac:dyDescent="0.2">
      <c r="A936" t="s">
        <v>2810</v>
      </c>
      <c r="B936">
        <v>0.5</v>
      </c>
    </row>
    <row r="937" spans="1:2" x14ac:dyDescent="0.2">
      <c r="A937" t="s">
        <v>2811</v>
      </c>
      <c r="B937">
        <v>0.5</v>
      </c>
    </row>
    <row r="938" spans="1:2" x14ac:dyDescent="0.2">
      <c r="A938" t="s">
        <v>2812</v>
      </c>
      <c r="B938">
        <v>0.5</v>
      </c>
    </row>
    <row r="939" spans="1:2" x14ac:dyDescent="0.2">
      <c r="A939" t="s">
        <v>2813</v>
      </c>
      <c r="B939">
        <v>0.5</v>
      </c>
    </row>
    <row r="940" spans="1:2" x14ac:dyDescent="0.2">
      <c r="A940" t="s">
        <v>2814</v>
      </c>
      <c r="B940">
        <v>0.5</v>
      </c>
    </row>
    <row r="941" spans="1:2" x14ac:dyDescent="0.2">
      <c r="A941" t="s">
        <v>2815</v>
      </c>
      <c r="B941">
        <v>0.5</v>
      </c>
    </row>
    <row r="942" spans="1:2" x14ac:dyDescent="0.2">
      <c r="A942" t="s">
        <v>2816</v>
      </c>
      <c r="B942">
        <v>0.5</v>
      </c>
    </row>
    <row r="943" spans="1:2" x14ac:dyDescent="0.2">
      <c r="A943" t="s">
        <v>2817</v>
      </c>
      <c r="B943">
        <v>0.5</v>
      </c>
    </row>
    <row r="944" spans="1:2" x14ac:dyDescent="0.2">
      <c r="A944" t="s">
        <v>2818</v>
      </c>
      <c r="B944">
        <v>0.5</v>
      </c>
    </row>
    <row r="945" spans="1:2" x14ac:dyDescent="0.2">
      <c r="A945" t="s">
        <v>2819</v>
      </c>
      <c r="B945">
        <v>0.5</v>
      </c>
    </row>
    <row r="946" spans="1:2" x14ac:dyDescent="0.2">
      <c r="A946" t="s">
        <v>2820</v>
      </c>
      <c r="B946">
        <v>0.5</v>
      </c>
    </row>
    <row r="947" spans="1:2" x14ac:dyDescent="0.2">
      <c r="A947" t="s">
        <v>2821</v>
      </c>
      <c r="B947">
        <v>0.5</v>
      </c>
    </row>
    <row r="948" spans="1:2" x14ac:dyDescent="0.2">
      <c r="A948" t="s">
        <v>2822</v>
      </c>
      <c r="B948">
        <v>0.5</v>
      </c>
    </row>
    <row r="949" spans="1:2" x14ac:dyDescent="0.2">
      <c r="A949" t="s">
        <v>2823</v>
      </c>
      <c r="B949">
        <v>0.5</v>
      </c>
    </row>
    <row r="950" spans="1:2" x14ac:dyDescent="0.2">
      <c r="A950" t="s">
        <v>2824</v>
      </c>
      <c r="B950">
        <v>0.5</v>
      </c>
    </row>
    <row r="951" spans="1:2" x14ac:dyDescent="0.2">
      <c r="A951" t="s">
        <v>2825</v>
      </c>
      <c r="B951">
        <v>0.5</v>
      </c>
    </row>
    <row r="952" spans="1:2" x14ac:dyDescent="0.2">
      <c r="A952" t="s">
        <v>2826</v>
      </c>
      <c r="B952">
        <v>0.5</v>
      </c>
    </row>
    <row r="953" spans="1:2" x14ac:dyDescent="0.2">
      <c r="A953" t="s">
        <v>2827</v>
      </c>
      <c r="B953">
        <v>0.5</v>
      </c>
    </row>
    <row r="954" spans="1:2" x14ac:dyDescent="0.2">
      <c r="A954" t="s">
        <v>2828</v>
      </c>
      <c r="B954">
        <v>0.5</v>
      </c>
    </row>
    <row r="955" spans="1:2" x14ac:dyDescent="0.2">
      <c r="A955" t="s">
        <v>2829</v>
      </c>
      <c r="B955">
        <v>0.5</v>
      </c>
    </row>
    <row r="956" spans="1:2" x14ac:dyDescent="0.2">
      <c r="A956" t="s">
        <v>2830</v>
      </c>
      <c r="B956">
        <v>0.5</v>
      </c>
    </row>
    <row r="957" spans="1:2" x14ac:dyDescent="0.2">
      <c r="A957" t="s">
        <v>2831</v>
      </c>
      <c r="B957">
        <v>0.5</v>
      </c>
    </row>
    <row r="958" spans="1:2" x14ac:dyDescent="0.2">
      <c r="A958" t="s">
        <v>2832</v>
      </c>
      <c r="B958">
        <v>0.5</v>
      </c>
    </row>
    <row r="959" spans="1:2" x14ac:dyDescent="0.2">
      <c r="A959" t="s">
        <v>2833</v>
      </c>
      <c r="B959">
        <v>0.5</v>
      </c>
    </row>
    <row r="960" spans="1:2" x14ac:dyDescent="0.2">
      <c r="A960" t="s">
        <v>2834</v>
      </c>
      <c r="B960">
        <v>0.5</v>
      </c>
    </row>
    <row r="961" spans="1:2" x14ac:dyDescent="0.2">
      <c r="A961" t="s">
        <v>2835</v>
      </c>
      <c r="B961">
        <v>0.5</v>
      </c>
    </row>
    <row r="962" spans="1:2" x14ac:dyDescent="0.2">
      <c r="A962" t="s">
        <v>2836</v>
      </c>
      <c r="B962">
        <v>0.5</v>
      </c>
    </row>
    <row r="963" spans="1:2" x14ac:dyDescent="0.2">
      <c r="A963" t="s">
        <v>2837</v>
      </c>
      <c r="B963">
        <v>0.5</v>
      </c>
    </row>
    <row r="964" spans="1:2" x14ac:dyDescent="0.2">
      <c r="A964" t="s">
        <v>2838</v>
      </c>
      <c r="B964">
        <v>0.5</v>
      </c>
    </row>
    <row r="965" spans="1:2" x14ac:dyDescent="0.2">
      <c r="A965" t="s">
        <v>2839</v>
      </c>
      <c r="B965">
        <v>0.5</v>
      </c>
    </row>
    <row r="966" spans="1:2" x14ac:dyDescent="0.2">
      <c r="A966" t="s">
        <v>2840</v>
      </c>
      <c r="B966">
        <v>0.5</v>
      </c>
    </row>
    <row r="967" spans="1:2" x14ac:dyDescent="0.2">
      <c r="A967" t="s">
        <v>2841</v>
      </c>
      <c r="B967">
        <v>0.5</v>
      </c>
    </row>
    <row r="968" spans="1:2" x14ac:dyDescent="0.2">
      <c r="A968" t="s">
        <v>2842</v>
      </c>
      <c r="B968">
        <v>0.5</v>
      </c>
    </row>
    <row r="969" spans="1:2" x14ac:dyDescent="0.2">
      <c r="A969" t="s">
        <v>2844</v>
      </c>
      <c r="B969">
        <v>0.5</v>
      </c>
    </row>
    <row r="970" spans="1:2" x14ac:dyDescent="0.2">
      <c r="A970" t="s">
        <v>2845</v>
      </c>
      <c r="B970">
        <v>0.5</v>
      </c>
    </row>
    <row r="971" spans="1:2" x14ac:dyDescent="0.2">
      <c r="A971" t="s">
        <v>2846</v>
      </c>
      <c r="B971">
        <v>0.5</v>
      </c>
    </row>
    <row r="972" spans="1:2" x14ac:dyDescent="0.2">
      <c r="A972" t="s">
        <v>2847</v>
      </c>
      <c r="B972">
        <v>0.5</v>
      </c>
    </row>
    <row r="973" spans="1:2" x14ac:dyDescent="0.2">
      <c r="A973" t="s">
        <v>2848</v>
      </c>
      <c r="B973">
        <v>0.5</v>
      </c>
    </row>
    <row r="974" spans="1:2" x14ac:dyDescent="0.2">
      <c r="A974" t="s">
        <v>2849</v>
      </c>
      <c r="B974">
        <v>0.5</v>
      </c>
    </row>
    <row r="975" spans="1:2" x14ac:dyDescent="0.2">
      <c r="A975" t="s">
        <v>2850</v>
      </c>
      <c r="B975">
        <v>0.5</v>
      </c>
    </row>
    <row r="976" spans="1:2" x14ac:dyDescent="0.2">
      <c r="A976" t="s">
        <v>2851</v>
      </c>
      <c r="B976">
        <v>0.5</v>
      </c>
    </row>
    <row r="977" spans="1:2" x14ac:dyDescent="0.2">
      <c r="A977" t="s">
        <v>2852</v>
      </c>
      <c r="B977">
        <v>0.5</v>
      </c>
    </row>
    <row r="978" spans="1:2" x14ac:dyDescent="0.2">
      <c r="A978" t="s">
        <v>2853</v>
      </c>
      <c r="B978">
        <v>0.5</v>
      </c>
    </row>
    <row r="979" spans="1:2" x14ac:dyDescent="0.2">
      <c r="A979" t="s">
        <v>2854</v>
      </c>
      <c r="B979">
        <v>0.5</v>
      </c>
    </row>
    <row r="980" spans="1:2" x14ac:dyDescent="0.2">
      <c r="A980" t="s">
        <v>2855</v>
      </c>
      <c r="B980">
        <v>0.5</v>
      </c>
    </row>
    <row r="981" spans="1:2" x14ac:dyDescent="0.2">
      <c r="A981" t="s">
        <v>2856</v>
      </c>
      <c r="B981">
        <v>0.5</v>
      </c>
    </row>
    <row r="982" spans="1:2" x14ac:dyDescent="0.2">
      <c r="A982" t="s">
        <v>2857</v>
      </c>
      <c r="B982">
        <v>0.5</v>
      </c>
    </row>
    <row r="983" spans="1:2" x14ac:dyDescent="0.2">
      <c r="A983" t="s">
        <v>2858</v>
      </c>
      <c r="B983">
        <v>0.5</v>
      </c>
    </row>
    <row r="984" spans="1:2" x14ac:dyDescent="0.2">
      <c r="A984" t="s">
        <v>2859</v>
      </c>
      <c r="B984">
        <v>0.5</v>
      </c>
    </row>
    <row r="985" spans="1:2" x14ac:dyDescent="0.2">
      <c r="A985" t="s">
        <v>2860</v>
      </c>
      <c r="B985">
        <v>0.5</v>
      </c>
    </row>
    <row r="986" spans="1:2" x14ac:dyDescent="0.2">
      <c r="A986" t="s">
        <v>2861</v>
      </c>
      <c r="B986">
        <v>0.5</v>
      </c>
    </row>
    <row r="987" spans="1:2" x14ac:dyDescent="0.2">
      <c r="A987" t="s">
        <v>2862</v>
      </c>
      <c r="B987">
        <v>0.5</v>
      </c>
    </row>
    <row r="988" spans="1:2" x14ac:dyDescent="0.2">
      <c r="A988" t="s">
        <v>2863</v>
      </c>
      <c r="B988">
        <v>0.5</v>
      </c>
    </row>
    <row r="989" spans="1:2" x14ac:dyDescent="0.2">
      <c r="A989" t="s">
        <v>2864</v>
      </c>
      <c r="B989">
        <v>0.5</v>
      </c>
    </row>
    <row r="990" spans="1:2" x14ac:dyDescent="0.2">
      <c r="A990" t="s">
        <v>2865</v>
      </c>
      <c r="B990">
        <v>0.5</v>
      </c>
    </row>
    <row r="991" spans="1:2" x14ac:dyDescent="0.2">
      <c r="A991" t="s">
        <v>2866</v>
      </c>
      <c r="B991">
        <v>0.5</v>
      </c>
    </row>
    <row r="992" spans="1:2" x14ac:dyDescent="0.2">
      <c r="A992" t="s">
        <v>2867</v>
      </c>
      <c r="B992">
        <v>0.5</v>
      </c>
    </row>
    <row r="993" spans="1:2" x14ac:dyDescent="0.2">
      <c r="A993" t="s">
        <v>2868</v>
      </c>
      <c r="B993">
        <v>0.5</v>
      </c>
    </row>
    <row r="994" spans="1:2" x14ac:dyDescent="0.2">
      <c r="A994" t="s">
        <v>2869</v>
      </c>
      <c r="B994">
        <v>0.5</v>
      </c>
    </row>
    <row r="995" spans="1:2" x14ac:dyDescent="0.2">
      <c r="A995" t="s">
        <v>2870</v>
      </c>
      <c r="B995">
        <v>0.5</v>
      </c>
    </row>
    <row r="996" spans="1:2" x14ac:dyDescent="0.2">
      <c r="A996" t="s">
        <v>2871</v>
      </c>
      <c r="B996">
        <v>0.5</v>
      </c>
    </row>
    <row r="997" spans="1:2" x14ac:dyDescent="0.2">
      <c r="A997" t="s">
        <v>2872</v>
      </c>
      <c r="B997">
        <v>0.5</v>
      </c>
    </row>
    <row r="998" spans="1:2" x14ac:dyDescent="0.2">
      <c r="A998" t="s">
        <v>2873</v>
      </c>
      <c r="B998">
        <v>0.5</v>
      </c>
    </row>
    <row r="999" spans="1:2" x14ac:dyDescent="0.2">
      <c r="A999" t="s">
        <v>2874</v>
      </c>
      <c r="B999">
        <v>0.5</v>
      </c>
    </row>
    <row r="1000" spans="1:2" x14ac:dyDescent="0.2">
      <c r="A1000" t="s">
        <v>2875</v>
      </c>
      <c r="B1000">
        <v>0.5</v>
      </c>
    </row>
    <row r="1001" spans="1:2" x14ac:dyDescent="0.2">
      <c r="A1001" t="s">
        <v>2876</v>
      </c>
      <c r="B1001">
        <v>0.5</v>
      </c>
    </row>
    <row r="1002" spans="1:2" x14ac:dyDescent="0.2">
      <c r="A1002" t="s">
        <v>2877</v>
      </c>
      <c r="B1002">
        <v>0.5</v>
      </c>
    </row>
    <row r="1003" spans="1:2" x14ac:dyDescent="0.2">
      <c r="A1003" t="s">
        <v>2878</v>
      </c>
      <c r="B1003">
        <v>0.5</v>
      </c>
    </row>
    <row r="1004" spans="1:2" x14ac:dyDescent="0.2">
      <c r="A1004" t="s">
        <v>2879</v>
      </c>
      <c r="B1004">
        <v>0.5</v>
      </c>
    </row>
    <row r="1005" spans="1:2" x14ac:dyDescent="0.2">
      <c r="A1005" t="s">
        <v>2880</v>
      </c>
      <c r="B1005">
        <v>0.5</v>
      </c>
    </row>
    <row r="1006" spans="1:2" x14ac:dyDescent="0.2">
      <c r="A1006" t="s">
        <v>2881</v>
      </c>
      <c r="B1006">
        <v>0.5</v>
      </c>
    </row>
    <row r="1007" spans="1:2" x14ac:dyDescent="0.2">
      <c r="A1007" t="s">
        <v>2882</v>
      </c>
      <c r="B1007">
        <v>0.5</v>
      </c>
    </row>
    <row r="1008" spans="1:2" x14ac:dyDescent="0.2">
      <c r="A1008" t="s">
        <v>2883</v>
      </c>
      <c r="B1008">
        <v>0.5</v>
      </c>
    </row>
    <row r="1009" spans="1:2" x14ac:dyDescent="0.2">
      <c r="A1009" t="s">
        <v>2884</v>
      </c>
      <c r="B1009">
        <v>0.5</v>
      </c>
    </row>
    <row r="1010" spans="1:2" x14ac:dyDescent="0.2">
      <c r="A1010" t="s">
        <v>3653</v>
      </c>
      <c r="B1010">
        <v>0.15</v>
      </c>
    </row>
    <row r="1011" spans="1:2" x14ac:dyDescent="0.2">
      <c r="A1011" t="s">
        <v>4402</v>
      </c>
      <c r="B1011">
        <v>0.2</v>
      </c>
    </row>
    <row r="1012" spans="1:2" x14ac:dyDescent="0.2">
      <c r="A1012" t="s">
        <v>4403</v>
      </c>
      <c r="B1012">
        <v>0.25</v>
      </c>
    </row>
    <row r="1013" spans="1:2" x14ac:dyDescent="0.2">
      <c r="A1013" t="s">
        <v>4404</v>
      </c>
      <c r="B1013">
        <v>1</v>
      </c>
    </row>
    <row r="1014" spans="1:2" x14ac:dyDescent="0.2">
      <c r="A1014" t="s">
        <v>4404</v>
      </c>
      <c r="B1014">
        <v>1</v>
      </c>
    </row>
    <row r="1015" spans="1:2" x14ac:dyDescent="0.2">
      <c r="A1015" t="s">
        <v>4405</v>
      </c>
      <c r="B1015">
        <v>1</v>
      </c>
    </row>
    <row r="1016" spans="1:2" x14ac:dyDescent="0.2">
      <c r="A1016" t="s">
        <v>4406</v>
      </c>
      <c r="B1016">
        <v>1</v>
      </c>
    </row>
    <row r="1017" spans="1:2" x14ac:dyDescent="0.2">
      <c r="A1017" t="s">
        <v>4407</v>
      </c>
      <c r="B1017">
        <v>1</v>
      </c>
    </row>
    <row r="1018" spans="1:2" x14ac:dyDescent="0.2">
      <c r="A1018" t="s">
        <v>4408</v>
      </c>
      <c r="B1018">
        <v>1</v>
      </c>
    </row>
    <row r="1019" spans="1:2" x14ac:dyDescent="0.2">
      <c r="A1019" t="s">
        <v>4409</v>
      </c>
      <c r="B1019">
        <v>1</v>
      </c>
    </row>
    <row r="1020" spans="1:2" x14ac:dyDescent="0.2">
      <c r="A1020" t="s">
        <v>4410</v>
      </c>
      <c r="B1020">
        <v>1</v>
      </c>
    </row>
    <row r="1021" spans="1:2" x14ac:dyDescent="0.2">
      <c r="A1021" t="s">
        <v>4411</v>
      </c>
      <c r="B1021">
        <v>1</v>
      </c>
    </row>
    <row r="1022" spans="1:2" x14ac:dyDescent="0.2">
      <c r="A1022" t="s">
        <v>4412</v>
      </c>
      <c r="B1022">
        <v>1</v>
      </c>
    </row>
    <row r="1023" spans="1:2" x14ac:dyDescent="0.2">
      <c r="A1023" t="s">
        <v>4413</v>
      </c>
      <c r="B1023">
        <v>1</v>
      </c>
    </row>
    <row r="1024" spans="1:2" x14ac:dyDescent="0.2">
      <c r="A1024" t="s">
        <v>4414</v>
      </c>
      <c r="B1024">
        <v>1</v>
      </c>
    </row>
    <row r="1025" spans="1:2" x14ac:dyDescent="0.2">
      <c r="A1025" t="s">
        <v>4415</v>
      </c>
      <c r="B1025">
        <v>1</v>
      </c>
    </row>
    <row r="1026" spans="1:2" x14ac:dyDescent="0.2">
      <c r="A1026" t="s">
        <v>4416</v>
      </c>
      <c r="B1026">
        <v>1</v>
      </c>
    </row>
    <row r="1027" spans="1:2" x14ac:dyDescent="0.2">
      <c r="A1027" t="s">
        <v>4417</v>
      </c>
      <c r="B1027">
        <v>0.5</v>
      </c>
    </row>
    <row r="1028" spans="1:2" x14ac:dyDescent="0.2">
      <c r="A1028" t="s">
        <v>4418</v>
      </c>
      <c r="B1028">
        <v>0.5</v>
      </c>
    </row>
    <row r="1029" spans="1:2" x14ac:dyDescent="0.2">
      <c r="A1029" t="s">
        <v>4419</v>
      </c>
      <c r="B1029">
        <v>0.5</v>
      </c>
    </row>
    <row r="1030" spans="1:2" x14ac:dyDescent="0.2">
      <c r="A1030" t="s">
        <v>4420</v>
      </c>
      <c r="B1030">
        <v>0.5</v>
      </c>
    </row>
    <row r="1031" spans="1:2" x14ac:dyDescent="0.2">
      <c r="A1031" t="s">
        <v>4421</v>
      </c>
      <c r="B1031">
        <v>0.5</v>
      </c>
    </row>
    <row r="1032" spans="1:2" x14ac:dyDescent="0.2">
      <c r="A1032" t="s">
        <v>4422</v>
      </c>
      <c r="B1032">
        <v>0.5</v>
      </c>
    </row>
    <row r="1033" spans="1:2" x14ac:dyDescent="0.2">
      <c r="A1033" t="s">
        <v>4423</v>
      </c>
      <c r="B1033">
        <v>0.5</v>
      </c>
    </row>
    <row r="1034" spans="1:2" x14ac:dyDescent="0.2">
      <c r="A1034" t="s">
        <v>4424</v>
      </c>
      <c r="B1034">
        <v>0.5</v>
      </c>
    </row>
    <row r="1035" spans="1:2" x14ac:dyDescent="0.2">
      <c r="A1035" t="s">
        <v>4425</v>
      </c>
      <c r="B1035">
        <v>0.5</v>
      </c>
    </row>
    <row r="1036" spans="1:2" x14ac:dyDescent="0.2">
      <c r="A1036" t="s">
        <v>4426</v>
      </c>
      <c r="B1036">
        <v>0.5</v>
      </c>
    </row>
    <row r="1037" spans="1:2" x14ac:dyDescent="0.2">
      <c r="A1037" t="s">
        <v>4427</v>
      </c>
      <c r="B1037">
        <v>0.5</v>
      </c>
    </row>
    <row r="1038" spans="1:2" x14ac:dyDescent="0.2">
      <c r="A1038" t="s">
        <v>4428</v>
      </c>
      <c r="B1038">
        <v>0.5</v>
      </c>
    </row>
    <row r="1039" spans="1:2" x14ac:dyDescent="0.2">
      <c r="A1039" t="s">
        <v>4429</v>
      </c>
      <c r="B1039">
        <v>0.5</v>
      </c>
    </row>
    <row r="1040" spans="1:2" x14ac:dyDescent="0.2">
      <c r="A1040" t="s">
        <v>4430</v>
      </c>
      <c r="B1040">
        <v>0.5</v>
      </c>
    </row>
    <row r="1041" spans="1:2" x14ac:dyDescent="0.2">
      <c r="A1041" t="s">
        <v>4431</v>
      </c>
      <c r="B1041">
        <v>0.5</v>
      </c>
    </row>
    <row r="1042" spans="1:2" x14ac:dyDescent="0.2">
      <c r="A1042" t="s">
        <v>4432</v>
      </c>
      <c r="B1042">
        <v>0.5</v>
      </c>
    </row>
    <row r="1043" spans="1:2" x14ac:dyDescent="0.2">
      <c r="A1043" t="s">
        <v>4433</v>
      </c>
      <c r="B1043">
        <v>0.5</v>
      </c>
    </row>
    <row r="1044" spans="1:2" x14ac:dyDescent="0.2">
      <c r="A1044" t="s">
        <v>4434</v>
      </c>
      <c r="B1044">
        <v>0.5</v>
      </c>
    </row>
    <row r="1045" spans="1:2" x14ac:dyDescent="0.2">
      <c r="A1045" t="s">
        <v>4435</v>
      </c>
      <c r="B1045">
        <v>0.5</v>
      </c>
    </row>
    <row r="1046" spans="1:2" x14ac:dyDescent="0.2">
      <c r="A1046" t="s">
        <v>4436</v>
      </c>
      <c r="B1046">
        <v>0.5</v>
      </c>
    </row>
    <row r="1047" spans="1:2" x14ac:dyDescent="0.2">
      <c r="A1047" t="s">
        <v>4437</v>
      </c>
      <c r="B1047">
        <v>0.5</v>
      </c>
    </row>
    <row r="1048" spans="1:2" x14ac:dyDescent="0.2">
      <c r="A1048" t="s">
        <v>4438</v>
      </c>
      <c r="B1048">
        <v>0.5</v>
      </c>
    </row>
    <row r="1049" spans="1:2" x14ac:dyDescent="0.2">
      <c r="A1049" t="s">
        <v>4439</v>
      </c>
      <c r="B1049">
        <v>0.5</v>
      </c>
    </row>
    <row r="1050" spans="1:2" x14ac:dyDescent="0.2">
      <c r="A1050" t="s">
        <v>4440</v>
      </c>
      <c r="B1050">
        <v>0.5</v>
      </c>
    </row>
    <row r="1051" spans="1:2" x14ac:dyDescent="0.2">
      <c r="A1051" t="s">
        <v>4441</v>
      </c>
      <c r="B1051">
        <v>0.5</v>
      </c>
    </row>
    <row r="1052" spans="1:2" x14ac:dyDescent="0.2">
      <c r="A1052" t="s">
        <v>4442</v>
      </c>
      <c r="B1052">
        <v>0.5</v>
      </c>
    </row>
    <row r="1053" spans="1:2" x14ac:dyDescent="0.2">
      <c r="A1053" t="s">
        <v>4443</v>
      </c>
      <c r="B1053">
        <v>0.5</v>
      </c>
    </row>
    <row r="1054" spans="1:2" x14ac:dyDescent="0.2">
      <c r="A1054" t="s">
        <v>4444</v>
      </c>
      <c r="B1054">
        <v>0.5</v>
      </c>
    </row>
    <row r="1055" spans="1:2" x14ac:dyDescent="0.2">
      <c r="A1055" t="s">
        <v>4445</v>
      </c>
      <c r="B1055">
        <v>0.5</v>
      </c>
    </row>
    <row r="1056" spans="1:2" x14ac:dyDescent="0.2">
      <c r="A1056" t="s">
        <v>4446</v>
      </c>
      <c r="B1056">
        <v>0.5</v>
      </c>
    </row>
    <row r="1057" spans="1:2" x14ac:dyDescent="0.2">
      <c r="A1057" t="s">
        <v>4447</v>
      </c>
      <c r="B1057">
        <v>0.5</v>
      </c>
    </row>
    <row r="1058" spans="1:2" x14ac:dyDescent="0.2">
      <c r="A1058" t="s">
        <v>4448</v>
      </c>
      <c r="B1058">
        <v>0.5</v>
      </c>
    </row>
    <row r="1059" spans="1:2" x14ac:dyDescent="0.2">
      <c r="A1059" t="s">
        <v>4449</v>
      </c>
      <c r="B1059">
        <v>0.5</v>
      </c>
    </row>
    <row r="1060" spans="1:2" x14ac:dyDescent="0.2">
      <c r="A1060" t="s">
        <v>4450</v>
      </c>
      <c r="B1060">
        <v>0.5</v>
      </c>
    </row>
    <row r="1061" spans="1:2" x14ac:dyDescent="0.2">
      <c r="A1061" t="s">
        <v>4451</v>
      </c>
      <c r="B1061">
        <v>0.5</v>
      </c>
    </row>
    <row r="1062" spans="1:2" x14ac:dyDescent="0.2">
      <c r="A1062" t="s">
        <v>4452</v>
      </c>
      <c r="B1062">
        <v>0.5</v>
      </c>
    </row>
    <row r="1063" spans="1:2" x14ac:dyDescent="0.2">
      <c r="A1063" t="s">
        <v>4453</v>
      </c>
      <c r="B1063">
        <v>0.5</v>
      </c>
    </row>
    <row r="1064" spans="1:2" x14ac:dyDescent="0.2">
      <c r="A1064" t="s">
        <v>4454</v>
      </c>
      <c r="B1064">
        <v>0.5</v>
      </c>
    </row>
    <row r="1065" spans="1:2" x14ac:dyDescent="0.2">
      <c r="A1065" t="s">
        <v>4455</v>
      </c>
      <c r="B1065">
        <v>0.5</v>
      </c>
    </row>
    <row r="1066" spans="1:2" x14ac:dyDescent="0.2">
      <c r="A1066" t="s">
        <v>4456</v>
      </c>
      <c r="B1066">
        <v>0.5</v>
      </c>
    </row>
    <row r="1067" spans="1:2" x14ac:dyDescent="0.2">
      <c r="A1067" t="s">
        <v>4457</v>
      </c>
      <c r="B1067">
        <v>0.5</v>
      </c>
    </row>
    <row r="1068" spans="1:2" x14ac:dyDescent="0.2">
      <c r="A1068" t="s">
        <v>4458</v>
      </c>
      <c r="B1068">
        <v>0.5</v>
      </c>
    </row>
    <row r="1069" spans="1:2" x14ac:dyDescent="0.2">
      <c r="A1069" t="s">
        <v>4459</v>
      </c>
      <c r="B1069">
        <v>0.5</v>
      </c>
    </row>
    <row r="1070" spans="1:2" x14ac:dyDescent="0.2">
      <c r="A1070" t="s">
        <v>4460</v>
      </c>
      <c r="B1070">
        <v>0.5</v>
      </c>
    </row>
    <row r="1071" spans="1:2" x14ac:dyDescent="0.2">
      <c r="A1071" t="s">
        <v>4461</v>
      </c>
      <c r="B1071">
        <v>0.5</v>
      </c>
    </row>
    <row r="1072" spans="1:2" x14ac:dyDescent="0.2">
      <c r="A1072" t="s">
        <v>4462</v>
      </c>
      <c r="B1072">
        <v>0.5</v>
      </c>
    </row>
    <row r="1073" spans="1:2" x14ac:dyDescent="0.2">
      <c r="A1073" t="s">
        <v>4463</v>
      </c>
      <c r="B1073">
        <v>0.5</v>
      </c>
    </row>
    <row r="1074" spans="1:2" x14ac:dyDescent="0.2">
      <c r="A1074" t="s">
        <v>4464</v>
      </c>
      <c r="B1074">
        <v>0.5</v>
      </c>
    </row>
    <row r="1075" spans="1:2" x14ac:dyDescent="0.2">
      <c r="A1075" t="s">
        <v>4465</v>
      </c>
      <c r="B1075">
        <v>0.5</v>
      </c>
    </row>
    <row r="1076" spans="1:2" x14ac:dyDescent="0.2">
      <c r="A1076" t="s">
        <v>4466</v>
      </c>
      <c r="B1076">
        <v>0.5</v>
      </c>
    </row>
    <row r="1077" spans="1:2" x14ac:dyDescent="0.2">
      <c r="A1077" t="s">
        <v>4467</v>
      </c>
      <c r="B1077">
        <v>0.5</v>
      </c>
    </row>
    <row r="1078" spans="1:2" x14ac:dyDescent="0.2">
      <c r="A1078" t="s">
        <v>4468</v>
      </c>
      <c r="B1078">
        <v>0.5</v>
      </c>
    </row>
    <row r="1079" spans="1:2" x14ac:dyDescent="0.2">
      <c r="A1079" t="s">
        <v>4469</v>
      </c>
      <c r="B1079">
        <v>0.5</v>
      </c>
    </row>
    <row r="1080" spans="1:2" x14ac:dyDescent="0.2">
      <c r="A1080" t="s">
        <v>4470</v>
      </c>
      <c r="B1080">
        <v>0.5</v>
      </c>
    </row>
    <row r="1081" spans="1:2" x14ac:dyDescent="0.2">
      <c r="A1081" t="s">
        <v>4471</v>
      </c>
      <c r="B1081">
        <v>0.5</v>
      </c>
    </row>
    <row r="1082" spans="1:2" x14ac:dyDescent="0.2">
      <c r="A1082" t="s">
        <v>4472</v>
      </c>
      <c r="B1082">
        <v>0.5</v>
      </c>
    </row>
    <row r="1083" spans="1:2" x14ac:dyDescent="0.2">
      <c r="A1083" t="s">
        <v>4473</v>
      </c>
      <c r="B1083">
        <v>0.5</v>
      </c>
    </row>
    <row r="1084" spans="1:2" x14ac:dyDescent="0.2">
      <c r="A1084" t="s">
        <v>4474</v>
      </c>
      <c r="B1084">
        <v>0.5</v>
      </c>
    </row>
    <row r="1085" spans="1:2" x14ac:dyDescent="0.2">
      <c r="A1085" t="s">
        <v>4475</v>
      </c>
      <c r="B1085">
        <v>0.5</v>
      </c>
    </row>
    <row r="1086" spans="1:2" x14ac:dyDescent="0.2">
      <c r="A1086" t="s">
        <v>4476</v>
      </c>
      <c r="B1086">
        <v>0.5</v>
      </c>
    </row>
    <row r="1087" spans="1:2" x14ac:dyDescent="0.2">
      <c r="A1087" t="s">
        <v>4477</v>
      </c>
      <c r="B1087">
        <v>0.5</v>
      </c>
    </row>
    <row r="1088" spans="1:2" x14ac:dyDescent="0.2">
      <c r="A1088" t="s">
        <v>4478</v>
      </c>
      <c r="B1088">
        <v>0.5</v>
      </c>
    </row>
    <row r="1089" spans="1:2" x14ac:dyDescent="0.2">
      <c r="A1089" t="s">
        <v>4479</v>
      </c>
      <c r="B1089">
        <v>0.5</v>
      </c>
    </row>
    <row r="1090" spans="1:2" x14ac:dyDescent="0.2">
      <c r="A1090" t="s">
        <v>4480</v>
      </c>
      <c r="B1090">
        <v>0.5</v>
      </c>
    </row>
    <row r="1091" spans="1:2" x14ac:dyDescent="0.2">
      <c r="A1091" t="s">
        <v>4481</v>
      </c>
      <c r="B1091">
        <v>0.5</v>
      </c>
    </row>
    <row r="1092" spans="1:2" x14ac:dyDescent="0.2">
      <c r="A1092" t="s">
        <v>4482</v>
      </c>
      <c r="B1092">
        <v>0.5</v>
      </c>
    </row>
    <row r="1093" spans="1:2" x14ac:dyDescent="0.2">
      <c r="A1093" t="s">
        <v>4483</v>
      </c>
      <c r="B1093">
        <v>0.5</v>
      </c>
    </row>
    <row r="1094" spans="1:2" x14ac:dyDescent="0.2">
      <c r="A1094" t="s">
        <v>4484</v>
      </c>
      <c r="B1094">
        <v>0.5</v>
      </c>
    </row>
    <row r="1095" spans="1:2" x14ac:dyDescent="0.2">
      <c r="A1095" t="s">
        <v>4485</v>
      </c>
      <c r="B1095">
        <v>0.5</v>
      </c>
    </row>
    <row r="1096" spans="1:2" x14ac:dyDescent="0.2">
      <c r="A1096" t="s">
        <v>4486</v>
      </c>
      <c r="B1096">
        <v>0.5</v>
      </c>
    </row>
    <row r="1097" spans="1:2" x14ac:dyDescent="0.2">
      <c r="A1097" t="s">
        <v>4487</v>
      </c>
      <c r="B1097">
        <v>0.5</v>
      </c>
    </row>
    <row r="1098" spans="1:2" x14ac:dyDescent="0.2">
      <c r="A1098" t="s">
        <v>4488</v>
      </c>
      <c r="B1098">
        <v>0.5</v>
      </c>
    </row>
    <row r="1099" spans="1:2" x14ac:dyDescent="0.2">
      <c r="A1099" t="s">
        <v>4489</v>
      </c>
      <c r="B1099">
        <v>0.5</v>
      </c>
    </row>
    <row r="1100" spans="1:2" x14ac:dyDescent="0.2">
      <c r="A1100" t="s">
        <v>4490</v>
      </c>
      <c r="B1100">
        <v>0.5</v>
      </c>
    </row>
    <row r="1101" spans="1:2" x14ac:dyDescent="0.2">
      <c r="A1101" t="s">
        <v>4491</v>
      </c>
      <c r="B1101">
        <v>0.5</v>
      </c>
    </row>
    <row r="1102" spans="1:2" x14ac:dyDescent="0.2">
      <c r="A1102" t="s">
        <v>4492</v>
      </c>
      <c r="B1102">
        <v>0.5</v>
      </c>
    </row>
    <row r="1103" spans="1:2" x14ac:dyDescent="0.2">
      <c r="A1103" t="s">
        <v>4493</v>
      </c>
      <c r="B1103">
        <v>0.5</v>
      </c>
    </row>
    <row r="1104" spans="1:2" x14ac:dyDescent="0.2">
      <c r="A1104" t="s">
        <v>4494</v>
      </c>
      <c r="B1104">
        <v>0.5</v>
      </c>
    </row>
    <row r="1105" spans="1:2" x14ac:dyDescent="0.2">
      <c r="A1105" t="s">
        <v>4495</v>
      </c>
      <c r="B1105">
        <v>0.5</v>
      </c>
    </row>
    <row r="1106" spans="1:2" x14ac:dyDescent="0.2">
      <c r="A1106" t="s">
        <v>4496</v>
      </c>
      <c r="B1106">
        <v>0.5</v>
      </c>
    </row>
    <row r="1107" spans="1:2" x14ac:dyDescent="0.2">
      <c r="A1107" t="s">
        <v>4497</v>
      </c>
      <c r="B1107">
        <v>0.5</v>
      </c>
    </row>
    <row r="1108" spans="1:2" x14ac:dyDescent="0.2">
      <c r="A1108" t="s">
        <v>4498</v>
      </c>
      <c r="B1108">
        <v>0.5</v>
      </c>
    </row>
    <row r="1109" spans="1:2" x14ac:dyDescent="0.2">
      <c r="A1109" t="s">
        <v>4499</v>
      </c>
      <c r="B1109">
        <v>0.5</v>
      </c>
    </row>
    <row r="1110" spans="1:2" x14ac:dyDescent="0.2">
      <c r="A1110" t="s">
        <v>4500</v>
      </c>
      <c r="B1110">
        <v>0.5</v>
      </c>
    </row>
    <row r="1111" spans="1:2" x14ac:dyDescent="0.2">
      <c r="A1111" t="s">
        <v>4501</v>
      </c>
      <c r="B1111">
        <v>0.5</v>
      </c>
    </row>
    <row r="1112" spans="1:2" x14ac:dyDescent="0.2">
      <c r="A1112" t="s">
        <v>4502</v>
      </c>
      <c r="B1112">
        <v>0.5</v>
      </c>
    </row>
    <row r="1113" spans="1:2" x14ac:dyDescent="0.2">
      <c r="A1113" t="s">
        <v>4503</v>
      </c>
      <c r="B1113">
        <v>0.5</v>
      </c>
    </row>
    <row r="1114" spans="1:2" x14ac:dyDescent="0.2">
      <c r="A1114" t="s">
        <v>4504</v>
      </c>
      <c r="B1114">
        <v>0.5</v>
      </c>
    </row>
    <row r="1115" spans="1:2" x14ac:dyDescent="0.2">
      <c r="A1115" t="s">
        <v>4505</v>
      </c>
      <c r="B1115">
        <v>0.5</v>
      </c>
    </row>
    <row r="1116" spans="1:2" x14ac:dyDescent="0.2">
      <c r="A1116" t="s">
        <v>4506</v>
      </c>
      <c r="B1116">
        <v>0.5</v>
      </c>
    </row>
    <row r="1117" spans="1:2" x14ac:dyDescent="0.2">
      <c r="A1117" t="s">
        <v>4507</v>
      </c>
      <c r="B1117">
        <v>0.5</v>
      </c>
    </row>
    <row r="1118" spans="1:2" x14ac:dyDescent="0.2">
      <c r="A1118" t="s">
        <v>4508</v>
      </c>
      <c r="B1118">
        <v>0.5</v>
      </c>
    </row>
    <row r="1119" spans="1:2" x14ac:dyDescent="0.2">
      <c r="A1119" t="s">
        <v>4509</v>
      </c>
      <c r="B1119">
        <v>0.5</v>
      </c>
    </row>
    <row r="1120" spans="1:2" x14ac:dyDescent="0.2">
      <c r="A1120" t="s">
        <v>4510</v>
      </c>
      <c r="B1120">
        <v>0.5</v>
      </c>
    </row>
    <row r="1121" spans="1:2" x14ac:dyDescent="0.2">
      <c r="A1121" t="s">
        <v>4511</v>
      </c>
      <c r="B1121">
        <v>0.5</v>
      </c>
    </row>
    <row r="1122" spans="1:2" x14ac:dyDescent="0.2">
      <c r="A1122" t="s">
        <v>4512</v>
      </c>
      <c r="B1122">
        <v>0.5</v>
      </c>
    </row>
    <row r="1123" spans="1:2" x14ac:dyDescent="0.2">
      <c r="A1123" t="s">
        <v>4513</v>
      </c>
      <c r="B1123">
        <v>0.5</v>
      </c>
    </row>
    <row r="1124" spans="1:2" x14ac:dyDescent="0.2">
      <c r="A1124" t="s">
        <v>4514</v>
      </c>
      <c r="B1124">
        <v>0.5</v>
      </c>
    </row>
    <row r="1125" spans="1:2" x14ac:dyDescent="0.2">
      <c r="A1125" t="s">
        <v>4515</v>
      </c>
      <c r="B1125">
        <v>0.5</v>
      </c>
    </row>
    <row r="1126" spans="1:2" x14ac:dyDescent="0.2">
      <c r="A1126" t="s">
        <v>4516</v>
      </c>
      <c r="B1126">
        <v>0.5</v>
      </c>
    </row>
    <row r="1127" spans="1:2" x14ac:dyDescent="0.2">
      <c r="A1127" t="s">
        <v>4517</v>
      </c>
      <c r="B1127">
        <v>0.5</v>
      </c>
    </row>
    <row r="1128" spans="1:2" x14ac:dyDescent="0.2">
      <c r="A1128" t="s">
        <v>4518</v>
      </c>
      <c r="B1128">
        <v>0.5</v>
      </c>
    </row>
    <row r="1129" spans="1:2" x14ac:dyDescent="0.2">
      <c r="A1129" t="s">
        <v>4519</v>
      </c>
      <c r="B1129">
        <v>0.5</v>
      </c>
    </row>
    <row r="1130" spans="1:2" x14ac:dyDescent="0.2">
      <c r="A1130" t="s">
        <v>4520</v>
      </c>
      <c r="B1130">
        <v>0.5</v>
      </c>
    </row>
    <row r="1131" spans="1:2" x14ac:dyDescent="0.2">
      <c r="A1131" t="s">
        <v>4521</v>
      </c>
      <c r="B1131">
        <v>0.5</v>
      </c>
    </row>
    <row r="1132" spans="1:2" x14ac:dyDescent="0.2">
      <c r="A1132" t="s">
        <v>4522</v>
      </c>
      <c r="B1132">
        <v>0.5</v>
      </c>
    </row>
    <row r="1133" spans="1:2" x14ac:dyDescent="0.2">
      <c r="A1133" t="s">
        <v>4523</v>
      </c>
      <c r="B1133">
        <v>0.5</v>
      </c>
    </row>
    <row r="1134" spans="1:2" x14ac:dyDescent="0.2">
      <c r="A1134" t="s">
        <v>4524</v>
      </c>
      <c r="B1134">
        <v>0.5</v>
      </c>
    </row>
    <row r="1135" spans="1:2" x14ac:dyDescent="0.2">
      <c r="A1135" t="s">
        <v>4525</v>
      </c>
      <c r="B1135">
        <v>0.5</v>
      </c>
    </row>
    <row r="1136" spans="1:2" x14ac:dyDescent="0.2">
      <c r="A1136" t="s">
        <v>4526</v>
      </c>
      <c r="B1136">
        <v>0.5</v>
      </c>
    </row>
    <row r="1137" spans="1:2" x14ac:dyDescent="0.2">
      <c r="A1137" t="s">
        <v>4527</v>
      </c>
      <c r="B1137">
        <v>0.5</v>
      </c>
    </row>
    <row r="1138" spans="1:2" x14ac:dyDescent="0.2">
      <c r="A1138" t="s">
        <v>4528</v>
      </c>
      <c r="B1138">
        <v>0.5</v>
      </c>
    </row>
    <row r="1139" spans="1:2" x14ac:dyDescent="0.2">
      <c r="A1139" t="s">
        <v>4529</v>
      </c>
      <c r="B1139">
        <v>0.5</v>
      </c>
    </row>
    <row r="1140" spans="1:2" x14ac:dyDescent="0.2">
      <c r="A1140" t="s">
        <v>4530</v>
      </c>
      <c r="B1140">
        <v>0.5</v>
      </c>
    </row>
    <row r="1141" spans="1:2" x14ac:dyDescent="0.2">
      <c r="A1141" t="s">
        <v>4531</v>
      </c>
      <c r="B1141">
        <v>0.5</v>
      </c>
    </row>
    <row r="1142" spans="1:2" x14ac:dyDescent="0.2">
      <c r="A1142" t="s">
        <v>4532</v>
      </c>
      <c r="B1142">
        <v>0.5</v>
      </c>
    </row>
    <row r="1143" spans="1:2" x14ac:dyDescent="0.2">
      <c r="A1143" t="s">
        <v>4533</v>
      </c>
      <c r="B1143">
        <v>0.5</v>
      </c>
    </row>
    <row r="1144" spans="1:2" x14ac:dyDescent="0.2">
      <c r="A1144" t="s">
        <v>4534</v>
      </c>
      <c r="B1144">
        <v>0.5</v>
      </c>
    </row>
    <row r="1145" spans="1:2" x14ac:dyDescent="0.2">
      <c r="A1145" t="s">
        <v>4535</v>
      </c>
      <c r="B1145">
        <v>0.5</v>
      </c>
    </row>
    <row r="1146" spans="1:2" x14ac:dyDescent="0.2">
      <c r="A1146" t="s">
        <v>4536</v>
      </c>
      <c r="B1146">
        <v>0.5</v>
      </c>
    </row>
    <row r="1147" spans="1:2" x14ac:dyDescent="0.2">
      <c r="A1147" t="s">
        <v>4537</v>
      </c>
      <c r="B1147">
        <v>0.5</v>
      </c>
    </row>
    <row r="1148" spans="1:2" x14ac:dyDescent="0.2">
      <c r="A1148" t="s">
        <v>4538</v>
      </c>
      <c r="B1148">
        <v>0.5</v>
      </c>
    </row>
    <row r="1149" spans="1:2" x14ac:dyDescent="0.2">
      <c r="A1149" t="s">
        <v>4539</v>
      </c>
      <c r="B1149">
        <v>0.5</v>
      </c>
    </row>
    <row r="1150" spans="1:2" x14ac:dyDescent="0.2">
      <c r="A1150" t="s">
        <v>4540</v>
      </c>
      <c r="B1150">
        <v>0.5</v>
      </c>
    </row>
    <row r="1151" spans="1:2" x14ac:dyDescent="0.2">
      <c r="A1151" t="s">
        <v>4541</v>
      </c>
      <c r="B1151">
        <v>0.5</v>
      </c>
    </row>
    <row r="1152" spans="1:2" x14ac:dyDescent="0.2">
      <c r="A1152" t="s">
        <v>4542</v>
      </c>
      <c r="B1152">
        <v>0.5</v>
      </c>
    </row>
    <row r="1153" spans="1:2" x14ac:dyDescent="0.2">
      <c r="A1153" t="s">
        <v>4543</v>
      </c>
      <c r="B1153">
        <v>0.5</v>
      </c>
    </row>
    <row r="1154" spans="1:2" x14ac:dyDescent="0.2">
      <c r="A1154" t="s">
        <v>4544</v>
      </c>
      <c r="B1154">
        <v>0.5</v>
      </c>
    </row>
    <row r="1155" spans="1:2" x14ac:dyDescent="0.2">
      <c r="A1155" t="s">
        <v>4545</v>
      </c>
      <c r="B1155">
        <v>0.5</v>
      </c>
    </row>
    <row r="1156" spans="1:2" x14ac:dyDescent="0.2">
      <c r="A1156" t="s">
        <v>4546</v>
      </c>
      <c r="B1156">
        <v>0.5</v>
      </c>
    </row>
    <row r="1157" spans="1:2" x14ac:dyDescent="0.2">
      <c r="A1157" t="s">
        <v>4547</v>
      </c>
      <c r="B1157">
        <v>0.5</v>
      </c>
    </row>
    <row r="1158" spans="1:2" x14ac:dyDescent="0.2">
      <c r="A1158" t="s">
        <v>4548</v>
      </c>
      <c r="B1158">
        <v>0.5</v>
      </c>
    </row>
    <row r="1159" spans="1:2" x14ac:dyDescent="0.2">
      <c r="A1159" t="s">
        <v>4549</v>
      </c>
      <c r="B1159">
        <v>0.5</v>
      </c>
    </row>
    <row r="1160" spans="1:2" x14ac:dyDescent="0.2">
      <c r="A1160" t="s">
        <v>4550</v>
      </c>
      <c r="B1160">
        <v>0.5</v>
      </c>
    </row>
    <row r="1161" spans="1:2" x14ac:dyDescent="0.2">
      <c r="A1161" t="s">
        <v>4551</v>
      </c>
      <c r="B1161">
        <v>0.5</v>
      </c>
    </row>
    <row r="1162" spans="1:2" x14ac:dyDescent="0.2">
      <c r="A1162" t="s">
        <v>4552</v>
      </c>
      <c r="B1162">
        <v>0.5</v>
      </c>
    </row>
    <row r="1163" spans="1:2" x14ac:dyDescent="0.2">
      <c r="A1163" t="s">
        <v>4553</v>
      </c>
      <c r="B1163">
        <v>0.5</v>
      </c>
    </row>
    <row r="1164" spans="1:2" x14ac:dyDescent="0.2">
      <c r="A1164" t="s">
        <v>4554</v>
      </c>
      <c r="B1164">
        <v>0.5</v>
      </c>
    </row>
    <row r="1165" spans="1:2" x14ac:dyDescent="0.2">
      <c r="A1165" t="s">
        <v>4555</v>
      </c>
      <c r="B1165">
        <v>0.5</v>
      </c>
    </row>
    <row r="1166" spans="1:2" x14ac:dyDescent="0.2">
      <c r="A1166" t="s">
        <v>4556</v>
      </c>
      <c r="B1166">
        <v>0.5</v>
      </c>
    </row>
    <row r="1167" spans="1:2" x14ac:dyDescent="0.2">
      <c r="A1167" t="s">
        <v>4557</v>
      </c>
      <c r="B1167">
        <v>0.5</v>
      </c>
    </row>
    <row r="1168" spans="1:2" x14ac:dyDescent="0.2">
      <c r="A1168" t="s">
        <v>4558</v>
      </c>
      <c r="B1168">
        <v>0.5</v>
      </c>
    </row>
    <row r="1169" spans="1:2" x14ac:dyDescent="0.2">
      <c r="A1169" t="s">
        <v>4559</v>
      </c>
      <c r="B1169">
        <v>0.5</v>
      </c>
    </row>
    <row r="1170" spans="1:2" x14ac:dyDescent="0.2">
      <c r="A1170" t="s">
        <v>4560</v>
      </c>
      <c r="B1170">
        <v>0.5</v>
      </c>
    </row>
    <row r="1171" spans="1:2" x14ac:dyDescent="0.2">
      <c r="A1171" t="s">
        <v>4561</v>
      </c>
      <c r="B1171">
        <v>0.5</v>
      </c>
    </row>
    <row r="1172" spans="1:2" x14ac:dyDescent="0.2">
      <c r="A1172" t="s">
        <v>4562</v>
      </c>
      <c r="B1172">
        <v>0.5</v>
      </c>
    </row>
    <row r="1173" spans="1:2" x14ac:dyDescent="0.2">
      <c r="A1173" t="s">
        <v>4563</v>
      </c>
      <c r="B1173">
        <v>0.5</v>
      </c>
    </row>
    <row r="1174" spans="1:2" x14ac:dyDescent="0.2">
      <c r="A1174" t="s">
        <v>4564</v>
      </c>
      <c r="B1174">
        <v>0.5</v>
      </c>
    </row>
    <row r="1175" spans="1:2" x14ac:dyDescent="0.2">
      <c r="A1175" t="s">
        <v>4565</v>
      </c>
      <c r="B1175">
        <v>0.5</v>
      </c>
    </row>
    <row r="1176" spans="1:2" x14ac:dyDescent="0.2">
      <c r="A1176" t="s">
        <v>4566</v>
      </c>
      <c r="B1176">
        <v>0.5</v>
      </c>
    </row>
    <row r="1177" spans="1:2" x14ac:dyDescent="0.2">
      <c r="A1177" t="s">
        <v>4567</v>
      </c>
      <c r="B1177">
        <v>0.5</v>
      </c>
    </row>
    <row r="1178" spans="1:2" x14ac:dyDescent="0.2">
      <c r="A1178" t="s">
        <v>4568</v>
      </c>
      <c r="B1178">
        <v>0.5</v>
      </c>
    </row>
    <row r="1179" spans="1:2" x14ac:dyDescent="0.2">
      <c r="A1179" t="s">
        <v>4569</v>
      </c>
      <c r="B1179">
        <v>0.5</v>
      </c>
    </row>
    <row r="1180" spans="1:2" x14ac:dyDescent="0.2">
      <c r="A1180" t="s">
        <v>4570</v>
      </c>
      <c r="B1180">
        <v>0.5</v>
      </c>
    </row>
    <row r="1181" spans="1:2" x14ac:dyDescent="0.2">
      <c r="A1181" t="s">
        <v>4571</v>
      </c>
      <c r="B1181">
        <v>0.5</v>
      </c>
    </row>
    <row r="1182" spans="1:2" x14ac:dyDescent="0.2">
      <c r="A1182" t="s">
        <v>4572</v>
      </c>
      <c r="B1182">
        <v>0.5</v>
      </c>
    </row>
    <row r="1183" spans="1:2" x14ac:dyDescent="0.2">
      <c r="A1183" t="s">
        <v>4573</v>
      </c>
      <c r="B1183">
        <v>0.5</v>
      </c>
    </row>
    <row r="1184" spans="1:2" x14ac:dyDescent="0.2">
      <c r="A1184" t="s">
        <v>4574</v>
      </c>
      <c r="B1184">
        <v>0.5</v>
      </c>
    </row>
    <row r="1185" spans="1:2" x14ac:dyDescent="0.2">
      <c r="A1185" t="s">
        <v>4575</v>
      </c>
      <c r="B1185">
        <v>0.5</v>
      </c>
    </row>
    <row r="1186" spans="1:2" x14ac:dyDescent="0.2">
      <c r="A1186" t="s">
        <v>4576</v>
      </c>
      <c r="B1186">
        <v>0.5</v>
      </c>
    </row>
    <row r="1187" spans="1:2" x14ac:dyDescent="0.2">
      <c r="A1187" t="s">
        <v>4577</v>
      </c>
      <c r="B1187">
        <v>0.5</v>
      </c>
    </row>
    <row r="1188" spans="1:2" x14ac:dyDescent="0.2">
      <c r="A1188" t="s">
        <v>4578</v>
      </c>
      <c r="B1188">
        <v>0.5</v>
      </c>
    </row>
    <row r="1189" spans="1:2" x14ac:dyDescent="0.2">
      <c r="A1189" t="s">
        <v>4579</v>
      </c>
      <c r="B1189">
        <v>0.5</v>
      </c>
    </row>
    <row r="1190" spans="1:2" x14ac:dyDescent="0.2">
      <c r="A1190" t="s">
        <v>4580</v>
      </c>
      <c r="B1190">
        <v>0.5</v>
      </c>
    </row>
    <row r="1191" spans="1:2" x14ac:dyDescent="0.2">
      <c r="A1191" t="s">
        <v>4581</v>
      </c>
      <c r="B1191">
        <v>0.5</v>
      </c>
    </row>
    <row r="1192" spans="1:2" x14ac:dyDescent="0.2">
      <c r="A1192" t="s">
        <v>4582</v>
      </c>
      <c r="B1192">
        <v>0.5</v>
      </c>
    </row>
    <row r="1193" spans="1:2" x14ac:dyDescent="0.2">
      <c r="A1193" t="s">
        <v>4583</v>
      </c>
      <c r="B1193">
        <v>0.5</v>
      </c>
    </row>
    <row r="1194" spans="1:2" x14ac:dyDescent="0.2">
      <c r="A1194" t="s">
        <v>4584</v>
      </c>
      <c r="B1194">
        <v>0.5</v>
      </c>
    </row>
    <row r="1195" spans="1:2" x14ac:dyDescent="0.2">
      <c r="A1195" t="s">
        <v>4585</v>
      </c>
      <c r="B1195">
        <v>0.5</v>
      </c>
    </row>
    <row r="1196" spans="1:2" x14ac:dyDescent="0.2">
      <c r="A1196" t="s">
        <v>4586</v>
      </c>
      <c r="B1196">
        <v>0.5</v>
      </c>
    </row>
    <row r="1197" spans="1:2" x14ac:dyDescent="0.2">
      <c r="A1197" t="s">
        <v>4587</v>
      </c>
      <c r="B1197">
        <v>0.5</v>
      </c>
    </row>
    <row r="1198" spans="1:2" x14ac:dyDescent="0.2">
      <c r="A1198" t="s">
        <v>4588</v>
      </c>
      <c r="B1198">
        <v>0.5</v>
      </c>
    </row>
    <row r="1199" spans="1:2" x14ac:dyDescent="0.2">
      <c r="A1199" t="s">
        <v>4589</v>
      </c>
      <c r="B1199">
        <v>0.5</v>
      </c>
    </row>
    <row r="1200" spans="1:2" x14ac:dyDescent="0.2">
      <c r="A1200" t="s">
        <v>4590</v>
      </c>
      <c r="B1200">
        <v>0.5</v>
      </c>
    </row>
    <row r="1201" spans="1:2" x14ac:dyDescent="0.2">
      <c r="A1201" t="s">
        <v>4591</v>
      </c>
      <c r="B1201">
        <v>0.5</v>
      </c>
    </row>
    <row r="1202" spans="1:2" x14ac:dyDescent="0.2">
      <c r="A1202" t="s">
        <v>4592</v>
      </c>
      <c r="B1202">
        <v>0.5</v>
      </c>
    </row>
    <row r="1203" spans="1:2" x14ac:dyDescent="0.2">
      <c r="A1203" t="s">
        <v>4593</v>
      </c>
      <c r="B1203">
        <v>0.5</v>
      </c>
    </row>
    <row r="1204" spans="1:2" x14ac:dyDescent="0.2">
      <c r="A1204" t="s">
        <v>4594</v>
      </c>
      <c r="B1204">
        <v>0.5</v>
      </c>
    </row>
    <row r="1205" spans="1:2" x14ac:dyDescent="0.2">
      <c r="A1205" t="s">
        <v>4595</v>
      </c>
      <c r="B1205">
        <v>0.5</v>
      </c>
    </row>
    <row r="1206" spans="1:2" x14ac:dyDescent="0.2">
      <c r="A1206" t="s">
        <v>4596</v>
      </c>
      <c r="B1206">
        <v>0.5</v>
      </c>
    </row>
    <row r="1207" spans="1:2" x14ac:dyDescent="0.2">
      <c r="A1207" t="s">
        <v>4597</v>
      </c>
      <c r="B1207">
        <v>0.5</v>
      </c>
    </row>
    <row r="1208" spans="1:2" x14ac:dyDescent="0.2">
      <c r="A1208" t="s">
        <v>4598</v>
      </c>
      <c r="B1208">
        <v>0.5</v>
      </c>
    </row>
    <row r="1209" spans="1:2" x14ac:dyDescent="0.2">
      <c r="A1209" t="s">
        <v>4599</v>
      </c>
      <c r="B1209">
        <v>0.5</v>
      </c>
    </row>
    <row r="1210" spans="1:2" x14ac:dyDescent="0.2">
      <c r="A1210" t="s">
        <v>4600</v>
      </c>
      <c r="B1210">
        <v>0.5</v>
      </c>
    </row>
    <row r="1211" spans="1:2" x14ac:dyDescent="0.2">
      <c r="A1211" t="s">
        <v>4601</v>
      </c>
      <c r="B1211">
        <v>0.5</v>
      </c>
    </row>
  </sheetData>
  <sheetProtection algorithmName="SHA-512" hashValue="N+GSz95D/9w3rmg7+VlL3ge9srPIe4FEbttr3Z+cntDwEUu1bwcwKZ7u43JGYGZYHx9iuPXHwES4FCosaIxwdw==" saltValue="xgVfoBdQDGWBLSr2tTdoBw==" spinCount="100000" sheet="1" objects="1" scenarios="1" selectLockedCells="1"/>
  <phoneticPr fontId="0" type="noConversion"/>
  <printOptions gridLines="1" gridLinesSet="0"/>
  <pageMargins left="0.75" right="0.75" top="1" bottom="1" header="0.5" footer="0.5"/>
  <headerFooter alignWithMargins="0">
    <oddHeader>&amp;A</oddHeader>
    <oddFooter>Sida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tabColor indexed="13"/>
    <pageSetUpPr autoPageBreaks="0"/>
  </sheetPr>
  <dimension ref="A1:AT131"/>
  <sheetViews>
    <sheetView showGridLines="0" showZeros="0" tabSelected="1" zoomScale="90" zoomScaleNormal="90" zoomScaleSheetLayoutView="100" workbookViewId="0">
      <selection activeCell="E2" sqref="E2:W2"/>
    </sheetView>
  </sheetViews>
  <sheetFormatPr defaultColWidth="9.140625" defaultRowHeight="12.75" x14ac:dyDescent="0.2"/>
  <cols>
    <col min="1" max="3" width="2.85546875" style="203" customWidth="1"/>
    <col min="4" max="4" width="3.85546875" style="203" customWidth="1"/>
    <col min="5" max="7" width="2.140625" style="203" customWidth="1"/>
    <col min="8" max="8" width="0.140625" style="203" customWidth="1"/>
    <col min="9" max="13" width="2.140625" style="203" customWidth="1"/>
    <col min="14" max="14" width="6.42578125" style="203" customWidth="1"/>
    <col min="15" max="15" width="2.7109375" style="203" customWidth="1"/>
    <col min="16" max="20" width="2.140625" style="203" customWidth="1"/>
    <col min="21" max="21" width="8" style="203" customWidth="1"/>
    <col min="22" max="22" width="5.42578125" style="203" customWidth="1"/>
    <col min="23" max="24" width="2.85546875" style="203" customWidth="1"/>
    <col min="25" max="25" width="10" style="203" customWidth="1"/>
    <col min="26" max="27" width="4.5703125" style="203" customWidth="1"/>
    <col min="28" max="28" width="16.42578125" style="203" customWidth="1"/>
    <col min="29" max="29" width="4.7109375" style="203" hidden="1" customWidth="1"/>
    <col min="30" max="30" width="15.7109375" style="203" hidden="1" customWidth="1"/>
    <col min="31" max="36" width="4.7109375" style="203" hidden="1" customWidth="1"/>
    <col min="37" max="37" width="4.7109375" style="203" customWidth="1"/>
    <col min="38" max="38" width="13.7109375" style="203" customWidth="1"/>
    <col min="39" max="41" width="9.140625" style="203"/>
    <col min="42" max="46" width="9.140625" style="468"/>
    <col min="47" max="16384" width="9.140625" style="203"/>
  </cols>
  <sheetData>
    <row r="1" spans="1:41" ht="27" customHeight="1" thickBot="1" x14ac:dyDescent="0.4">
      <c r="A1" s="504" t="s">
        <v>431</v>
      </c>
      <c r="B1" s="505"/>
      <c r="C1" s="505"/>
      <c r="D1" s="505"/>
      <c r="E1" s="505"/>
      <c r="F1" s="505"/>
      <c r="G1" s="505"/>
      <c r="H1" s="505"/>
      <c r="I1" s="505"/>
      <c r="J1" s="505"/>
      <c r="K1" s="505"/>
      <c r="L1" s="505"/>
      <c r="M1" s="505"/>
      <c r="N1" s="506"/>
      <c r="O1" s="506"/>
      <c r="P1" s="506"/>
      <c r="Q1" s="506"/>
      <c r="R1" s="506"/>
      <c r="S1" s="506"/>
      <c r="T1" s="506"/>
      <c r="U1" s="507"/>
      <c r="V1" s="507"/>
      <c r="W1" s="507"/>
      <c r="X1" s="566" t="s">
        <v>4883</v>
      </c>
      <c r="Y1" s="566"/>
      <c r="Z1" s="566"/>
      <c r="AA1" s="536" t="s">
        <v>4709</v>
      </c>
      <c r="AB1" s="536"/>
      <c r="AC1" s="472"/>
      <c r="AD1" s="201"/>
      <c r="AE1" s="201"/>
      <c r="AF1" s="201"/>
      <c r="AG1" s="201"/>
      <c r="AH1" s="202"/>
      <c r="AI1" s="201"/>
      <c r="AJ1" s="201"/>
      <c r="AK1" s="202"/>
      <c r="AL1" s="201"/>
      <c r="AM1" s="201"/>
      <c r="AN1" s="201"/>
      <c r="AO1" s="468"/>
    </row>
    <row r="2" spans="1:41" ht="18.75" customHeight="1" thickTop="1" thickBot="1" x14ac:dyDescent="0.25">
      <c r="A2" s="582" t="s">
        <v>439</v>
      </c>
      <c r="B2" s="583"/>
      <c r="C2" s="583"/>
      <c r="D2" s="583"/>
      <c r="E2" s="578"/>
      <c r="F2" s="579"/>
      <c r="G2" s="579"/>
      <c r="H2" s="579"/>
      <c r="I2" s="579"/>
      <c r="J2" s="579"/>
      <c r="K2" s="579"/>
      <c r="L2" s="579"/>
      <c r="M2" s="579"/>
      <c r="N2" s="579"/>
      <c r="O2" s="579"/>
      <c r="P2" s="579"/>
      <c r="Q2" s="579"/>
      <c r="R2" s="579"/>
      <c r="S2" s="579"/>
      <c r="T2" s="579"/>
      <c r="U2" s="580"/>
      <c r="V2" s="580"/>
      <c r="W2" s="581"/>
      <c r="X2" s="572" t="s">
        <v>3654</v>
      </c>
      <c r="Y2" s="573"/>
      <c r="Z2" s="573"/>
      <c r="AA2" s="573"/>
      <c r="AB2" s="573"/>
      <c r="AC2" s="574"/>
      <c r="AD2" s="204" t="s">
        <v>1131</v>
      </c>
      <c r="AE2" s="204"/>
      <c r="AF2" s="204"/>
      <c r="AG2" s="201"/>
      <c r="AH2" s="205" t="s">
        <v>3660</v>
      </c>
      <c r="AI2" s="291" t="s">
        <v>1130</v>
      </c>
      <c r="AJ2" s="201"/>
      <c r="AK2" s="289" t="s">
        <v>826</v>
      </c>
      <c r="AL2" s="201"/>
      <c r="AM2" s="201"/>
      <c r="AN2" s="201"/>
      <c r="AO2" s="201"/>
    </row>
    <row r="3" spans="1:41" ht="18.75" customHeight="1" x14ac:dyDescent="0.2">
      <c r="A3" s="510" t="s">
        <v>3663</v>
      </c>
      <c r="B3" s="511"/>
      <c r="C3" s="511"/>
      <c r="D3" s="511"/>
      <c r="E3" s="512"/>
      <c r="F3" s="513"/>
      <c r="G3" s="513"/>
      <c r="H3" s="513"/>
      <c r="I3" s="513"/>
      <c r="J3" s="513"/>
      <c r="K3" s="513"/>
      <c r="L3" s="513"/>
      <c r="M3" s="513"/>
      <c r="N3" s="513"/>
      <c r="O3" s="513"/>
      <c r="P3" s="513"/>
      <c r="Q3" s="513"/>
      <c r="R3" s="513"/>
      <c r="S3" s="513"/>
      <c r="T3" s="513"/>
      <c r="U3" s="514"/>
      <c r="V3" s="514"/>
      <c r="W3" s="514"/>
      <c r="X3" s="517"/>
      <c r="Y3" s="518"/>
      <c r="Z3" s="518"/>
      <c r="AA3" s="518"/>
      <c r="AB3" s="518"/>
      <c r="AC3" s="519"/>
      <c r="AD3" s="204" t="s">
        <v>1129</v>
      </c>
      <c r="AE3" s="204"/>
      <c r="AF3" s="204"/>
      <c r="AG3" s="201"/>
      <c r="AH3" s="206"/>
      <c r="AI3" s="207"/>
      <c r="AJ3" s="201"/>
      <c r="AK3" s="289" t="s">
        <v>826</v>
      </c>
      <c r="AL3" s="201"/>
      <c r="AM3" s="201"/>
      <c r="AN3" s="201"/>
      <c r="AO3" s="201"/>
    </row>
    <row r="4" spans="1:41" ht="18.75" customHeight="1" x14ac:dyDescent="0.2">
      <c r="A4" s="208" t="s">
        <v>477</v>
      </c>
      <c r="B4" s="209"/>
      <c r="C4" s="209"/>
      <c r="D4" s="209"/>
      <c r="E4" s="537"/>
      <c r="F4" s="538"/>
      <c r="G4" s="538"/>
      <c r="H4" s="538"/>
      <c r="I4" s="538"/>
      <c r="J4" s="538"/>
      <c r="K4" s="538"/>
      <c r="L4" s="538"/>
      <c r="M4" s="538"/>
      <c r="N4" s="538"/>
      <c r="O4" s="538"/>
      <c r="P4" s="538"/>
      <c r="Q4" s="538"/>
      <c r="R4" s="538"/>
      <c r="S4" s="538"/>
      <c r="T4" s="538"/>
      <c r="U4" s="538"/>
      <c r="V4" s="538"/>
      <c r="W4" s="539"/>
      <c r="X4" s="515" t="s">
        <v>3634</v>
      </c>
      <c r="Y4" s="516"/>
      <c r="Z4" s="210"/>
      <c r="AA4" s="210" t="s">
        <v>1737</v>
      </c>
      <c r="AB4" s="210"/>
      <c r="AC4" s="211"/>
      <c r="AD4" s="204" t="s">
        <v>1130</v>
      </c>
      <c r="AE4" s="212"/>
      <c r="AF4" s="212"/>
      <c r="AG4" s="201"/>
      <c r="AH4" s="201"/>
      <c r="AI4" s="201"/>
      <c r="AJ4" s="201"/>
      <c r="AK4" s="289" t="s">
        <v>826</v>
      </c>
      <c r="AL4" s="201"/>
      <c r="AM4" s="201"/>
      <c r="AN4" s="201"/>
      <c r="AO4" s="201"/>
    </row>
    <row r="5" spans="1:41" ht="18.75" customHeight="1" x14ac:dyDescent="0.2">
      <c r="A5" s="213"/>
      <c r="B5" s="213"/>
      <c r="C5" s="213"/>
      <c r="D5" s="213"/>
      <c r="E5" s="540"/>
      <c r="F5" s="540"/>
      <c r="G5" s="540"/>
      <c r="H5" s="540"/>
      <c r="I5" s="540"/>
      <c r="J5" s="540"/>
      <c r="K5" s="540"/>
      <c r="L5" s="540"/>
      <c r="M5" s="540"/>
      <c r="N5" s="540"/>
      <c r="O5" s="540"/>
      <c r="P5" s="540"/>
      <c r="Q5" s="540"/>
      <c r="R5" s="540"/>
      <c r="S5" s="540"/>
      <c r="T5" s="540"/>
      <c r="U5" s="540"/>
      <c r="V5" s="540"/>
      <c r="W5" s="541"/>
      <c r="X5" s="517"/>
      <c r="Y5" s="518"/>
      <c r="Z5" s="214"/>
      <c r="AA5" s="534"/>
      <c r="AB5" s="535"/>
      <c r="AC5" s="467"/>
      <c r="AD5" s="215">
        <f>IF(AI2="JA",0,1)</f>
        <v>1</v>
      </c>
      <c r="AE5" s="212"/>
      <c r="AF5" s="212"/>
      <c r="AG5" s="201"/>
      <c r="AH5" s="201"/>
      <c r="AI5" s="201"/>
      <c r="AJ5" s="201"/>
      <c r="AK5" s="289" t="s">
        <v>826</v>
      </c>
      <c r="AL5" s="201"/>
      <c r="AM5" s="201"/>
      <c r="AN5" s="201"/>
      <c r="AO5" s="201"/>
    </row>
    <row r="6" spans="1:41" ht="15.75" customHeight="1" x14ac:dyDescent="0.2">
      <c r="A6" s="216" t="s">
        <v>478</v>
      </c>
      <c r="B6" s="217"/>
      <c r="C6" s="217"/>
      <c r="D6" s="217"/>
      <c r="E6" s="537"/>
      <c r="F6" s="538"/>
      <c r="G6" s="538"/>
      <c r="H6" s="538"/>
      <c r="I6" s="538"/>
      <c r="J6" s="538"/>
      <c r="K6" s="538"/>
      <c r="L6" s="538"/>
      <c r="M6" s="538"/>
      <c r="N6" s="538"/>
      <c r="O6" s="538"/>
      <c r="P6" s="538"/>
      <c r="Q6" s="538"/>
      <c r="R6" s="538"/>
      <c r="S6" s="538"/>
      <c r="T6" s="538"/>
      <c r="U6" s="538"/>
      <c r="V6" s="538"/>
      <c r="W6" s="539"/>
      <c r="X6" s="515" t="s">
        <v>1741</v>
      </c>
      <c r="Y6" s="542"/>
      <c r="Z6" s="542"/>
      <c r="AA6" s="542"/>
      <c r="AB6" s="218"/>
      <c r="AC6" s="219"/>
      <c r="AD6" s="220"/>
      <c r="AE6" s="221"/>
      <c r="AF6" s="220"/>
      <c r="AG6" s="221"/>
      <c r="AH6" s="221"/>
      <c r="AI6" s="201"/>
      <c r="AJ6" s="201"/>
      <c r="AK6" s="201"/>
      <c r="AL6" s="201"/>
      <c r="AM6" s="201"/>
      <c r="AN6" s="201"/>
      <c r="AO6" s="201"/>
    </row>
    <row r="7" spans="1:41" ht="18.75" customHeight="1" x14ac:dyDescent="0.2">
      <c r="A7" s="222"/>
      <c r="B7" s="222"/>
      <c r="C7" s="222"/>
      <c r="D7" s="222"/>
      <c r="E7" s="540"/>
      <c r="F7" s="540"/>
      <c r="G7" s="540"/>
      <c r="H7" s="540"/>
      <c r="I7" s="540"/>
      <c r="J7" s="540"/>
      <c r="K7" s="540"/>
      <c r="L7" s="540"/>
      <c r="M7" s="540"/>
      <c r="N7" s="540"/>
      <c r="O7" s="540"/>
      <c r="P7" s="540"/>
      <c r="Q7" s="540"/>
      <c r="R7" s="540"/>
      <c r="S7" s="540"/>
      <c r="T7" s="540"/>
      <c r="U7" s="540"/>
      <c r="V7" s="540"/>
      <c r="W7" s="541"/>
      <c r="X7" s="520"/>
      <c r="Y7" s="521"/>
      <c r="Z7" s="521"/>
      <c r="AA7" s="521"/>
      <c r="AB7" s="521"/>
      <c r="AC7" s="522"/>
      <c r="AD7" s="223"/>
      <c r="AE7" s="212"/>
      <c r="AF7" s="212"/>
      <c r="AG7" s="201"/>
      <c r="AH7" s="201"/>
      <c r="AI7" s="201"/>
      <c r="AJ7" s="201"/>
      <c r="AK7" s="201"/>
      <c r="AL7" s="201"/>
      <c r="AM7" s="201"/>
      <c r="AN7" s="201"/>
      <c r="AO7" s="201"/>
    </row>
    <row r="8" spans="1:41" ht="18.75" customHeight="1" x14ac:dyDescent="0.2">
      <c r="A8" s="559" t="s">
        <v>3664</v>
      </c>
      <c r="B8" s="546"/>
      <c r="C8" s="546"/>
      <c r="D8" s="546"/>
      <c r="E8" s="546"/>
      <c r="F8" s="546"/>
      <c r="G8" s="546"/>
      <c r="H8" s="546"/>
      <c r="I8" s="546"/>
      <c r="J8" s="546"/>
      <c r="K8" s="546"/>
      <c r="L8" s="546"/>
      <c r="M8" s="546"/>
      <c r="N8" s="546"/>
      <c r="O8" s="560">
        <v>1</v>
      </c>
      <c r="P8" s="561"/>
      <c r="Q8" s="562"/>
      <c r="R8" s="224"/>
      <c r="S8" s="224"/>
      <c r="T8" s="526"/>
      <c r="U8" s="527"/>
      <c r="V8" s="527"/>
      <c r="W8" s="528"/>
      <c r="X8" s="556" t="s">
        <v>1739</v>
      </c>
      <c r="Y8" s="557"/>
      <c r="Z8" s="557"/>
      <c r="AA8" s="557"/>
      <c r="AB8" s="557"/>
      <c r="AC8" s="558"/>
      <c r="AD8" s="204"/>
      <c r="AE8" s="212"/>
      <c r="AF8" s="212"/>
      <c r="AG8" s="201"/>
      <c r="AH8" s="201"/>
      <c r="AI8" s="201"/>
      <c r="AJ8" s="201"/>
      <c r="AK8" s="201"/>
      <c r="AL8" s="201"/>
      <c r="AM8" s="201"/>
      <c r="AN8" s="201"/>
      <c r="AO8" s="201"/>
    </row>
    <row r="9" spans="1:41" x14ac:dyDescent="0.2">
      <c r="A9" s="545" t="s">
        <v>479</v>
      </c>
      <c r="B9" s="546"/>
      <c r="C9" s="546"/>
      <c r="D9" s="546"/>
      <c r="E9" s="547"/>
      <c r="F9" s="548"/>
      <c r="G9" s="548"/>
      <c r="H9" s="548"/>
      <c r="I9" s="548"/>
      <c r="J9" s="548"/>
      <c r="K9" s="548"/>
      <c r="L9" s="548"/>
      <c r="M9" s="548"/>
      <c r="N9" s="548"/>
      <c r="O9" s="548"/>
      <c r="P9" s="549"/>
      <c r="Q9" s="549"/>
      <c r="R9" s="549"/>
      <c r="S9" s="549"/>
      <c r="T9" s="549"/>
      <c r="U9" s="549"/>
      <c r="V9" s="549"/>
      <c r="W9" s="549"/>
      <c r="X9" s="571"/>
      <c r="Y9" s="521"/>
      <c r="Z9" s="521"/>
      <c r="AA9" s="521"/>
      <c r="AB9" s="521"/>
      <c r="AC9" s="522"/>
      <c r="AD9" s="225"/>
      <c r="AE9" s="225"/>
      <c r="AF9" s="225"/>
      <c r="AG9" s="201"/>
      <c r="AH9" s="201"/>
      <c r="AI9" s="201"/>
      <c r="AJ9" s="201"/>
      <c r="AK9" s="201"/>
      <c r="AL9" s="201"/>
      <c r="AM9" s="201"/>
      <c r="AN9" s="201"/>
      <c r="AO9" s="201"/>
    </row>
    <row r="10" spans="1:41" ht="13.5" thickBot="1" x14ac:dyDescent="0.25">
      <c r="A10" s="550" t="s">
        <v>1081</v>
      </c>
      <c r="B10" s="551"/>
      <c r="C10" s="551"/>
      <c r="D10" s="551"/>
      <c r="E10" s="532"/>
      <c r="F10" s="533"/>
      <c r="G10" s="533"/>
      <c r="H10" s="533"/>
      <c r="I10" s="533"/>
      <c r="J10" s="533"/>
      <c r="K10" s="533"/>
      <c r="L10" s="533"/>
      <c r="M10" s="533"/>
      <c r="N10" s="533"/>
      <c r="O10" s="533"/>
      <c r="P10" s="12"/>
      <c r="Q10" s="226"/>
      <c r="R10" s="226"/>
      <c r="S10" s="226"/>
      <c r="T10" s="529" t="s">
        <v>432</v>
      </c>
      <c r="U10" s="530"/>
      <c r="V10" s="530"/>
      <c r="W10" s="530"/>
      <c r="X10" s="531"/>
      <c r="Y10" s="531"/>
      <c r="Z10" s="531"/>
      <c r="AA10" s="531"/>
      <c r="AB10" s="531"/>
      <c r="AC10" s="531"/>
      <c r="AD10" s="201"/>
      <c r="AE10" s="201"/>
      <c r="AF10" s="201"/>
      <c r="AG10" s="201"/>
      <c r="AH10" s="201"/>
      <c r="AI10" s="201"/>
      <c r="AJ10" s="201"/>
      <c r="AK10" s="201"/>
      <c r="AL10" s="201"/>
      <c r="AM10" s="201"/>
      <c r="AN10" s="201"/>
      <c r="AO10" s="201"/>
    </row>
    <row r="11" spans="1:41" ht="13.5" thickTop="1" x14ac:dyDescent="0.2">
      <c r="A11" s="287"/>
      <c r="B11" s="287"/>
      <c r="C11" s="287"/>
      <c r="D11" s="287"/>
      <c r="E11" s="287"/>
      <c r="F11" s="287"/>
      <c r="G11" s="287"/>
      <c r="H11" s="287"/>
      <c r="I11" s="287"/>
      <c r="J11" s="287"/>
      <c r="K11" s="287"/>
      <c r="L11" s="287"/>
      <c r="M11" s="287"/>
      <c r="N11" s="287"/>
      <c r="O11" s="287"/>
      <c r="P11" s="287"/>
      <c r="Q11" s="287"/>
      <c r="R11" s="287"/>
      <c r="S11" s="287"/>
      <c r="T11" s="287"/>
      <c r="U11" s="287"/>
      <c r="V11" s="288"/>
      <c r="W11" s="288"/>
      <c r="X11" s="288"/>
      <c r="Y11" s="288"/>
      <c r="Z11" s="288"/>
      <c r="AA11" s="288"/>
      <c r="AB11" s="288"/>
      <c r="AC11" s="227"/>
      <c r="AD11" s="201"/>
      <c r="AE11" s="201"/>
      <c r="AF11" s="201"/>
      <c r="AG11" s="201"/>
      <c r="AH11" s="201"/>
      <c r="AI11" s="201"/>
      <c r="AJ11" s="201"/>
      <c r="AK11" s="201"/>
      <c r="AL11" s="201"/>
      <c r="AM11" s="201"/>
      <c r="AN11" s="201"/>
      <c r="AO11" s="201"/>
    </row>
    <row r="12" spans="1:41" x14ac:dyDescent="0.2">
      <c r="A12" s="523" t="s">
        <v>3655</v>
      </c>
      <c r="B12" s="524"/>
      <c r="C12" s="524"/>
      <c r="D12" s="524"/>
      <c r="E12" s="524"/>
      <c r="F12" s="524"/>
      <c r="G12" s="524"/>
      <c r="H12" s="524"/>
      <c r="I12" s="524"/>
      <c r="J12" s="524"/>
      <c r="K12" s="524"/>
      <c r="L12" s="524"/>
      <c r="M12" s="524"/>
      <c r="N12" s="524"/>
      <c r="O12" s="524"/>
      <c r="P12" s="524"/>
      <c r="Q12" s="524"/>
      <c r="R12" s="524"/>
      <c r="S12" s="524"/>
      <c r="T12" s="524"/>
      <c r="U12" s="524"/>
      <c r="V12" s="525"/>
      <c r="W12" s="229"/>
      <c r="X12" s="229"/>
      <c r="Y12" s="229"/>
      <c r="Z12" s="229"/>
      <c r="AA12" s="229"/>
      <c r="AB12" s="229"/>
      <c r="AC12" s="229"/>
      <c r="AD12" s="201"/>
      <c r="AE12" s="201"/>
      <c r="AF12" s="201"/>
      <c r="AG12" s="201"/>
      <c r="AH12" s="201"/>
      <c r="AI12" s="201"/>
      <c r="AJ12" s="201"/>
      <c r="AK12" s="201"/>
      <c r="AL12" s="201"/>
      <c r="AM12" s="201"/>
      <c r="AN12" s="201"/>
      <c r="AO12" s="201"/>
    </row>
    <row r="13" spans="1:41" x14ac:dyDescent="0.2">
      <c r="A13" s="230"/>
      <c r="B13" s="230"/>
      <c r="C13" s="230"/>
      <c r="D13" s="230"/>
      <c r="E13" s="230"/>
      <c r="F13" s="230"/>
      <c r="G13" s="230"/>
      <c r="H13" s="230"/>
      <c r="I13" s="230"/>
      <c r="J13" s="230"/>
      <c r="K13" s="230"/>
      <c r="L13" s="230"/>
      <c r="M13" s="230"/>
      <c r="N13" s="230"/>
      <c r="O13" s="230"/>
      <c r="P13" s="230"/>
      <c r="Q13" s="230"/>
      <c r="R13" s="230"/>
      <c r="S13" s="230"/>
      <c r="T13" s="230"/>
      <c r="U13" s="230"/>
      <c r="V13" s="231">
        <f>Sammandrag!X54443</f>
        <v>0</v>
      </c>
      <c r="W13" s="231"/>
      <c r="X13" s="231"/>
      <c r="Y13" s="231"/>
      <c r="Z13" s="231"/>
      <c r="AA13" s="231"/>
      <c r="AB13" s="231"/>
      <c r="AC13" s="231"/>
      <c r="AD13" s="201"/>
      <c r="AE13" s="201"/>
      <c r="AF13" s="201"/>
      <c r="AG13" s="201"/>
      <c r="AH13" s="201"/>
      <c r="AI13" s="201"/>
      <c r="AJ13" s="201"/>
      <c r="AK13" s="201"/>
      <c r="AL13" s="201"/>
      <c r="AM13" s="201"/>
      <c r="AN13" s="201"/>
      <c r="AO13" s="201"/>
    </row>
    <row r="14" spans="1:41" x14ac:dyDescent="0.2">
      <c r="A14" s="173"/>
      <c r="B14" s="173"/>
      <c r="C14" s="173"/>
      <c r="D14" s="173"/>
      <c r="E14" s="173"/>
      <c r="F14" s="173"/>
      <c r="G14" s="173"/>
      <c r="H14" s="173"/>
      <c r="I14" s="173"/>
      <c r="J14" s="173"/>
      <c r="K14" s="173"/>
      <c r="L14" s="232"/>
      <c r="M14" s="232"/>
      <c r="N14" s="232"/>
      <c r="O14" s="232"/>
      <c r="P14" s="173"/>
      <c r="Q14" s="173"/>
      <c r="R14" s="233"/>
      <c r="S14" s="234"/>
      <c r="T14" s="233"/>
      <c r="U14" s="233"/>
      <c r="V14" s="234"/>
      <c r="W14" s="234"/>
      <c r="X14" s="232"/>
      <c r="Y14" s="232"/>
      <c r="Z14" s="508" t="s">
        <v>433</v>
      </c>
      <c r="AA14" s="509"/>
      <c r="AB14" s="509"/>
      <c r="AC14" s="509"/>
      <c r="AD14" s="201"/>
      <c r="AE14" s="201"/>
      <c r="AF14" s="201"/>
      <c r="AG14" s="201"/>
      <c r="AH14" s="201"/>
      <c r="AI14" s="201"/>
      <c r="AJ14" s="201"/>
      <c r="AK14" s="201"/>
      <c r="AL14" s="201"/>
      <c r="AM14" s="201"/>
      <c r="AN14" s="201"/>
      <c r="AO14" s="201"/>
    </row>
    <row r="15" spans="1:41" ht="15" customHeight="1" x14ac:dyDescent="0.2">
      <c r="A15" s="172" t="s">
        <v>3644</v>
      </c>
      <c r="B15" s="172"/>
      <c r="C15" s="172"/>
      <c r="D15" s="172"/>
      <c r="E15" s="172"/>
      <c r="F15" s="172"/>
      <c r="G15" s="172"/>
      <c r="H15" s="172"/>
      <c r="I15" s="172"/>
      <c r="J15" s="172"/>
      <c r="K15" s="172"/>
      <c r="L15" s="172"/>
      <c r="M15" s="172"/>
      <c r="N15" s="172"/>
      <c r="O15" s="172"/>
      <c r="P15" s="172"/>
      <c r="Q15" s="172"/>
      <c r="R15" s="228"/>
      <c r="S15" s="172"/>
      <c r="T15" s="172"/>
      <c r="U15" s="235"/>
      <c r="V15" s="170"/>
      <c r="W15" s="228"/>
      <c r="X15" s="229"/>
      <c r="Y15" s="229"/>
      <c r="Z15" s="229"/>
      <c r="AA15" s="229"/>
      <c r="AB15" s="171">
        <f>Åker!$N$51</f>
        <v>0</v>
      </c>
      <c r="AC15" s="229"/>
      <c r="AD15" s="201"/>
      <c r="AE15" s="201"/>
      <c r="AF15" s="201"/>
      <c r="AG15" s="201"/>
      <c r="AH15" s="201"/>
      <c r="AI15" s="201"/>
      <c r="AJ15" s="201"/>
      <c r="AK15" s="201"/>
      <c r="AL15" s="201"/>
      <c r="AM15" s="201"/>
      <c r="AN15" s="201"/>
      <c r="AO15" s="201"/>
    </row>
    <row r="16" spans="1:41" ht="15" customHeight="1" thickBot="1" x14ac:dyDescent="0.25">
      <c r="A16" s="172" t="s">
        <v>3645</v>
      </c>
      <c r="B16" s="172"/>
      <c r="C16" s="172"/>
      <c r="D16" s="172"/>
      <c r="E16" s="172"/>
      <c r="F16" s="172"/>
      <c r="G16" s="172"/>
      <c r="H16" s="172"/>
      <c r="I16" s="172"/>
      <c r="J16" s="172"/>
      <c r="K16" s="172"/>
      <c r="L16" s="172"/>
      <c r="M16" s="172"/>
      <c r="N16" s="172"/>
      <c r="O16" s="172"/>
      <c r="P16" s="172"/>
      <c r="Q16" s="172"/>
      <c r="R16" s="170"/>
      <c r="S16" s="172"/>
      <c r="T16" s="172"/>
      <c r="U16" s="228"/>
      <c r="V16" s="170"/>
      <c r="W16" s="228"/>
      <c r="X16" s="229"/>
      <c r="Y16" s="229"/>
      <c r="Z16" s="229"/>
      <c r="AA16" s="229"/>
      <c r="AB16" s="171">
        <f>IF('SCA, HOLMENS _Skog'!F21=0,Skog!K49,'SCA, HOLMENS _Skog'!F21)</f>
        <v>0</v>
      </c>
      <c r="AC16" s="229"/>
      <c r="AD16" s="201"/>
      <c r="AE16" s="201"/>
      <c r="AF16" s="201"/>
      <c r="AG16" s="201"/>
      <c r="AK16" s="201"/>
      <c r="AL16" s="201"/>
      <c r="AM16" s="201"/>
      <c r="AN16" s="201"/>
      <c r="AO16" s="201"/>
    </row>
    <row r="17" spans="1:46" ht="15" customHeight="1" thickBot="1" x14ac:dyDescent="0.25">
      <c r="A17" s="172" t="s">
        <v>3659</v>
      </c>
      <c r="B17" s="228"/>
      <c r="C17" s="172"/>
      <c r="D17" s="172"/>
      <c r="E17" s="172"/>
      <c r="F17" s="172"/>
      <c r="G17" s="172"/>
      <c r="H17" s="172"/>
      <c r="I17" s="172"/>
      <c r="J17" s="172"/>
      <c r="K17" s="172"/>
      <c r="L17" s="172"/>
      <c r="M17" s="172"/>
      <c r="N17" s="172"/>
      <c r="O17" s="172"/>
      <c r="P17" s="172"/>
      <c r="Q17" s="172"/>
      <c r="R17" s="172"/>
      <c r="S17" s="236" t="s">
        <v>435</v>
      </c>
      <c r="T17" s="172"/>
      <c r="U17" s="182"/>
      <c r="V17" s="228"/>
      <c r="W17" s="228"/>
      <c r="X17" s="229"/>
      <c r="Y17" s="229"/>
      <c r="Z17" s="229"/>
      <c r="AA17" s="229"/>
      <c r="AB17" s="171">
        <f>SUM(U17*Indata!E7)</f>
        <v>0</v>
      </c>
      <c r="AC17" s="229"/>
      <c r="AD17" s="237" t="s">
        <v>1131</v>
      </c>
      <c r="AE17" s="201"/>
      <c r="AF17" s="201"/>
      <c r="AG17" s="201"/>
      <c r="AK17" s="554" t="s">
        <v>825</v>
      </c>
      <c r="AL17" s="555"/>
      <c r="AM17" s="146" t="s">
        <v>1130</v>
      </c>
      <c r="AN17" s="201"/>
      <c r="AO17" s="201"/>
    </row>
    <row r="18" spans="1:46" ht="15" customHeight="1" x14ac:dyDescent="0.2">
      <c r="A18" s="172" t="s">
        <v>4740</v>
      </c>
      <c r="B18" s="228"/>
      <c r="C18" s="172"/>
      <c r="D18" s="172"/>
      <c r="E18" s="172"/>
      <c r="F18" s="172"/>
      <c r="G18" s="172"/>
      <c r="H18" s="172"/>
      <c r="I18" s="172"/>
      <c r="J18" s="172"/>
      <c r="K18" s="172"/>
      <c r="L18" s="172"/>
      <c r="M18" s="172"/>
      <c r="N18" s="575"/>
      <c r="O18" s="544"/>
      <c r="P18" s="544"/>
      <c r="Q18" s="544"/>
      <c r="R18" s="544"/>
      <c r="S18" s="544"/>
      <c r="T18" s="544"/>
      <c r="U18" s="544"/>
      <c r="V18" s="544"/>
      <c r="W18" s="544"/>
      <c r="X18" s="544"/>
      <c r="Y18" s="544"/>
      <c r="Z18" s="544"/>
      <c r="AA18" s="229"/>
      <c r="AB18" s="290">
        <v>0</v>
      </c>
      <c r="AC18" s="229"/>
      <c r="AD18" s="237"/>
      <c r="AE18" s="201"/>
      <c r="AF18" s="201"/>
      <c r="AG18" s="201"/>
      <c r="AK18" s="457" t="s">
        <v>4900</v>
      </c>
      <c r="AL18" s="284"/>
      <c r="AM18" s="284"/>
      <c r="AN18" s="284"/>
      <c r="AO18" s="284"/>
      <c r="AP18" s="284"/>
      <c r="AQ18" s="284"/>
      <c r="AR18" s="284"/>
      <c r="AS18" s="284"/>
      <c r="AT18" s="284"/>
    </row>
    <row r="19" spans="1:46" ht="15" customHeight="1" x14ac:dyDescent="0.2">
      <c r="A19" s="172" t="s">
        <v>3661</v>
      </c>
      <c r="B19" s="222"/>
      <c r="C19" s="222"/>
      <c r="D19" s="222"/>
      <c r="E19" s="222"/>
      <c r="F19" s="222"/>
      <c r="G19" s="222"/>
      <c r="H19" s="222"/>
      <c r="I19" s="222"/>
      <c r="J19" s="222"/>
      <c r="K19" s="222"/>
      <c r="L19" s="222"/>
      <c r="M19" s="222"/>
      <c r="N19" s="222"/>
      <c r="O19" s="222"/>
      <c r="P19" s="222"/>
      <c r="Q19" s="222"/>
      <c r="R19" s="222"/>
      <c r="S19" s="222"/>
      <c r="T19" s="222"/>
      <c r="U19" s="222"/>
      <c r="V19" s="222"/>
      <c r="W19" s="222"/>
      <c r="X19" s="222"/>
      <c r="Y19" s="222"/>
      <c r="Z19" s="222"/>
      <c r="AA19" s="222"/>
      <c r="AB19" s="286">
        <f>(AB15*0.66+AB16+AB17+AB18)*0.25</f>
        <v>0</v>
      </c>
      <c r="AC19" s="229"/>
      <c r="AD19" s="201" t="s">
        <v>1129</v>
      </c>
      <c r="AE19" s="201"/>
      <c r="AF19" s="201"/>
      <c r="AG19" s="201"/>
      <c r="AK19" s="207" t="s">
        <v>826</v>
      </c>
      <c r="AL19" s="201"/>
      <c r="AM19" s="201"/>
      <c r="AN19" s="201"/>
      <c r="AO19" s="201"/>
    </row>
    <row r="20" spans="1:46" ht="15" customHeight="1" x14ac:dyDescent="0.2">
      <c r="A20" s="230"/>
      <c r="B20" s="230"/>
      <c r="C20" s="230"/>
      <c r="D20" s="230"/>
      <c r="E20" s="230"/>
      <c r="F20" s="230"/>
      <c r="G20" s="230"/>
      <c r="H20" s="230"/>
      <c r="I20" s="230"/>
      <c r="J20" s="230"/>
      <c r="K20" s="230"/>
      <c r="L20" s="569"/>
      <c r="M20" s="570"/>
      <c r="N20" s="570"/>
      <c r="O20" s="230"/>
      <c r="P20" s="230">
        <f>(AF15*0.66+AF16+AF19)*0.25</f>
        <v>0</v>
      </c>
      <c r="Q20" s="230"/>
      <c r="R20" s="174"/>
      <c r="S20" s="230"/>
      <c r="T20" s="230"/>
      <c r="U20" s="238"/>
      <c r="V20" s="231"/>
      <c r="W20" s="231"/>
      <c r="X20" s="231"/>
      <c r="Y20" s="230"/>
      <c r="Z20" s="231"/>
      <c r="AA20" s="231"/>
      <c r="AB20" s="175"/>
      <c r="AC20" s="239">
        <f>AB20-AB22</f>
        <v>0</v>
      </c>
      <c r="AD20" s="240">
        <f>IF(AM17="JA",1,0)</f>
        <v>0</v>
      </c>
      <c r="AE20" s="201"/>
      <c r="AF20" s="201"/>
      <c r="AG20" s="201"/>
      <c r="AK20" s="289" t="s">
        <v>826</v>
      </c>
      <c r="AL20" s="201"/>
      <c r="AM20" s="201"/>
      <c r="AN20" s="201"/>
      <c r="AO20" s="201"/>
    </row>
    <row r="21" spans="1:46" ht="15" customHeight="1" x14ac:dyDescent="0.2">
      <c r="A21" s="298" t="s">
        <v>4719</v>
      </c>
      <c r="B21" s="241"/>
      <c r="C21" s="241"/>
      <c r="D21" s="241"/>
      <c r="E21" s="241"/>
      <c r="F21" s="241"/>
      <c r="G21" s="241"/>
      <c r="H21" s="241"/>
      <c r="I21" s="241"/>
      <c r="J21" s="241"/>
      <c r="K21" s="241"/>
      <c r="L21" s="241"/>
      <c r="M21" s="241"/>
      <c r="N21" s="241"/>
      <c r="O21" s="241"/>
      <c r="P21" s="241"/>
      <c r="Q21" s="241"/>
      <c r="R21" s="176"/>
      <c r="S21" s="241"/>
      <c r="T21" s="241"/>
      <c r="U21" s="228"/>
      <c r="V21" s="228"/>
      <c r="W21" s="228"/>
      <c r="X21" s="229"/>
      <c r="Y21" s="229"/>
      <c r="Z21" s="229"/>
      <c r="AA21" s="177"/>
      <c r="AB21" s="171">
        <f>SUM(AB15:AB20)</f>
        <v>0</v>
      </c>
      <c r="AC21" s="229"/>
      <c r="AE21" s="201"/>
      <c r="AF21" s="201"/>
      <c r="AG21" s="201"/>
      <c r="AH21" s="242"/>
      <c r="AI21" s="201"/>
      <c r="AJ21" s="201"/>
      <c r="AK21" s="293">
        <f>AB21-AB22</f>
        <v>0</v>
      </c>
      <c r="AL21" s="201"/>
      <c r="AM21" s="201"/>
      <c r="AN21" s="201"/>
      <c r="AO21" s="201"/>
    </row>
    <row r="22" spans="1:46" ht="15" customHeight="1" x14ac:dyDescent="0.2">
      <c r="A22" s="298" t="s">
        <v>4606</v>
      </c>
      <c r="B22" s="241"/>
      <c r="C22" s="241"/>
      <c r="D22" s="241"/>
      <c r="E22" s="229"/>
      <c r="F22" s="229"/>
      <c r="G22" s="241"/>
      <c r="H22" s="296"/>
      <c r="I22" s="297"/>
      <c r="J22" s="241"/>
      <c r="K22" s="292"/>
      <c r="L22" s="543"/>
      <c r="M22" s="544"/>
      <c r="N22" s="544"/>
      <c r="O22" s="544"/>
      <c r="P22" s="544"/>
      <c r="Q22" s="544"/>
      <c r="R22" s="544"/>
      <c r="S22" s="544"/>
      <c r="T22" s="544"/>
      <c r="U22" s="544"/>
      <c r="V22" s="544"/>
      <c r="W22" s="544"/>
      <c r="X22" s="544"/>
      <c r="Y22" s="544"/>
      <c r="Z22" s="544"/>
      <c r="AA22" s="229"/>
      <c r="AB22" s="115"/>
      <c r="AC22" s="232"/>
      <c r="AD22" s="201" t="s">
        <v>1130</v>
      </c>
      <c r="AE22" s="201"/>
      <c r="AF22" s="201"/>
      <c r="AG22" s="201"/>
      <c r="AK22" s="284" t="s">
        <v>4603</v>
      </c>
      <c r="AL22" s="284"/>
      <c r="AM22" s="284"/>
      <c r="AN22" s="284"/>
      <c r="AO22" s="295"/>
    </row>
    <row r="23" spans="1:46" ht="15" customHeight="1" x14ac:dyDescent="0.2">
      <c r="A23" s="294"/>
      <c r="B23" s="172"/>
      <c r="C23" s="172"/>
      <c r="D23" s="172"/>
      <c r="E23" s="172"/>
      <c r="F23" s="172"/>
      <c r="G23" s="172"/>
      <c r="H23" s="172"/>
      <c r="I23" s="172"/>
      <c r="J23" s="244"/>
      <c r="K23" s="245"/>
      <c r="L23" s="245"/>
      <c r="M23" s="245"/>
      <c r="N23" s="245"/>
      <c r="O23" s="245"/>
      <c r="P23" s="245"/>
      <c r="Q23" s="245"/>
      <c r="R23" s="245"/>
      <c r="S23" s="245"/>
      <c r="T23" s="245"/>
      <c r="U23" s="245"/>
      <c r="V23" s="245"/>
      <c r="W23" s="245"/>
      <c r="X23" s="245"/>
      <c r="Y23" s="245"/>
      <c r="Z23" s="229"/>
      <c r="AA23" s="229"/>
      <c r="AB23" s="198"/>
      <c r="AC23" s="229"/>
      <c r="AD23" s="201"/>
      <c r="AE23" s="201"/>
      <c r="AF23" s="201"/>
      <c r="AG23" s="201"/>
      <c r="AH23" s="201"/>
      <c r="AI23" s="201"/>
      <c r="AJ23" s="201"/>
      <c r="AK23" s="201"/>
      <c r="AL23" s="201"/>
      <c r="AM23" s="201"/>
      <c r="AN23" s="201"/>
      <c r="AO23" s="201"/>
    </row>
    <row r="24" spans="1:46" ht="15" customHeight="1" x14ac:dyDescent="0.2">
      <c r="A24" s="294" t="s">
        <v>3656</v>
      </c>
      <c r="B24" s="172"/>
      <c r="C24" s="172"/>
      <c r="D24" s="172"/>
      <c r="E24" s="172"/>
      <c r="F24" s="172"/>
      <c r="G24" s="172"/>
      <c r="H24" s="172"/>
      <c r="I24" s="172"/>
      <c r="J24" s="189"/>
      <c r="K24" s="189"/>
      <c r="L24" s="189"/>
      <c r="M24" s="189"/>
      <c r="N24" s="189"/>
      <c r="O24" s="189"/>
      <c r="P24" s="189"/>
      <c r="Q24" s="189"/>
      <c r="R24" s="172"/>
      <c r="S24" s="172"/>
      <c r="T24" s="172"/>
      <c r="U24" s="228"/>
      <c r="V24" s="228"/>
      <c r="W24" s="228"/>
      <c r="X24" s="229"/>
      <c r="Y24" s="229"/>
      <c r="Z24" s="229"/>
      <c r="AA24" s="229"/>
      <c r="AB24" s="198">
        <f>AD24</f>
        <v>1419</v>
      </c>
      <c r="AC24" s="229"/>
      <c r="AD24" s="124">
        <f>IF(AD5=1,IF(AB21&lt;Indata!$E$13,Indata!$E$13,Indata!$H$17),0)</f>
        <v>1419</v>
      </c>
      <c r="AE24" s="201"/>
      <c r="AF24" s="201"/>
      <c r="AG24" s="201"/>
      <c r="AH24" s="201"/>
      <c r="AI24" s="201"/>
      <c r="AJ24" s="201"/>
      <c r="AK24" s="201"/>
      <c r="AL24" s="201"/>
      <c r="AM24" s="201"/>
      <c r="AN24" s="201"/>
      <c r="AO24" s="201"/>
    </row>
    <row r="25" spans="1:46" ht="15" customHeight="1" x14ac:dyDescent="0.2">
      <c r="A25" s="294" t="s">
        <v>438</v>
      </c>
      <c r="B25" s="241"/>
      <c r="C25" s="172"/>
      <c r="D25" s="172"/>
      <c r="E25" s="172"/>
      <c r="F25" s="172"/>
      <c r="G25" s="172"/>
      <c r="H25" s="172"/>
      <c r="I25" s="172"/>
      <c r="J25" s="189"/>
      <c r="K25" s="245"/>
      <c r="L25" s="245"/>
      <c r="M25" s="245"/>
      <c r="N25" s="245"/>
      <c r="O25" s="245"/>
      <c r="P25" s="245"/>
      <c r="Q25" s="245"/>
      <c r="R25" s="245"/>
      <c r="S25" s="245"/>
      <c r="T25" s="245"/>
      <c r="U25" s="245"/>
      <c r="V25" s="245"/>
      <c r="W25" s="245"/>
      <c r="X25" s="245"/>
      <c r="Y25" s="245"/>
      <c r="Z25" s="229"/>
      <c r="AA25" s="229"/>
      <c r="AB25" s="188"/>
      <c r="AC25" s="229"/>
      <c r="AD25" s="201"/>
      <c r="AE25" s="201"/>
      <c r="AF25" s="201"/>
      <c r="AG25" s="201"/>
      <c r="AH25" s="201"/>
      <c r="AI25" s="201"/>
      <c r="AJ25" s="201"/>
      <c r="AK25" s="438">
        <f>IF(O8&gt;0,AB32-AB25*O8,AB30-AB25)</f>
        <v>1419</v>
      </c>
      <c r="AL25" s="201"/>
      <c r="AM25" s="201"/>
      <c r="AN25" s="201"/>
      <c r="AO25" s="201"/>
    </row>
    <row r="26" spans="1:46" ht="15" customHeight="1" x14ac:dyDescent="0.2">
      <c r="A26" s="172"/>
      <c r="B26" s="241"/>
      <c r="C26" s="172"/>
      <c r="D26" s="172"/>
      <c r="E26" s="172"/>
      <c r="F26" s="172"/>
      <c r="G26" s="172"/>
      <c r="H26" s="172"/>
      <c r="I26" s="172"/>
      <c r="J26" s="172"/>
      <c r="K26" s="172"/>
      <c r="L26" s="172"/>
      <c r="M26" s="172"/>
      <c r="N26" s="172"/>
      <c r="O26" s="172"/>
      <c r="P26" s="172"/>
      <c r="Q26" s="172"/>
      <c r="R26" s="172"/>
      <c r="S26" s="172"/>
      <c r="T26" s="172"/>
      <c r="U26" s="172"/>
      <c r="V26" s="228"/>
      <c r="W26" s="228"/>
      <c r="X26" s="229"/>
      <c r="Y26" s="229"/>
      <c r="Z26" s="229"/>
      <c r="AA26" s="229"/>
      <c r="AB26" s="243"/>
      <c r="AC26" s="229"/>
      <c r="AD26" s="242"/>
      <c r="AE26" s="201"/>
      <c r="AF26" s="201"/>
      <c r="AG26" s="201"/>
      <c r="AH26" s="201"/>
      <c r="AI26" s="201"/>
      <c r="AJ26" s="201"/>
      <c r="AK26" s="293">
        <f>IF(O8&gt;0,AB25*O8,AB25)</f>
        <v>0</v>
      </c>
      <c r="AL26" s="201"/>
      <c r="AM26" s="201"/>
      <c r="AN26" s="201"/>
      <c r="AO26" s="201"/>
    </row>
    <row r="27" spans="1:46" ht="15" customHeight="1" thickBot="1" x14ac:dyDescent="0.25">
      <c r="A27" s="172"/>
      <c r="B27" s="172"/>
      <c r="C27" s="172"/>
      <c r="D27" s="172"/>
      <c r="E27" s="172"/>
      <c r="F27" s="172"/>
      <c r="G27" s="172"/>
      <c r="H27" s="172"/>
      <c r="I27" s="172"/>
      <c r="J27" s="587"/>
      <c r="K27" s="525"/>
      <c r="L27" s="525"/>
      <c r="M27" s="525"/>
      <c r="N27" s="525"/>
      <c r="O27" s="525"/>
      <c r="P27" s="525"/>
      <c r="Q27" s="525"/>
      <c r="R27" s="525"/>
      <c r="S27" s="525"/>
      <c r="T27" s="525"/>
      <c r="U27" s="525"/>
      <c r="V27" s="229"/>
      <c r="W27" s="229"/>
      <c r="X27" s="229"/>
      <c r="Y27" s="229"/>
      <c r="Z27" s="229"/>
      <c r="AA27" s="229"/>
      <c r="AB27" s="171"/>
      <c r="AC27" s="246"/>
      <c r="AD27" s="242">
        <f>SUM(AB30-AB25)</f>
        <v>1419</v>
      </c>
      <c r="AE27" s="201"/>
      <c r="AF27" s="201"/>
      <c r="AG27" s="201"/>
      <c r="AH27" s="201"/>
      <c r="AI27" s="201"/>
      <c r="AJ27" s="201"/>
      <c r="AK27" s="293">
        <f>AB22+AB24+AB25</f>
        <v>1419</v>
      </c>
      <c r="AL27" s="201"/>
      <c r="AM27" s="201"/>
      <c r="AN27" s="201"/>
      <c r="AO27" s="201"/>
    </row>
    <row r="28" spans="1:46" ht="15" customHeight="1" thickTop="1" x14ac:dyDescent="0.2">
      <c r="A28" s="172"/>
      <c r="B28" s="172"/>
      <c r="C28" s="172"/>
      <c r="D28" s="172"/>
      <c r="E28" s="172"/>
      <c r="F28" s="172"/>
      <c r="G28" s="172"/>
      <c r="H28" s="172"/>
      <c r="I28" s="172"/>
      <c r="J28" s="172"/>
      <c r="K28" s="172"/>
      <c r="L28" s="172"/>
      <c r="M28" s="172"/>
      <c r="N28" s="172"/>
      <c r="O28" s="172"/>
      <c r="P28" s="172"/>
      <c r="Q28" s="172"/>
      <c r="R28" s="172"/>
      <c r="S28" s="172"/>
      <c r="T28" s="172"/>
      <c r="U28" s="172"/>
      <c r="V28" s="228"/>
      <c r="W28" s="228"/>
      <c r="X28" s="229"/>
      <c r="Y28" s="229"/>
      <c r="Z28" s="229"/>
      <c r="AA28" s="229"/>
      <c r="AB28" s="198"/>
      <c r="AC28" s="229"/>
      <c r="AD28" s="201"/>
      <c r="AE28" s="201"/>
      <c r="AF28" s="201"/>
      <c r="AG28" s="201"/>
      <c r="AH28" s="201"/>
      <c r="AI28" s="201"/>
      <c r="AJ28" s="201"/>
      <c r="AK28" s="293">
        <f>SUM(AB21:AB25)</f>
        <v>1419</v>
      </c>
      <c r="AL28" s="201"/>
      <c r="AM28" s="201"/>
      <c r="AN28" s="201"/>
      <c r="AO28" s="201"/>
    </row>
    <row r="29" spans="1:46" ht="15" customHeight="1" thickBot="1" x14ac:dyDescent="0.25">
      <c r="A29" s="172"/>
      <c r="B29" s="172"/>
      <c r="C29" s="172"/>
      <c r="D29" s="172"/>
      <c r="E29" s="172"/>
      <c r="F29" s="172"/>
      <c r="G29" s="172"/>
      <c r="H29" s="172"/>
      <c r="I29" s="172"/>
      <c r="J29" s="172"/>
      <c r="K29" s="172"/>
      <c r="L29" s="172"/>
      <c r="M29" s="172"/>
      <c r="N29" s="172"/>
      <c r="O29" s="172"/>
      <c r="P29" s="172"/>
      <c r="Q29" s="172"/>
      <c r="R29" s="172"/>
      <c r="S29" s="172"/>
      <c r="T29" s="172"/>
      <c r="U29" s="247"/>
      <c r="V29" s="246"/>
      <c r="W29" s="246"/>
      <c r="X29" s="246"/>
      <c r="Y29" s="246"/>
      <c r="Z29" s="246"/>
      <c r="AA29" s="246"/>
      <c r="AB29" s="248"/>
      <c r="AC29" s="246"/>
      <c r="AD29" s="201"/>
      <c r="AE29" s="201"/>
      <c r="AF29" s="201"/>
      <c r="AG29" s="201"/>
      <c r="AH29" s="201"/>
      <c r="AI29" s="201"/>
      <c r="AJ29" s="201"/>
      <c r="AK29" s="201"/>
      <c r="AL29" s="201"/>
      <c r="AM29" s="201"/>
      <c r="AN29" s="201"/>
      <c r="AO29" s="201"/>
    </row>
    <row r="30" spans="1:46" ht="16.5" customHeight="1" thickTop="1" thickBot="1" x14ac:dyDescent="0.25">
      <c r="A30" s="563" t="s">
        <v>4867</v>
      </c>
      <c r="B30" s="564"/>
      <c r="C30" s="564"/>
      <c r="D30" s="564"/>
      <c r="E30" s="564"/>
      <c r="F30" s="564"/>
      <c r="G30" s="564"/>
      <c r="H30" s="564"/>
      <c r="I30" s="564"/>
      <c r="J30" s="564"/>
      <c r="K30" s="564"/>
      <c r="L30" s="564"/>
      <c r="M30" s="564"/>
      <c r="N30" s="564"/>
      <c r="O30" s="564"/>
      <c r="P30" s="564"/>
      <c r="Q30" s="564"/>
      <c r="R30" s="565"/>
      <c r="S30" s="565"/>
      <c r="T30" s="565"/>
      <c r="U30" s="565"/>
      <c r="V30" s="565"/>
      <c r="W30" s="565"/>
      <c r="X30" s="565"/>
      <c r="Y30" s="565"/>
      <c r="Z30" s="565"/>
      <c r="AA30" s="565"/>
      <c r="AB30" s="199">
        <f>IF(AB21&lt;Indata!E13,AK27,AK28)</f>
        <v>1419</v>
      </c>
      <c r="AC30" s="246"/>
      <c r="AD30" s="201"/>
      <c r="AE30" s="201"/>
      <c r="AF30" s="201"/>
      <c r="AG30" s="201"/>
      <c r="AH30" s="201"/>
      <c r="AI30" s="201"/>
      <c r="AJ30" s="201"/>
      <c r="AK30" s="201"/>
      <c r="AL30" s="201"/>
      <c r="AM30" s="201"/>
      <c r="AN30" s="201"/>
      <c r="AO30" s="201"/>
    </row>
    <row r="31" spans="1:46" ht="15" customHeight="1" thickTop="1" x14ac:dyDescent="0.2">
      <c r="A31" s="172"/>
      <c r="B31" s="172"/>
      <c r="C31" s="172"/>
      <c r="D31" s="172"/>
      <c r="E31" s="172"/>
      <c r="F31" s="172"/>
      <c r="G31" s="172"/>
      <c r="H31" s="172"/>
      <c r="I31" s="172"/>
      <c r="J31" s="172"/>
      <c r="K31" s="172"/>
      <c r="L31" s="172"/>
      <c r="M31" s="172"/>
      <c r="N31" s="172"/>
      <c r="O31" s="172"/>
      <c r="P31" s="172"/>
      <c r="Q31" s="172"/>
      <c r="R31" s="172"/>
      <c r="S31" s="172"/>
      <c r="T31" s="172"/>
      <c r="U31" s="172"/>
      <c r="V31" s="228"/>
      <c r="W31" s="228"/>
      <c r="X31" s="229"/>
      <c r="Y31" s="229"/>
      <c r="Z31" s="229"/>
      <c r="AA31" s="229"/>
      <c r="AB31" s="229"/>
      <c r="AC31" s="229"/>
      <c r="AD31" s="249" t="s">
        <v>4718</v>
      </c>
      <c r="AE31" s="207" t="s">
        <v>826</v>
      </c>
      <c r="AF31" s="201"/>
      <c r="AG31" s="201"/>
      <c r="AH31" s="207" t="s">
        <v>826</v>
      </c>
      <c r="AI31" s="201"/>
      <c r="AJ31" s="201"/>
      <c r="AK31" s="289" t="s">
        <v>826</v>
      </c>
      <c r="AL31" s="201"/>
      <c r="AM31" s="201"/>
      <c r="AN31" s="201"/>
      <c r="AO31" s="201"/>
    </row>
    <row r="32" spans="1:46" ht="25.5" customHeight="1" x14ac:dyDescent="0.25">
      <c r="A32" s="172"/>
      <c r="B32" s="172"/>
      <c r="C32" s="228" t="s">
        <v>3643</v>
      </c>
      <c r="D32" s="229"/>
      <c r="E32" s="229"/>
      <c r="F32" s="229"/>
      <c r="G32" s="228"/>
      <c r="H32" s="229"/>
      <c r="I32" s="229"/>
      <c r="J32" s="229"/>
      <c r="K32" s="229"/>
      <c r="L32" s="229"/>
      <c r="M32" s="229"/>
      <c r="N32" s="232"/>
      <c r="O32" s="197">
        <f>E3</f>
        <v>0</v>
      </c>
      <c r="P32" s="197"/>
      <c r="Q32" s="197"/>
      <c r="R32" s="197"/>
      <c r="S32" s="197"/>
      <c r="T32" s="197"/>
      <c r="U32" s="197"/>
      <c r="V32" s="197"/>
      <c r="W32" s="197"/>
      <c r="X32" s="197"/>
      <c r="Y32" s="197"/>
      <c r="Z32" s="250"/>
      <c r="AA32" s="229"/>
      <c r="AB32" s="190">
        <f>SUM(AB30*O8)</f>
        <v>1419</v>
      </c>
      <c r="AC32" s="229"/>
      <c r="AE32" s="207" t="s">
        <v>826</v>
      </c>
      <c r="AF32" s="201"/>
      <c r="AG32" s="201"/>
      <c r="AH32" s="201"/>
      <c r="AI32" s="201"/>
      <c r="AJ32" s="201"/>
      <c r="AK32" s="284" t="s">
        <v>4750</v>
      </c>
      <c r="AL32" s="284"/>
      <c r="AM32" s="284"/>
      <c r="AN32" s="284"/>
      <c r="AO32" s="284"/>
    </row>
    <row r="33" spans="1:41" ht="9.75" customHeight="1" x14ac:dyDescent="0.2">
      <c r="A33" s="172"/>
      <c r="B33" s="172"/>
      <c r="C33" s="251"/>
      <c r="D33" s="251"/>
      <c r="E33" s="251"/>
      <c r="F33" s="251"/>
      <c r="G33" s="251"/>
      <c r="H33" s="251"/>
      <c r="I33" s="251"/>
      <c r="J33" s="251"/>
      <c r="K33" s="251"/>
      <c r="L33" s="251"/>
      <c r="M33" s="251"/>
      <c r="N33" s="251"/>
      <c r="O33" s="251"/>
      <c r="P33" s="251"/>
      <c r="Q33" s="251"/>
      <c r="R33" s="251"/>
      <c r="S33" s="251"/>
      <c r="T33" s="251"/>
      <c r="U33" s="251"/>
      <c r="V33" s="251"/>
      <c r="W33" s="251"/>
      <c r="X33" s="251"/>
      <c r="Y33" s="251"/>
      <c r="Z33" s="251"/>
      <c r="AA33" s="178"/>
      <c r="AB33" s="178"/>
      <c r="AC33" s="229"/>
      <c r="AD33" s="201"/>
      <c r="AE33" s="201"/>
      <c r="AF33" s="201"/>
      <c r="AG33" s="201"/>
      <c r="AH33" s="201"/>
      <c r="AI33" s="201"/>
      <c r="AJ33" s="201"/>
      <c r="AK33" s="284"/>
      <c r="AL33" s="284"/>
      <c r="AM33" s="284"/>
      <c r="AN33" s="284"/>
      <c r="AO33" s="284"/>
    </row>
    <row r="34" spans="1:41" ht="17.25" customHeight="1" x14ac:dyDescent="0.2">
      <c r="A34" s="172"/>
      <c r="B34" s="172"/>
      <c r="C34" s="576">
        <f>IF($AD20=0,,$AD$31)</f>
        <v>0</v>
      </c>
      <c r="D34" s="577"/>
      <c r="E34" s="577"/>
      <c r="F34" s="577"/>
      <c r="G34" s="577"/>
      <c r="H34" s="577"/>
      <c r="I34" s="577"/>
      <c r="J34" s="577"/>
      <c r="K34" s="577"/>
      <c r="L34" s="577"/>
      <c r="M34" s="577"/>
      <c r="N34" s="577"/>
      <c r="O34" s="577"/>
      <c r="P34" s="577"/>
      <c r="Q34" s="577"/>
      <c r="R34" s="577"/>
      <c r="S34" s="577"/>
      <c r="T34" s="577"/>
      <c r="U34" s="577"/>
      <c r="V34" s="577"/>
      <c r="W34" s="577"/>
      <c r="X34" s="577"/>
      <c r="Y34" s="577"/>
      <c r="Z34" s="577"/>
      <c r="AA34" s="178"/>
      <c r="AB34" s="178"/>
      <c r="AC34" s="229"/>
      <c r="AD34" s="201"/>
      <c r="AE34" s="201"/>
      <c r="AF34" s="201"/>
      <c r="AG34" s="201"/>
      <c r="AH34" s="201"/>
      <c r="AI34" s="201"/>
      <c r="AJ34" s="201"/>
      <c r="AK34" s="457" t="s">
        <v>4751</v>
      </c>
      <c r="AL34" s="284"/>
      <c r="AM34" s="284"/>
      <c r="AN34" s="284"/>
      <c r="AO34" s="284"/>
    </row>
    <row r="35" spans="1:41" ht="17.25" customHeight="1" x14ac:dyDescent="0.2">
      <c r="A35" s="172"/>
      <c r="B35" s="172"/>
      <c r="C35" s="577"/>
      <c r="D35" s="577"/>
      <c r="E35" s="577"/>
      <c r="F35" s="577"/>
      <c r="G35" s="577"/>
      <c r="H35" s="577"/>
      <c r="I35" s="577"/>
      <c r="J35" s="577"/>
      <c r="K35" s="577"/>
      <c r="L35" s="577"/>
      <c r="M35" s="577"/>
      <c r="N35" s="577"/>
      <c r="O35" s="577"/>
      <c r="P35" s="577"/>
      <c r="Q35" s="577"/>
      <c r="R35" s="577"/>
      <c r="S35" s="577"/>
      <c r="T35" s="577"/>
      <c r="U35" s="577"/>
      <c r="V35" s="577"/>
      <c r="W35" s="577"/>
      <c r="X35" s="577"/>
      <c r="Y35" s="577"/>
      <c r="Z35" s="577"/>
      <c r="AA35" s="178"/>
      <c r="AB35" s="178"/>
      <c r="AC35" s="229"/>
      <c r="AD35" s="124">
        <f>IF(Sammandrag!AB32&gt;0,Sammandrag!$AB$32,Sammandrag!$AD$27)</f>
        <v>1419</v>
      </c>
      <c r="AE35" s="201"/>
      <c r="AF35" s="201"/>
      <c r="AG35" s="201"/>
      <c r="AH35" s="201"/>
      <c r="AI35" s="201"/>
      <c r="AJ35" s="201"/>
      <c r="AK35" s="457" t="s">
        <v>4752</v>
      </c>
      <c r="AL35" s="284"/>
      <c r="AM35" s="284"/>
      <c r="AN35" s="284"/>
      <c r="AO35" s="284"/>
    </row>
    <row r="36" spans="1:41" ht="17.25" customHeight="1" x14ac:dyDescent="0.2">
      <c r="A36" s="172"/>
      <c r="B36" s="172"/>
      <c r="C36" s="577"/>
      <c r="D36" s="577"/>
      <c r="E36" s="577"/>
      <c r="F36" s="577"/>
      <c r="G36" s="577"/>
      <c r="H36" s="577"/>
      <c r="I36" s="577"/>
      <c r="J36" s="577"/>
      <c r="K36" s="577"/>
      <c r="L36" s="577"/>
      <c r="M36" s="577"/>
      <c r="N36" s="577"/>
      <c r="O36" s="577"/>
      <c r="P36" s="577"/>
      <c r="Q36" s="577"/>
      <c r="R36" s="577"/>
      <c r="S36" s="577"/>
      <c r="T36" s="577"/>
      <c r="U36" s="577"/>
      <c r="V36" s="577"/>
      <c r="W36" s="577"/>
      <c r="X36" s="577"/>
      <c r="Y36" s="577"/>
      <c r="Z36" s="577"/>
      <c r="AA36" s="178"/>
      <c r="AB36" s="178"/>
      <c r="AC36" s="229"/>
      <c r="AD36" s="201"/>
      <c r="AE36" s="201"/>
      <c r="AF36" s="201"/>
      <c r="AG36" s="201"/>
      <c r="AH36" s="201"/>
      <c r="AI36" s="201"/>
      <c r="AJ36" s="201"/>
      <c r="AK36" s="457" t="s">
        <v>4753</v>
      </c>
      <c r="AL36" s="284"/>
      <c r="AM36" s="284"/>
      <c r="AN36" s="284"/>
      <c r="AO36" s="284"/>
    </row>
    <row r="37" spans="1:41" ht="17.25" customHeight="1" x14ac:dyDescent="0.2">
      <c r="A37" s="172"/>
      <c r="B37" s="172"/>
      <c r="C37" s="172"/>
      <c r="D37" s="172"/>
      <c r="E37" s="172"/>
      <c r="F37" s="172"/>
      <c r="G37" s="172"/>
      <c r="H37" s="172"/>
      <c r="I37" s="172"/>
      <c r="J37" s="172"/>
      <c r="K37" s="172"/>
      <c r="L37" s="172"/>
      <c r="M37" s="172"/>
      <c r="N37" s="172"/>
      <c r="O37" s="172"/>
      <c r="P37" s="172"/>
      <c r="Q37" s="189"/>
      <c r="R37" s="172"/>
      <c r="S37" s="172"/>
      <c r="T37" s="172"/>
      <c r="U37" s="172"/>
      <c r="V37" s="172"/>
      <c r="W37" s="172"/>
      <c r="X37" s="178"/>
      <c r="Y37" s="178"/>
      <c r="Z37" s="178"/>
      <c r="AA37" s="178"/>
      <c r="AB37" s="178"/>
      <c r="AC37" s="229"/>
      <c r="AD37" s="201"/>
      <c r="AE37" s="201"/>
      <c r="AF37" s="201"/>
      <c r="AG37" s="201"/>
      <c r="AH37" s="201"/>
      <c r="AI37" s="201"/>
      <c r="AJ37" s="201"/>
      <c r="AK37" s="201"/>
      <c r="AL37" s="201"/>
      <c r="AM37" s="201"/>
      <c r="AN37" s="201"/>
      <c r="AO37" s="201"/>
    </row>
    <row r="38" spans="1:41" ht="17.25" customHeight="1" x14ac:dyDescent="0.2">
      <c r="A38" s="172"/>
      <c r="B38" s="172"/>
      <c r="C38" s="588"/>
      <c r="D38" s="589"/>
      <c r="E38" s="589"/>
      <c r="F38" s="589"/>
      <c r="G38" s="589"/>
      <c r="H38" s="589"/>
      <c r="I38" s="589"/>
      <c r="J38" s="589"/>
      <c r="K38" s="589"/>
      <c r="L38" s="589"/>
      <c r="M38" s="589"/>
      <c r="N38" s="589"/>
      <c r="O38" s="589"/>
      <c r="P38" s="589"/>
      <c r="Q38" s="589"/>
      <c r="R38" s="172"/>
      <c r="S38" s="172"/>
      <c r="T38" s="172"/>
      <c r="U38" s="172"/>
      <c r="V38" s="590"/>
      <c r="W38" s="589"/>
      <c r="X38" s="589"/>
      <c r="Y38" s="589"/>
      <c r="Z38" s="589"/>
      <c r="AA38" s="178"/>
      <c r="AB38" s="178"/>
      <c r="AC38" s="229"/>
      <c r="AD38" s="201"/>
      <c r="AE38" s="201"/>
      <c r="AF38" s="201"/>
      <c r="AG38" s="201"/>
      <c r="AH38" s="201"/>
      <c r="AI38" s="201"/>
      <c r="AJ38" s="201"/>
      <c r="AK38" s="201"/>
      <c r="AL38" s="201"/>
      <c r="AM38" s="201"/>
      <c r="AN38" s="201"/>
      <c r="AO38" s="201"/>
    </row>
    <row r="39" spans="1:41" ht="17.25" customHeight="1" x14ac:dyDescent="0.2">
      <c r="A39" s="172"/>
      <c r="B39" s="172"/>
      <c r="C39" s="585" t="s">
        <v>429</v>
      </c>
      <c r="D39" s="586"/>
      <c r="E39" s="586"/>
      <c r="F39" s="586"/>
      <c r="G39" s="586"/>
      <c r="H39" s="586"/>
      <c r="I39" s="172"/>
      <c r="J39" s="172"/>
      <c r="K39" s="172"/>
      <c r="L39" s="172"/>
      <c r="M39" s="172"/>
      <c r="N39" s="172"/>
      <c r="O39" s="172"/>
      <c r="P39" s="172"/>
      <c r="Q39" s="189"/>
      <c r="R39" s="172"/>
      <c r="S39" s="172"/>
      <c r="T39" s="172"/>
      <c r="U39" s="172"/>
      <c r="V39" s="252" t="s">
        <v>430</v>
      </c>
      <c r="W39" s="253"/>
      <c r="X39" s="253"/>
      <c r="Y39" s="253"/>
      <c r="Z39" s="178"/>
      <c r="AA39" s="178"/>
      <c r="AB39" s="178"/>
      <c r="AC39" s="229"/>
      <c r="AD39" s="201"/>
      <c r="AE39" s="201"/>
      <c r="AF39" s="201"/>
      <c r="AG39" s="201"/>
      <c r="AH39" s="201"/>
      <c r="AI39" s="201"/>
      <c r="AJ39" s="201"/>
      <c r="AK39" s="201"/>
      <c r="AL39" s="201"/>
      <c r="AM39" s="201"/>
      <c r="AN39" s="201"/>
      <c r="AO39" s="201"/>
    </row>
    <row r="40" spans="1:41" ht="17.25" customHeight="1" x14ac:dyDescent="0.2">
      <c r="A40" s="172"/>
      <c r="B40" s="172"/>
      <c r="C40" s="172"/>
      <c r="D40" s="172"/>
      <c r="E40" s="172"/>
      <c r="F40" s="172"/>
      <c r="G40" s="172"/>
      <c r="H40" s="172"/>
      <c r="I40" s="172"/>
      <c r="J40" s="172"/>
      <c r="K40" s="172"/>
      <c r="L40" s="172"/>
      <c r="M40" s="172"/>
      <c r="N40" s="172"/>
      <c r="O40" s="172"/>
      <c r="P40" s="172"/>
      <c r="Q40" s="189"/>
      <c r="R40" s="172"/>
      <c r="S40" s="172"/>
      <c r="T40" s="172"/>
      <c r="U40" s="172"/>
      <c r="V40" s="172"/>
      <c r="W40" s="172"/>
      <c r="X40" s="178"/>
      <c r="Y40" s="178"/>
      <c r="Z40" s="178"/>
      <c r="AA40" s="178"/>
      <c r="AB40" s="178"/>
      <c r="AC40" s="229"/>
      <c r="AD40" s="201"/>
      <c r="AE40" s="201"/>
      <c r="AF40" s="201"/>
      <c r="AG40" s="201"/>
      <c r="AH40" s="201"/>
      <c r="AI40" s="201"/>
      <c r="AJ40" s="201"/>
      <c r="AK40" s="201"/>
      <c r="AL40" s="201"/>
      <c r="AM40" s="201"/>
      <c r="AN40" s="201"/>
      <c r="AO40" s="201"/>
    </row>
    <row r="41" spans="1:41" ht="17.25" customHeight="1" x14ac:dyDescent="0.2">
      <c r="A41" s="172"/>
      <c r="B41" s="172"/>
      <c r="C41" s="584">
        <f>E3</f>
        <v>0</v>
      </c>
      <c r="D41" s="584"/>
      <c r="E41" s="584"/>
      <c r="F41" s="584"/>
      <c r="G41" s="584"/>
      <c r="H41" s="584"/>
      <c r="I41" s="584"/>
      <c r="J41" s="584"/>
      <c r="K41" s="584"/>
      <c r="L41" s="584"/>
      <c r="M41" s="584"/>
      <c r="N41" s="584"/>
      <c r="O41" s="584"/>
      <c r="P41" s="584"/>
      <c r="Q41" s="584"/>
      <c r="R41" s="172"/>
      <c r="S41" s="172"/>
      <c r="T41" s="172"/>
      <c r="U41" s="172"/>
      <c r="V41" s="552">
        <f>X10</f>
        <v>0</v>
      </c>
      <c r="W41" s="553"/>
      <c r="X41" s="553"/>
      <c r="Y41" s="553"/>
      <c r="Z41" s="553"/>
      <c r="AA41" s="178"/>
      <c r="AB41" s="178"/>
      <c r="AC41" s="229"/>
      <c r="AD41" s="201"/>
      <c r="AE41" s="201"/>
      <c r="AF41" s="201"/>
      <c r="AG41" s="201"/>
      <c r="AH41" s="201"/>
      <c r="AI41" s="201"/>
      <c r="AJ41" s="201"/>
      <c r="AK41" s="201"/>
      <c r="AL41" s="201"/>
      <c r="AM41" s="201"/>
      <c r="AN41" s="201"/>
      <c r="AO41" s="201"/>
    </row>
    <row r="42" spans="1:41" ht="17.25" customHeight="1" x14ac:dyDescent="0.2">
      <c r="A42" s="172"/>
      <c r="B42" s="172"/>
      <c r="C42" s="254" t="s">
        <v>434</v>
      </c>
      <c r="D42" s="172"/>
      <c r="E42" s="172"/>
      <c r="F42" s="172"/>
      <c r="G42" s="172"/>
      <c r="H42" s="172"/>
      <c r="I42" s="172"/>
      <c r="J42" s="172"/>
      <c r="K42" s="172"/>
      <c r="L42" s="172"/>
      <c r="M42" s="172"/>
      <c r="N42" s="172"/>
      <c r="O42" s="172"/>
      <c r="P42" s="172"/>
      <c r="Q42" s="172"/>
      <c r="R42" s="172"/>
      <c r="S42" s="172"/>
      <c r="T42" s="172"/>
      <c r="U42" s="172"/>
      <c r="V42" s="254" t="s">
        <v>434</v>
      </c>
      <c r="W42" s="228"/>
      <c r="X42" s="229"/>
      <c r="Y42" s="229"/>
      <c r="Z42" s="229"/>
      <c r="AA42" s="229"/>
      <c r="AB42" s="229"/>
      <c r="AC42" s="229"/>
      <c r="AD42" s="201"/>
      <c r="AE42" s="201"/>
      <c r="AF42" s="201"/>
      <c r="AG42" s="201"/>
      <c r="AH42" s="201"/>
      <c r="AI42" s="201"/>
      <c r="AJ42" s="201"/>
      <c r="AK42" s="201"/>
      <c r="AL42" s="201"/>
      <c r="AM42" s="201"/>
      <c r="AN42" s="201"/>
      <c r="AO42" s="201"/>
    </row>
    <row r="43" spans="1:41" ht="17.25" customHeight="1" x14ac:dyDescent="0.2">
      <c r="A43" s="255"/>
      <c r="B43" s="245"/>
      <c r="C43" s="245"/>
      <c r="D43" s="245"/>
      <c r="E43" s="245"/>
      <c r="F43" s="245"/>
      <c r="G43" s="245"/>
      <c r="H43" s="245"/>
      <c r="I43" s="245"/>
      <c r="J43" s="245"/>
      <c r="K43" s="245"/>
      <c r="L43" s="245"/>
      <c r="M43" s="245"/>
      <c r="N43" s="245"/>
      <c r="O43" s="245"/>
      <c r="P43" s="245"/>
      <c r="Q43" s="245"/>
      <c r="R43" s="245"/>
      <c r="S43" s="245"/>
      <c r="T43" s="245"/>
      <c r="U43" s="245"/>
      <c r="V43" s="464" t="s">
        <v>4754</v>
      </c>
      <c r="W43" s="462"/>
      <c r="X43" s="567"/>
      <c r="Y43" s="544"/>
      <c r="Z43" s="544"/>
      <c r="AA43" s="544"/>
      <c r="AB43" s="544"/>
      <c r="AC43" s="245"/>
      <c r="AD43" s="201"/>
      <c r="AE43" s="201"/>
      <c r="AF43" s="201"/>
      <c r="AG43" s="201"/>
      <c r="AH43" s="201"/>
      <c r="AI43" s="201"/>
      <c r="AJ43" s="201"/>
      <c r="AK43" s="201"/>
      <c r="AL43" s="201"/>
      <c r="AM43" s="201"/>
      <c r="AN43" s="201"/>
      <c r="AO43" s="201"/>
    </row>
    <row r="44" spans="1:41" x14ac:dyDescent="0.2">
      <c r="A44" s="222"/>
      <c r="B44" s="222"/>
      <c r="C44" s="222"/>
      <c r="D44" s="222"/>
      <c r="E44" s="222"/>
      <c r="F44" s="222"/>
      <c r="G44" s="222"/>
      <c r="H44" s="222"/>
      <c r="I44" s="222"/>
      <c r="J44" s="222"/>
      <c r="K44" s="222"/>
      <c r="L44" s="222"/>
      <c r="M44" s="222"/>
      <c r="N44" s="222"/>
      <c r="O44" s="222"/>
      <c r="P44" s="222"/>
      <c r="Q44" s="222"/>
      <c r="R44" s="222"/>
      <c r="S44" s="222"/>
      <c r="T44" s="222"/>
      <c r="U44" s="222"/>
      <c r="V44" s="228" t="s">
        <v>4755</v>
      </c>
      <c r="W44" s="222"/>
      <c r="X44" s="568"/>
      <c r="Y44" s="544"/>
      <c r="Z44" s="544"/>
      <c r="AA44" s="544"/>
      <c r="AB44" s="544"/>
      <c r="AC44" s="201"/>
      <c r="AD44" s="201"/>
      <c r="AE44" s="201"/>
      <c r="AF44" s="201"/>
      <c r="AG44" s="201"/>
      <c r="AH44" s="201"/>
      <c r="AI44" s="201"/>
      <c r="AJ44" s="201"/>
      <c r="AK44" s="201"/>
      <c r="AL44" s="201"/>
      <c r="AM44" s="201"/>
      <c r="AN44" s="201"/>
      <c r="AO44" s="201"/>
    </row>
    <row r="45" spans="1:41" x14ac:dyDescent="0.2">
      <c r="A45" s="222"/>
      <c r="B45" s="222"/>
      <c r="C45" s="222"/>
      <c r="D45" s="222"/>
      <c r="E45" s="222"/>
      <c r="F45" s="222"/>
      <c r="G45" s="222"/>
      <c r="H45" s="222"/>
      <c r="I45" s="222"/>
      <c r="J45" s="222"/>
      <c r="K45" s="222"/>
      <c r="L45" s="222"/>
      <c r="M45" s="222"/>
      <c r="N45" s="222"/>
      <c r="O45" s="222"/>
      <c r="P45" s="222"/>
      <c r="Q45" s="222"/>
      <c r="R45" s="222"/>
      <c r="S45" s="222"/>
      <c r="T45" s="222"/>
      <c r="U45" s="222"/>
      <c r="V45" s="222"/>
      <c r="W45" s="222"/>
      <c r="X45" s="222"/>
      <c r="Y45" s="222"/>
      <c r="Z45" s="222"/>
      <c r="AA45" s="222"/>
      <c r="AB45" s="222"/>
      <c r="AC45" s="201"/>
      <c r="AD45" s="201"/>
      <c r="AE45" s="201"/>
      <c r="AF45" s="201"/>
      <c r="AG45" s="201"/>
      <c r="AH45" s="201"/>
      <c r="AI45" s="201"/>
      <c r="AJ45" s="201"/>
      <c r="AK45" s="201"/>
      <c r="AL45" s="201"/>
      <c r="AM45" s="201"/>
      <c r="AN45" s="201"/>
      <c r="AO45" s="201"/>
    </row>
    <row r="46" spans="1:41" x14ac:dyDescent="0.2">
      <c r="A46" s="465"/>
      <c r="B46" s="465"/>
      <c r="C46" s="465"/>
      <c r="D46" s="465"/>
      <c r="E46" s="201"/>
      <c r="F46" s="201"/>
      <c r="G46" s="201"/>
      <c r="H46" s="201"/>
      <c r="I46" s="201"/>
      <c r="J46" s="201"/>
      <c r="K46" s="201"/>
      <c r="L46" s="201"/>
      <c r="M46" s="201"/>
      <c r="N46" s="201"/>
      <c r="O46" s="201"/>
      <c r="P46" s="201"/>
      <c r="Q46" s="201"/>
      <c r="R46" s="201"/>
      <c r="S46" s="201"/>
      <c r="T46" s="201"/>
      <c r="U46" s="201"/>
      <c r="V46" s="201"/>
      <c r="W46" s="201"/>
      <c r="X46" s="201"/>
      <c r="Y46" s="201"/>
      <c r="Z46" s="201"/>
      <c r="AA46" s="201"/>
      <c r="AB46" s="201"/>
      <c r="AC46" s="201"/>
      <c r="AD46" s="201"/>
      <c r="AE46" s="201"/>
      <c r="AF46" s="201"/>
      <c r="AG46" s="201"/>
      <c r="AH46" s="201"/>
      <c r="AI46" s="201"/>
      <c r="AJ46" s="201"/>
      <c r="AK46" s="201"/>
      <c r="AL46" s="201"/>
      <c r="AM46" s="201"/>
      <c r="AN46" s="201"/>
      <c r="AO46" s="201"/>
    </row>
    <row r="47" spans="1:41" x14ac:dyDescent="0.2">
      <c r="A47" s="201"/>
      <c r="B47" s="201"/>
      <c r="C47" s="201"/>
      <c r="D47" s="201"/>
      <c r="E47" s="201"/>
      <c r="F47" s="201"/>
      <c r="G47" s="201"/>
      <c r="H47" s="201"/>
      <c r="I47" s="201"/>
      <c r="J47" s="201"/>
      <c r="K47" s="201"/>
      <c r="L47" s="201"/>
      <c r="M47" s="201"/>
      <c r="N47" s="201"/>
      <c r="O47" s="201"/>
      <c r="P47" s="201"/>
      <c r="Q47" s="201"/>
      <c r="R47" s="201"/>
      <c r="S47" s="201"/>
      <c r="T47" s="201"/>
      <c r="U47" s="201"/>
      <c r="V47" s="201"/>
      <c r="W47" s="201"/>
      <c r="X47" s="201"/>
      <c r="Y47" s="201"/>
      <c r="Z47" s="201"/>
      <c r="AA47" s="201"/>
      <c r="AB47" s="201"/>
      <c r="AC47" s="201"/>
      <c r="AD47" s="201"/>
      <c r="AE47" s="201"/>
      <c r="AF47" s="201"/>
      <c r="AG47" s="201"/>
      <c r="AH47" s="201"/>
      <c r="AI47" s="201"/>
      <c r="AJ47" s="201"/>
      <c r="AK47" s="201"/>
      <c r="AL47" s="201"/>
      <c r="AM47" s="201"/>
      <c r="AN47" s="201"/>
      <c r="AO47" s="201"/>
    </row>
    <row r="48" spans="1:41" x14ac:dyDescent="0.2">
      <c r="A48" s="201"/>
      <c r="B48" s="201"/>
      <c r="C48" s="201"/>
      <c r="D48" s="201"/>
      <c r="E48" s="201"/>
      <c r="F48" s="201"/>
      <c r="G48" s="201"/>
      <c r="H48" s="201"/>
      <c r="I48" s="201"/>
      <c r="J48" s="201"/>
      <c r="K48" s="201"/>
      <c r="L48" s="201"/>
      <c r="M48" s="201"/>
      <c r="N48" s="201"/>
      <c r="O48" s="201"/>
      <c r="P48" s="201"/>
      <c r="Q48" s="201"/>
      <c r="R48" s="201"/>
      <c r="S48" s="201"/>
      <c r="T48" s="201"/>
      <c r="U48" s="201"/>
      <c r="V48" s="201"/>
      <c r="W48" s="201"/>
      <c r="X48" s="201"/>
      <c r="Y48" s="201"/>
      <c r="Z48" s="201"/>
      <c r="AA48" s="201"/>
      <c r="AB48" s="201"/>
      <c r="AC48" s="201"/>
      <c r="AD48" s="201"/>
      <c r="AE48" s="201"/>
      <c r="AF48" s="201"/>
      <c r="AG48" s="201"/>
      <c r="AH48" s="201"/>
      <c r="AI48" s="201"/>
      <c r="AJ48" s="201"/>
      <c r="AK48" s="201"/>
      <c r="AL48" s="201"/>
      <c r="AM48" s="201"/>
      <c r="AN48" s="201"/>
      <c r="AO48" s="201"/>
    </row>
    <row r="49" spans="1:41" x14ac:dyDescent="0.2">
      <c r="A49" s="201"/>
      <c r="B49" s="201"/>
      <c r="C49" s="201"/>
      <c r="D49" s="201"/>
      <c r="E49" s="201"/>
      <c r="F49" s="201"/>
      <c r="G49" s="201"/>
      <c r="H49" s="201"/>
      <c r="I49" s="201"/>
      <c r="J49" s="201"/>
      <c r="K49" s="201"/>
      <c r="L49" s="201"/>
      <c r="M49" s="201"/>
      <c r="N49" s="201"/>
      <c r="O49" s="201"/>
      <c r="P49" s="201"/>
      <c r="Q49" s="201"/>
      <c r="R49" s="201"/>
      <c r="S49" s="201"/>
      <c r="T49" s="201"/>
      <c r="U49" s="201"/>
      <c r="V49" s="201"/>
      <c r="W49" s="201"/>
      <c r="X49" s="201"/>
      <c r="Y49" s="201"/>
      <c r="Z49" s="201"/>
      <c r="AA49" s="201"/>
      <c r="AB49" s="201"/>
      <c r="AC49" s="201"/>
      <c r="AD49" s="201"/>
      <c r="AE49" s="201"/>
      <c r="AF49" s="201"/>
      <c r="AG49" s="201"/>
      <c r="AH49" s="201"/>
      <c r="AI49" s="201"/>
      <c r="AJ49" s="201"/>
      <c r="AK49" s="201"/>
      <c r="AL49" s="201"/>
      <c r="AM49" s="201"/>
      <c r="AN49" s="201"/>
      <c r="AO49" s="201"/>
    </row>
    <row r="50" spans="1:41" x14ac:dyDescent="0.2">
      <c r="A50" s="201"/>
      <c r="B50" s="201"/>
      <c r="C50" s="201"/>
      <c r="D50" s="201"/>
      <c r="E50" s="201"/>
      <c r="F50" s="201"/>
      <c r="G50" s="201"/>
      <c r="H50" s="201"/>
      <c r="I50" s="201"/>
      <c r="J50" s="201"/>
      <c r="K50" s="201"/>
      <c r="L50" s="201"/>
      <c r="M50" s="201"/>
      <c r="N50" s="201"/>
      <c r="O50" s="201"/>
      <c r="P50" s="201"/>
      <c r="Q50" s="201"/>
      <c r="R50" s="201"/>
      <c r="S50" s="201"/>
      <c r="T50" s="201"/>
      <c r="U50" s="201"/>
      <c r="V50" s="201"/>
      <c r="W50" s="201"/>
      <c r="X50" s="201"/>
      <c r="Y50" s="201"/>
      <c r="Z50" s="201"/>
      <c r="AA50" s="201"/>
      <c r="AB50" s="201"/>
      <c r="AC50" s="201"/>
      <c r="AD50" s="201"/>
      <c r="AE50" s="201"/>
      <c r="AF50" s="201"/>
      <c r="AG50" s="201"/>
      <c r="AH50" s="201"/>
      <c r="AI50" s="201"/>
      <c r="AJ50" s="201"/>
      <c r="AK50" s="201"/>
      <c r="AL50" s="201"/>
      <c r="AM50" s="201"/>
      <c r="AN50" s="201"/>
      <c r="AO50" s="201"/>
    </row>
    <row r="51" spans="1:41" x14ac:dyDescent="0.2">
      <c r="A51" s="201"/>
      <c r="B51" s="201"/>
      <c r="C51" s="201"/>
      <c r="D51" s="201"/>
      <c r="E51" s="201"/>
      <c r="F51" s="201"/>
      <c r="G51" s="201"/>
      <c r="H51" s="201"/>
      <c r="I51" s="201"/>
      <c r="J51" s="201"/>
      <c r="K51" s="201"/>
      <c r="L51" s="201"/>
      <c r="M51" s="201"/>
      <c r="N51" s="201"/>
      <c r="O51" s="201"/>
      <c r="P51" s="201"/>
      <c r="Q51" s="201"/>
      <c r="R51" s="201"/>
      <c r="S51" s="201"/>
      <c r="T51" s="201"/>
      <c r="U51" s="201"/>
      <c r="V51" s="201"/>
      <c r="W51" s="201"/>
      <c r="X51" s="201"/>
      <c r="Y51" s="201"/>
      <c r="Z51" s="201"/>
      <c r="AA51" s="201"/>
      <c r="AB51" s="201"/>
      <c r="AC51" s="201"/>
      <c r="AD51" s="201"/>
      <c r="AE51" s="201"/>
      <c r="AF51" s="201"/>
      <c r="AG51" s="201"/>
      <c r="AH51" s="201"/>
      <c r="AI51" s="201"/>
      <c r="AJ51" s="201"/>
      <c r="AK51" s="201"/>
      <c r="AL51" s="201"/>
      <c r="AM51" s="201"/>
      <c r="AN51" s="201"/>
      <c r="AO51" s="201"/>
    </row>
    <row r="52" spans="1:41" x14ac:dyDescent="0.2">
      <c r="A52" s="201"/>
      <c r="B52" s="201"/>
      <c r="C52" s="201"/>
      <c r="D52" s="201"/>
      <c r="E52" s="201"/>
      <c r="F52" s="201"/>
      <c r="G52" s="201"/>
      <c r="H52" s="201"/>
      <c r="I52" s="201"/>
      <c r="J52" s="201"/>
      <c r="K52" s="201"/>
      <c r="L52" s="201"/>
      <c r="M52" s="201"/>
      <c r="N52" s="201"/>
      <c r="O52" s="201"/>
      <c r="P52" s="201"/>
      <c r="Q52" s="201"/>
      <c r="R52" s="201"/>
      <c r="S52" s="201"/>
      <c r="T52" s="201"/>
      <c r="U52" s="201"/>
      <c r="V52" s="201"/>
      <c r="W52" s="201"/>
      <c r="X52" s="201"/>
      <c r="Y52" s="201"/>
      <c r="Z52" s="201"/>
      <c r="AA52" s="201"/>
      <c r="AB52" s="201"/>
      <c r="AC52" s="201"/>
      <c r="AD52" s="201"/>
      <c r="AE52" s="201"/>
      <c r="AF52" s="201"/>
      <c r="AG52" s="201"/>
      <c r="AH52" s="201"/>
      <c r="AI52" s="201"/>
      <c r="AJ52" s="201"/>
      <c r="AK52" s="201"/>
      <c r="AL52" s="201"/>
      <c r="AM52" s="201"/>
      <c r="AN52" s="201"/>
      <c r="AO52" s="201"/>
    </row>
    <row r="53" spans="1:41" x14ac:dyDescent="0.2">
      <c r="A53" s="201"/>
      <c r="B53" s="201"/>
      <c r="C53" s="201"/>
      <c r="D53" s="201"/>
      <c r="E53" s="201"/>
      <c r="F53" s="201"/>
      <c r="G53" s="201"/>
      <c r="H53" s="201"/>
      <c r="I53" s="201"/>
      <c r="J53" s="201"/>
      <c r="K53" s="201"/>
      <c r="L53" s="201"/>
      <c r="M53" s="201"/>
      <c r="N53" s="201"/>
      <c r="O53" s="201"/>
      <c r="P53" s="201"/>
      <c r="Q53" s="201"/>
      <c r="R53" s="201"/>
      <c r="S53" s="201"/>
      <c r="T53" s="201"/>
      <c r="U53" s="201"/>
      <c r="V53" s="201"/>
      <c r="W53" s="201"/>
      <c r="X53" s="201"/>
      <c r="Y53" s="201"/>
      <c r="Z53" s="201"/>
      <c r="AA53" s="201"/>
      <c r="AB53" s="201"/>
      <c r="AC53" s="201"/>
      <c r="AD53" s="201"/>
      <c r="AE53" s="201"/>
      <c r="AF53" s="201"/>
      <c r="AG53" s="201"/>
      <c r="AH53" s="201"/>
      <c r="AI53" s="201"/>
      <c r="AJ53" s="201"/>
      <c r="AK53" s="201"/>
      <c r="AL53" s="201"/>
      <c r="AM53" s="201"/>
      <c r="AN53" s="201"/>
      <c r="AO53" s="201"/>
    </row>
    <row r="54" spans="1:41" x14ac:dyDescent="0.2">
      <c r="A54" s="201"/>
      <c r="B54" s="201"/>
      <c r="C54" s="201"/>
      <c r="D54" s="201"/>
      <c r="E54" s="201"/>
      <c r="F54" s="201"/>
      <c r="G54" s="201"/>
      <c r="H54" s="201"/>
      <c r="I54" s="201"/>
      <c r="J54" s="201"/>
      <c r="K54" s="201"/>
      <c r="L54" s="201"/>
      <c r="M54" s="201"/>
      <c r="N54" s="201"/>
      <c r="O54" s="201"/>
      <c r="P54" s="201"/>
      <c r="Q54" s="201"/>
      <c r="R54" s="201"/>
      <c r="S54" s="201"/>
      <c r="T54" s="201"/>
      <c r="U54" s="201"/>
      <c r="V54" s="201"/>
      <c r="W54" s="201"/>
      <c r="X54" s="201"/>
      <c r="Y54" s="201"/>
      <c r="Z54" s="201"/>
      <c r="AA54" s="201"/>
      <c r="AB54" s="201"/>
      <c r="AC54" s="201"/>
      <c r="AD54" s="201"/>
      <c r="AE54" s="201"/>
      <c r="AF54" s="201"/>
      <c r="AG54" s="201"/>
      <c r="AH54" s="201"/>
      <c r="AI54" s="201"/>
      <c r="AJ54" s="201"/>
      <c r="AK54" s="201"/>
      <c r="AL54" s="201"/>
      <c r="AM54" s="201"/>
      <c r="AN54" s="201"/>
      <c r="AO54" s="201"/>
    </row>
    <row r="55" spans="1:41" x14ac:dyDescent="0.2">
      <c r="A55" s="201"/>
      <c r="B55" s="201"/>
      <c r="C55" s="201"/>
      <c r="D55" s="201"/>
      <c r="E55" s="201"/>
      <c r="F55" s="201"/>
      <c r="G55" s="201"/>
      <c r="H55" s="201"/>
      <c r="I55" s="201"/>
      <c r="J55" s="201"/>
      <c r="K55" s="201"/>
      <c r="L55" s="201"/>
      <c r="M55" s="201"/>
      <c r="N55" s="201"/>
      <c r="O55" s="201"/>
      <c r="P55" s="201"/>
      <c r="Q55" s="201"/>
      <c r="R55" s="201"/>
      <c r="S55" s="201"/>
      <c r="T55" s="201"/>
      <c r="U55" s="201"/>
      <c r="V55" s="201"/>
      <c r="W55" s="201"/>
      <c r="X55" s="201"/>
      <c r="Y55" s="201"/>
      <c r="Z55" s="201"/>
      <c r="AA55" s="201"/>
      <c r="AB55" s="201"/>
      <c r="AC55" s="201"/>
      <c r="AD55" s="201"/>
      <c r="AE55" s="201"/>
      <c r="AF55" s="201"/>
      <c r="AG55" s="201"/>
      <c r="AH55" s="201"/>
      <c r="AI55" s="201"/>
      <c r="AJ55" s="201"/>
      <c r="AK55" s="201"/>
      <c r="AL55" s="201"/>
      <c r="AM55" s="201"/>
      <c r="AN55" s="201"/>
      <c r="AO55" s="201"/>
    </row>
    <row r="56" spans="1:41" x14ac:dyDescent="0.2">
      <c r="A56" s="201"/>
      <c r="B56" s="201"/>
      <c r="C56" s="201"/>
      <c r="D56" s="201"/>
      <c r="E56" s="201"/>
      <c r="F56" s="201"/>
      <c r="G56" s="201"/>
      <c r="H56" s="201"/>
      <c r="I56" s="201"/>
      <c r="J56" s="201"/>
      <c r="K56" s="201"/>
      <c r="L56" s="201"/>
      <c r="M56" s="201"/>
      <c r="N56" s="201"/>
      <c r="O56" s="201"/>
      <c r="P56" s="201"/>
      <c r="Q56" s="201"/>
      <c r="R56" s="201"/>
      <c r="S56" s="201"/>
      <c r="T56" s="201"/>
      <c r="U56" s="201"/>
      <c r="V56" s="201"/>
      <c r="W56" s="201"/>
      <c r="X56" s="201"/>
      <c r="Y56" s="201"/>
      <c r="Z56" s="201"/>
      <c r="AA56" s="201"/>
      <c r="AB56" s="201"/>
      <c r="AC56" s="201"/>
      <c r="AD56" s="201"/>
      <c r="AE56" s="201"/>
      <c r="AF56" s="201"/>
      <c r="AG56" s="201"/>
      <c r="AH56" s="201"/>
      <c r="AI56" s="201"/>
      <c r="AJ56" s="201"/>
      <c r="AK56" s="201"/>
      <c r="AL56" s="201"/>
      <c r="AM56" s="201"/>
      <c r="AN56" s="201"/>
      <c r="AO56" s="201"/>
    </row>
    <row r="57" spans="1:41" x14ac:dyDescent="0.2">
      <c r="A57" s="201"/>
      <c r="B57" s="201"/>
      <c r="C57" s="201"/>
      <c r="D57" s="201"/>
      <c r="E57" s="201"/>
      <c r="F57" s="201"/>
      <c r="G57" s="201"/>
      <c r="H57" s="201"/>
      <c r="I57" s="201"/>
      <c r="J57" s="201"/>
      <c r="K57" s="201"/>
      <c r="L57" s="201"/>
      <c r="M57" s="201"/>
      <c r="N57" s="201"/>
      <c r="O57" s="201"/>
      <c r="P57" s="201"/>
      <c r="Q57" s="201"/>
      <c r="R57" s="201"/>
      <c r="S57" s="201"/>
      <c r="T57" s="201"/>
      <c r="U57" s="201"/>
      <c r="V57" s="201"/>
      <c r="W57" s="201"/>
      <c r="X57" s="201"/>
      <c r="Y57" s="201"/>
      <c r="Z57" s="201"/>
      <c r="AA57" s="201"/>
      <c r="AB57" s="201"/>
      <c r="AC57" s="201"/>
      <c r="AD57" s="201"/>
      <c r="AE57" s="201"/>
      <c r="AF57" s="201"/>
      <c r="AG57" s="201"/>
      <c r="AH57" s="201"/>
      <c r="AI57" s="201"/>
      <c r="AJ57" s="201"/>
      <c r="AK57" s="201"/>
      <c r="AL57" s="201"/>
      <c r="AM57" s="201"/>
      <c r="AN57" s="201"/>
      <c r="AO57" s="201"/>
    </row>
    <row r="58" spans="1:41" x14ac:dyDescent="0.2">
      <c r="A58" s="201"/>
      <c r="B58" s="201"/>
      <c r="C58" s="201"/>
      <c r="D58" s="201"/>
      <c r="E58" s="201"/>
      <c r="F58" s="201"/>
      <c r="G58" s="201"/>
      <c r="H58" s="201"/>
      <c r="I58" s="201"/>
      <c r="J58" s="201"/>
      <c r="K58" s="201"/>
      <c r="L58" s="201"/>
      <c r="M58" s="201"/>
      <c r="N58" s="201"/>
      <c r="O58" s="201"/>
      <c r="P58" s="201"/>
      <c r="Q58" s="201"/>
      <c r="R58" s="201"/>
      <c r="S58" s="201"/>
      <c r="T58" s="201"/>
      <c r="U58" s="201"/>
      <c r="V58" s="201"/>
      <c r="W58" s="201"/>
      <c r="X58" s="201"/>
      <c r="Y58" s="201"/>
      <c r="Z58" s="201"/>
      <c r="AA58" s="201"/>
      <c r="AB58" s="201"/>
      <c r="AC58" s="201"/>
      <c r="AD58" s="201"/>
      <c r="AE58" s="201"/>
      <c r="AF58" s="201"/>
      <c r="AG58" s="201"/>
      <c r="AH58" s="201"/>
      <c r="AI58" s="201"/>
      <c r="AJ58" s="201"/>
      <c r="AK58" s="201"/>
      <c r="AL58" s="201"/>
      <c r="AM58" s="201"/>
      <c r="AN58" s="201"/>
      <c r="AO58" s="201"/>
    </row>
    <row r="59" spans="1:41" x14ac:dyDescent="0.2">
      <c r="A59" s="201"/>
      <c r="B59" s="201"/>
      <c r="C59" s="201"/>
      <c r="D59" s="201"/>
      <c r="E59" s="201"/>
      <c r="F59" s="201"/>
      <c r="G59" s="201"/>
      <c r="H59" s="201"/>
      <c r="I59" s="201"/>
      <c r="J59" s="201"/>
      <c r="K59" s="201"/>
      <c r="L59" s="201"/>
      <c r="M59" s="201"/>
      <c r="N59" s="201"/>
      <c r="O59" s="201"/>
      <c r="P59" s="201"/>
      <c r="Q59" s="201"/>
      <c r="R59" s="201"/>
      <c r="S59" s="201"/>
      <c r="T59" s="201"/>
      <c r="U59" s="201"/>
      <c r="V59" s="201"/>
      <c r="W59" s="201"/>
      <c r="X59" s="201"/>
      <c r="Y59" s="201"/>
      <c r="Z59" s="201"/>
      <c r="AA59" s="201"/>
      <c r="AB59" s="201"/>
      <c r="AC59" s="201"/>
      <c r="AD59" s="201"/>
      <c r="AE59" s="201"/>
      <c r="AF59" s="201"/>
      <c r="AG59" s="201"/>
      <c r="AH59" s="201"/>
      <c r="AI59" s="201"/>
      <c r="AJ59" s="201"/>
      <c r="AK59" s="201"/>
      <c r="AL59" s="201"/>
      <c r="AM59" s="201"/>
      <c r="AN59" s="201"/>
      <c r="AO59" s="201"/>
    </row>
    <row r="60" spans="1:41" x14ac:dyDescent="0.2">
      <c r="A60" s="201"/>
      <c r="B60" s="201"/>
      <c r="C60" s="201"/>
      <c r="D60" s="201"/>
      <c r="E60" s="201"/>
      <c r="F60" s="201"/>
      <c r="G60" s="201"/>
      <c r="H60" s="201"/>
      <c r="I60" s="201"/>
      <c r="J60" s="201"/>
      <c r="K60" s="201"/>
      <c r="L60" s="201"/>
      <c r="M60" s="201"/>
      <c r="N60" s="201"/>
      <c r="O60" s="201"/>
      <c r="P60" s="201"/>
      <c r="Q60" s="201"/>
      <c r="R60" s="201"/>
      <c r="S60" s="201"/>
      <c r="T60" s="201"/>
      <c r="U60" s="201"/>
      <c r="V60" s="201"/>
      <c r="W60" s="201"/>
      <c r="X60" s="201"/>
      <c r="Y60" s="201"/>
      <c r="Z60" s="201"/>
      <c r="AA60" s="201"/>
      <c r="AB60" s="201"/>
      <c r="AC60" s="201"/>
      <c r="AD60" s="201"/>
      <c r="AE60" s="201"/>
      <c r="AF60" s="201"/>
      <c r="AG60" s="201"/>
      <c r="AH60" s="201"/>
      <c r="AI60" s="201"/>
      <c r="AJ60" s="201"/>
      <c r="AK60" s="201"/>
      <c r="AL60" s="201"/>
      <c r="AM60" s="201"/>
      <c r="AN60" s="201"/>
      <c r="AO60" s="201"/>
    </row>
    <row r="61" spans="1:41" x14ac:dyDescent="0.2">
      <c r="A61" s="201"/>
      <c r="B61" s="201"/>
      <c r="C61" s="201"/>
      <c r="D61" s="201"/>
      <c r="E61" s="201"/>
      <c r="F61" s="201"/>
      <c r="G61" s="201"/>
      <c r="H61" s="201"/>
      <c r="I61" s="201"/>
      <c r="J61" s="201"/>
      <c r="K61" s="201"/>
      <c r="L61" s="201"/>
      <c r="M61" s="201"/>
      <c r="N61" s="201"/>
      <c r="O61" s="201"/>
      <c r="P61" s="201"/>
      <c r="Q61" s="201"/>
      <c r="R61" s="201"/>
      <c r="S61" s="201"/>
      <c r="T61" s="201"/>
      <c r="U61" s="201"/>
      <c r="V61" s="201"/>
      <c r="W61" s="201"/>
      <c r="X61" s="201"/>
      <c r="Y61" s="201"/>
      <c r="Z61" s="201"/>
      <c r="AA61" s="201"/>
      <c r="AB61" s="201"/>
      <c r="AC61" s="201"/>
      <c r="AD61" s="201"/>
      <c r="AE61" s="201"/>
      <c r="AF61" s="201"/>
      <c r="AG61" s="201"/>
      <c r="AH61" s="201"/>
      <c r="AI61" s="201"/>
      <c r="AJ61" s="201"/>
      <c r="AK61" s="201"/>
      <c r="AL61" s="201"/>
      <c r="AM61" s="201"/>
      <c r="AN61" s="201"/>
      <c r="AO61" s="201"/>
    </row>
    <row r="62" spans="1:41" x14ac:dyDescent="0.2">
      <c r="A62" s="201"/>
      <c r="B62" s="201"/>
      <c r="C62" s="201"/>
      <c r="D62" s="201"/>
      <c r="E62" s="201"/>
      <c r="F62" s="201"/>
      <c r="G62" s="201"/>
      <c r="H62" s="201"/>
      <c r="I62" s="201"/>
      <c r="J62" s="201"/>
      <c r="K62" s="201"/>
      <c r="L62" s="201"/>
      <c r="M62" s="201"/>
      <c r="N62" s="201"/>
      <c r="O62" s="201"/>
      <c r="P62" s="201"/>
      <c r="Q62" s="201"/>
      <c r="R62" s="201"/>
      <c r="S62" s="201"/>
      <c r="T62" s="201"/>
      <c r="U62" s="201"/>
      <c r="V62" s="201"/>
      <c r="W62" s="201"/>
      <c r="X62" s="201"/>
      <c r="Y62" s="201"/>
      <c r="Z62" s="201"/>
      <c r="AA62" s="201"/>
      <c r="AB62" s="201"/>
      <c r="AC62" s="201"/>
      <c r="AD62" s="201"/>
      <c r="AE62" s="201"/>
      <c r="AF62" s="201"/>
      <c r="AG62" s="201"/>
      <c r="AH62" s="201"/>
      <c r="AI62" s="201"/>
      <c r="AJ62" s="201"/>
      <c r="AK62" s="201"/>
      <c r="AL62" s="201"/>
      <c r="AM62" s="201"/>
      <c r="AN62" s="201"/>
      <c r="AO62" s="201"/>
    </row>
    <row r="63" spans="1:41" x14ac:dyDescent="0.2">
      <c r="A63" s="201"/>
      <c r="B63" s="201"/>
      <c r="C63" s="201"/>
      <c r="D63" s="201"/>
      <c r="E63" s="201"/>
      <c r="F63" s="201"/>
      <c r="G63" s="201"/>
      <c r="H63" s="201"/>
      <c r="I63" s="201"/>
      <c r="J63" s="201"/>
      <c r="K63" s="201"/>
      <c r="L63" s="201"/>
      <c r="M63" s="201"/>
      <c r="N63" s="201"/>
      <c r="O63" s="201"/>
      <c r="P63" s="201"/>
      <c r="Q63" s="201"/>
      <c r="R63" s="201"/>
      <c r="S63" s="201"/>
      <c r="T63" s="201"/>
      <c r="U63" s="201"/>
      <c r="V63" s="201"/>
      <c r="W63" s="201"/>
      <c r="X63" s="201"/>
      <c r="Y63" s="201"/>
      <c r="Z63" s="201"/>
      <c r="AA63" s="201"/>
      <c r="AB63" s="201"/>
      <c r="AC63" s="201"/>
      <c r="AD63" s="201"/>
      <c r="AE63" s="201"/>
      <c r="AF63" s="201"/>
      <c r="AG63" s="201"/>
      <c r="AH63" s="201"/>
      <c r="AI63" s="201"/>
      <c r="AJ63" s="201"/>
      <c r="AK63" s="201"/>
      <c r="AL63" s="201"/>
      <c r="AM63" s="201"/>
      <c r="AN63" s="201"/>
      <c r="AO63" s="201"/>
    </row>
    <row r="64" spans="1:41" x14ac:dyDescent="0.2">
      <c r="A64" s="201"/>
      <c r="B64" s="201"/>
      <c r="C64" s="201"/>
      <c r="D64" s="201"/>
      <c r="E64" s="201"/>
      <c r="F64" s="201"/>
      <c r="G64" s="201"/>
      <c r="H64" s="201"/>
      <c r="I64" s="201"/>
      <c r="J64" s="201"/>
      <c r="K64" s="201"/>
      <c r="L64" s="201"/>
      <c r="M64" s="201"/>
      <c r="N64" s="201"/>
      <c r="O64" s="201"/>
      <c r="P64" s="201"/>
      <c r="Q64" s="201"/>
      <c r="R64" s="201"/>
      <c r="S64" s="201"/>
      <c r="T64" s="201"/>
      <c r="U64" s="201"/>
      <c r="V64" s="201"/>
      <c r="W64" s="201"/>
      <c r="X64" s="201"/>
      <c r="Y64" s="201"/>
      <c r="Z64" s="201"/>
      <c r="AA64" s="201"/>
      <c r="AB64" s="201"/>
      <c r="AC64" s="201"/>
      <c r="AD64" s="201"/>
      <c r="AE64" s="201"/>
      <c r="AF64" s="201"/>
      <c r="AG64" s="201"/>
      <c r="AH64" s="201"/>
      <c r="AI64" s="201"/>
      <c r="AJ64" s="201"/>
      <c r="AK64" s="201"/>
      <c r="AL64" s="201"/>
      <c r="AM64" s="201"/>
      <c r="AN64" s="201"/>
      <c r="AO64" s="201"/>
    </row>
    <row r="65" spans="1:41" x14ac:dyDescent="0.2">
      <c r="A65" s="201"/>
      <c r="B65" s="201"/>
      <c r="C65" s="201"/>
      <c r="D65" s="201"/>
      <c r="E65" s="201"/>
      <c r="F65" s="201"/>
      <c r="G65" s="201"/>
      <c r="H65" s="201"/>
      <c r="I65" s="201"/>
      <c r="J65" s="201"/>
      <c r="K65" s="201"/>
      <c r="L65" s="201"/>
      <c r="M65" s="201"/>
      <c r="N65" s="201"/>
      <c r="O65" s="201"/>
      <c r="P65" s="201"/>
      <c r="Q65" s="201"/>
      <c r="R65" s="201"/>
      <c r="S65" s="201"/>
      <c r="T65" s="201"/>
      <c r="U65" s="201"/>
      <c r="V65" s="201"/>
      <c r="W65" s="201"/>
      <c r="X65" s="201"/>
      <c r="Y65" s="201"/>
      <c r="Z65" s="201"/>
      <c r="AA65" s="201"/>
      <c r="AB65" s="201"/>
      <c r="AC65" s="201"/>
      <c r="AD65" s="201"/>
      <c r="AE65" s="201"/>
      <c r="AF65" s="201"/>
      <c r="AG65" s="201"/>
      <c r="AH65" s="201"/>
      <c r="AI65" s="201"/>
      <c r="AJ65" s="201"/>
      <c r="AK65" s="201"/>
      <c r="AL65" s="201"/>
      <c r="AM65" s="201"/>
      <c r="AN65" s="201"/>
      <c r="AO65" s="201"/>
    </row>
    <row r="66" spans="1:41" x14ac:dyDescent="0.2">
      <c r="A66" s="201"/>
      <c r="B66" s="201"/>
      <c r="C66" s="201"/>
      <c r="D66" s="201"/>
      <c r="E66" s="201"/>
      <c r="F66" s="201"/>
      <c r="G66" s="201"/>
      <c r="H66" s="201"/>
      <c r="I66" s="201"/>
      <c r="J66" s="201"/>
      <c r="K66" s="201"/>
      <c r="L66" s="201"/>
      <c r="M66" s="201"/>
      <c r="N66" s="201"/>
      <c r="O66" s="201"/>
      <c r="P66" s="201"/>
      <c r="Q66" s="201"/>
      <c r="R66" s="201"/>
      <c r="S66" s="201"/>
      <c r="T66" s="201"/>
      <c r="U66" s="201"/>
      <c r="V66" s="201"/>
      <c r="W66" s="201"/>
      <c r="X66" s="201"/>
      <c r="Y66" s="201"/>
      <c r="Z66" s="201"/>
      <c r="AA66" s="201"/>
      <c r="AB66" s="201"/>
      <c r="AC66" s="201"/>
      <c r="AD66" s="201"/>
      <c r="AE66" s="201"/>
      <c r="AF66" s="201"/>
      <c r="AG66" s="201"/>
      <c r="AH66" s="201"/>
      <c r="AI66" s="201"/>
      <c r="AJ66" s="201"/>
      <c r="AK66" s="201"/>
      <c r="AL66" s="201"/>
      <c r="AM66" s="201"/>
      <c r="AN66" s="201"/>
      <c r="AO66" s="201"/>
    </row>
    <row r="67" spans="1:41" x14ac:dyDescent="0.2">
      <c r="A67" s="201"/>
      <c r="B67" s="201"/>
      <c r="C67" s="201"/>
      <c r="D67" s="201"/>
      <c r="E67" s="201"/>
      <c r="F67" s="201"/>
      <c r="G67" s="201"/>
      <c r="H67" s="201"/>
      <c r="I67" s="201"/>
      <c r="J67" s="201"/>
      <c r="K67" s="201"/>
      <c r="L67" s="201"/>
      <c r="M67" s="201"/>
      <c r="N67" s="201"/>
      <c r="O67" s="201"/>
      <c r="P67" s="201"/>
      <c r="Q67" s="201"/>
      <c r="R67" s="201"/>
      <c r="S67" s="201"/>
      <c r="T67" s="201"/>
      <c r="U67" s="201"/>
      <c r="V67" s="201"/>
      <c r="W67" s="201"/>
      <c r="X67" s="201"/>
      <c r="Y67" s="201"/>
      <c r="Z67" s="201"/>
      <c r="AA67" s="201"/>
      <c r="AB67" s="201"/>
      <c r="AC67" s="201"/>
      <c r="AD67" s="201"/>
      <c r="AE67" s="201"/>
      <c r="AF67" s="201"/>
      <c r="AG67" s="201"/>
      <c r="AH67" s="201"/>
      <c r="AI67" s="201"/>
      <c r="AJ67" s="201"/>
      <c r="AK67" s="201"/>
      <c r="AL67" s="201"/>
      <c r="AM67" s="201"/>
      <c r="AN67" s="201"/>
      <c r="AO67" s="201"/>
    </row>
    <row r="68" spans="1:41" x14ac:dyDescent="0.2">
      <c r="A68" s="201"/>
      <c r="B68" s="201"/>
      <c r="C68" s="201"/>
      <c r="D68" s="201"/>
      <c r="E68" s="201"/>
      <c r="F68" s="201"/>
      <c r="G68" s="201"/>
      <c r="H68" s="201"/>
      <c r="I68" s="201"/>
      <c r="J68" s="201"/>
      <c r="K68" s="201"/>
      <c r="L68" s="201"/>
      <c r="M68" s="201"/>
      <c r="N68" s="201"/>
      <c r="O68" s="201"/>
      <c r="P68" s="201"/>
      <c r="Q68" s="201"/>
      <c r="R68" s="201"/>
      <c r="S68" s="201"/>
      <c r="T68" s="201"/>
      <c r="U68" s="201"/>
      <c r="V68" s="201"/>
      <c r="W68" s="201"/>
      <c r="X68" s="201"/>
      <c r="Y68" s="201"/>
      <c r="Z68" s="201"/>
      <c r="AA68" s="201"/>
      <c r="AB68" s="201"/>
      <c r="AC68" s="201"/>
      <c r="AD68" s="201"/>
      <c r="AE68" s="201"/>
      <c r="AF68" s="201"/>
      <c r="AG68" s="201"/>
      <c r="AH68" s="201"/>
      <c r="AI68" s="201"/>
      <c r="AJ68" s="201"/>
      <c r="AK68" s="201"/>
      <c r="AL68" s="201"/>
      <c r="AM68" s="201"/>
      <c r="AN68" s="201"/>
      <c r="AO68" s="201"/>
    </row>
    <row r="69" spans="1:41" x14ac:dyDescent="0.2">
      <c r="A69" s="201"/>
      <c r="B69" s="201"/>
      <c r="C69" s="201"/>
      <c r="D69" s="201"/>
      <c r="E69" s="201"/>
      <c r="F69" s="201"/>
      <c r="G69" s="201"/>
      <c r="H69" s="201"/>
      <c r="I69" s="201"/>
      <c r="J69" s="201"/>
      <c r="K69" s="201"/>
      <c r="L69" s="201"/>
      <c r="M69" s="201"/>
      <c r="N69" s="201"/>
      <c r="O69" s="201"/>
      <c r="P69" s="201"/>
      <c r="Q69" s="201"/>
      <c r="R69" s="201"/>
      <c r="S69" s="201"/>
      <c r="T69" s="201"/>
      <c r="U69" s="201"/>
      <c r="V69" s="201"/>
      <c r="W69" s="201"/>
      <c r="X69" s="201"/>
      <c r="Y69" s="201"/>
      <c r="Z69" s="201"/>
      <c r="AA69" s="201"/>
      <c r="AB69" s="201"/>
      <c r="AC69" s="201"/>
      <c r="AD69" s="201"/>
      <c r="AE69" s="201"/>
      <c r="AF69" s="201"/>
      <c r="AG69" s="201"/>
      <c r="AH69" s="201"/>
      <c r="AI69" s="201"/>
      <c r="AJ69" s="201"/>
      <c r="AK69" s="201"/>
      <c r="AL69" s="201"/>
      <c r="AM69" s="201"/>
      <c r="AN69" s="201"/>
      <c r="AO69" s="201"/>
    </row>
    <row r="70" spans="1:41" x14ac:dyDescent="0.2">
      <c r="A70" s="201"/>
      <c r="B70" s="201"/>
      <c r="C70" s="201"/>
      <c r="D70" s="201"/>
      <c r="E70" s="201"/>
      <c r="F70" s="201"/>
      <c r="G70" s="201"/>
      <c r="H70" s="201"/>
      <c r="I70" s="201"/>
      <c r="J70" s="201"/>
      <c r="K70" s="201"/>
      <c r="L70" s="201"/>
      <c r="M70" s="201"/>
      <c r="N70" s="201"/>
      <c r="O70" s="201"/>
      <c r="P70" s="201"/>
      <c r="Q70" s="201"/>
      <c r="R70" s="201"/>
      <c r="S70" s="201"/>
      <c r="T70" s="201"/>
      <c r="U70" s="201"/>
      <c r="V70" s="201"/>
      <c r="W70" s="201"/>
      <c r="X70" s="201"/>
      <c r="Y70" s="201"/>
      <c r="Z70" s="201"/>
      <c r="AA70" s="201"/>
      <c r="AB70" s="201"/>
      <c r="AC70" s="201"/>
      <c r="AD70" s="201"/>
      <c r="AE70" s="201"/>
      <c r="AF70" s="201"/>
      <c r="AG70" s="201"/>
      <c r="AH70" s="201"/>
      <c r="AI70" s="201"/>
      <c r="AJ70" s="201"/>
      <c r="AK70" s="201"/>
      <c r="AL70" s="201"/>
      <c r="AM70" s="201"/>
      <c r="AN70" s="201"/>
      <c r="AO70" s="201"/>
    </row>
    <row r="71" spans="1:41" x14ac:dyDescent="0.2">
      <c r="A71" s="201"/>
      <c r="B71" s="201"/>
      <c r="C71" s="201"/>
      <c r="D71" s="201"/>
      <c r="E71" s="201"/>
      <c r="F71" s="201"/>
      <c r="G71" s="201"/>
      <c r="H71" s="201"/>
      <c r="I71" s="201"/>
      <c r="J71" s="201"/>
      <c r="K71" s="201"/>
      <c r="L71" s="201"/>
      <c r="M71" s="201"/>
      <c r="N71" s="201"/>
      <c r="O71" s="201"/>
      <c r="P71" s="201"/>
      <c r="Q71" s="201"/>
      <c r="R71" s="201"/>
      <c r="S71" s="201"/>
      <c r="T71" s="201"/>
      <c r="U71" s="201"/>
      <c r="V71" s="201"/>
      <c r="W71" s="201"/>
      <c r="X71" s="201"/>
      <c r="Y71" s="201"/>
      <c r="Z71" s="201"/>
      <c r="AA71" s="201"/>
      <c r="AB71" s="201"/>
      <c r="AC71" s="201"/>
      <c r="AD71" s="201"/>
      <c r="AE71" s="201"/>
      <c r="AF71" s="201"/>
      <c r="AG71" s="201"/>
      <c r="AH71" s="201"/>
      <c r="AI71" s="201"/>
      <c r="AJ71" s="201"/>
      <c r="AK71" s="201"/>
      <c r="AL71" s="201"/>
      <c r="AM71" s="201"/>
      <c r="AN71" s="201"/>
      <c r="AO71" s="201"/>
    </row>
    <row r="72" spans="1:41" x14ac:dyDescent="0.2">
      <c r="A72" s="201"/>
      <c r="B72" s="201"/>
      <c r="C72" s="201"/>
      <c r="D72" s="201"/>
      <c r="E72" s="201"/>
      <c r="F72" s="201"/>
      <c r="G72" s="201"/>
      <c r="H72" s="201"/>
      <c r="I72" s="201"/>
      <c r="J72" s="201"/>
      <c r="K72" s="201"/>
      <c r="L72" s="201"/>
      <c r="M72" s="201"/>
      <c r="N72" s="201"/>
      <c r="O72" s="201"/>
      <c r="P72" s="201"/>
      <c r="Q72" s="201"/>
      <c r="R72" s="201"/>
      <c r="S72" s="201"/>
      <c r="T72" s="201"/>
      <c r="U72" s="201"/>
      <c r="V72" s="201"/>
      <c r="W72" s="201"/>
      <c r="X72" s="201"/>
      <c r="Y72" s="201"/>
      <c r="Z72" s="201"/>
      <c r="AA72" s="201"/>
      <c r="AB72" s="201"/>
      <c r="AC72" s="201"/>
      <c r="AD72" s="201"/>
      <c r="AE72" s="201"/>
      <c r="AF72" s="201"/>
      <c r="AG72" s="201"/>
      <c r="AH72" s="201"/>
      <c r="AI72" s="201"/>
      <c r="AJ72" s="201"/>
      <c r="AK72" s="201"/>
      <c r="AL72" s="201"/>
      <c r="AM72" s="201"/>
      <c r="AN72" s="201"/>
      <c r="AO72" s="201"/>
    </row>
    <row r="73" spans="1:41" x14ac:dyDescent="0.2">
      <c r="A73" s="201"/>
      <c r="B73" s="201"/>
      <c r="C73" s="201"/>
      <c r="D73" s="201"/>
      <c r="E73" s="201"/>
      <c r="F73" s="201"/>
      <c r="G73" s="201"/>
      <c r="H73" s="201"/>
      <c r="I73" s="201"/>
      <c r="J73" s="201"/>
      <c r="K73" s="201"/>
      <c r="L73" s="201"/>
      <c r="M73" s="201"/>
      <c r="N73" s="201"/>
      <c r="O73" s="201"/>
      <c r="P73" s="201"/>
      <c r="Q73" s="201"/>
      <c r="R73" s="201"/>
      <c r="S73" s="201"/>
      <c r="T73" s="201"/>
      <c r="U73" s="201"/>
      <c r="V73" s="201"/>
      <c r="W73" s="201"/>
      <c r="X73" s="201"/>
      <c r="Y73" s="201"/>
      <c r="Z73" s="201"/>
      <c r="AA73" s="201"/>
      <c r="AB73" s="201"/>
      <c r="AC73" s="201"/>
      <c r="AD73" s="201"/>
      <c r="AE73" s="201"/>
      <c r="AF73" s="201"/>
      <c r="AG73" s="201"/>
      <c r="AH73" s="201"/>
      <c r="AI73" s="201"/>
      <c r="AJ73" s="201"/>
      <c r="AK73" s="201"/>
      <c r="AL73" s="201"/>
      <c r="AM73" s="201"/>
      <c r="AN73" s="201"/>
      <c r="AO73" s="201"/>
    </row>
    <row r="74" spans="1:41" x14ac:dyDescent="0.2">
      <c r="A74" s="201"/>
      <c r="B74" s="201"/>
      <c r="C74" s="201"/>
      <c r="D74" s="201"/>
      <c r="E74" s="201"/>
      <c r="F74" s="201"/>
      <c r="G74" s="201"/>
      <c r="H74" s="201"/>
      <c r="I74" s="201"/>
      <c r="J74" s="201"/>
      <c r="K74" s="201"/>
      <c r="L74" s="201"/>
      <c r="M74" s="201"/>
      <c r="N74" s="201"/>
      <c r="O74" s="201"/>
      <c r="P74" s="201"/>
      <c r="Q74" s="201"/>
      <c r="R74" s="201"/>
      <c r="S74" s="201"/>
      <c r="T74" s="201"/>
      <c r="U74" s="201"/>
      <c r="V74" s="201"/>
      <c r="W74" s="201"/>
      <c r="X74" s="201"/>
      <c r="Y74" s="201"/>
      <c r="Z74" s="201"/>
      <c r="AA74" s="201"/>
      <c r="AB74" s="201"/>
      <c r="AC74" s="201"/>
      <c r="AD74" s="201"/>
      <c r="AE74" s="201"/>
      <c r="AF74" s="201"/>
      <c r="AG74" s="201"/>
      <c r="AH74" s="201"/>
      <c r="AI74" s="201"/>
      <c r="AJ74" s="201"/>
      <c r="AK74" s="201"/>
      <c r="AL74" s="201"/>
      <c r="AM74" s="201"/>
      <c r="AN74" s="201"/>
      <c r="AO74" s="201"/>
    </row>
    <row r="75" spans="1:41" x14ac:dyDescent="0.2">
      <c r="A75" s="201"/>
      <c r="B75" s="201"/>
      <c r="C75" s="201"/>
      <c r="D75" s="201"/>
      <c r="E75" s="201"/>
      <c r="F75" s="201"/>
      <c r="G75" s="201"/>
      <c r="H75" s="201"/>
      <c r="I75" s="201"/>
      <c r="J75" s="201"/>
      <c r="K75" s="201"/>
      <c r="L75" s="201"/>
      <c r="M75" s="201"/>
      <c r="N75" s="201"/>
      <c r="O75" s="201"/>
      <c r="P75" s="201"/>
      <c r="Q75" s="201"/>
      <c r="R75" s="201"/>
      <c r="S75" s="201"/>
      <c r="T75" s="201"/>
      <c r="U75" s="201"/>
      <c r="V75" s="201"/>
      <c r="W75" s="201"/>
      <c r="X75" s="201"/>
      <c r="Y75" s="201"/>
      <c r="Z75" s="201"/>
      <c r="AA75" s="201"/>
      <c r="AB75" s="201"/>
      <c r="AC75" s="201"/>
      <c r="AD75" s="201"/>
      <c r="AE75" s="201"/>
      <c r="AF75" s="201"/>
      <c r="AG75" s="201"/>
      <c r="AH75" s="201"/>
      <c r="AI75" s="201"/>
      <c r="AJ75" s="201"/>
      <c r="AK75" s="201"/>
      <c r="AL75" s="201"/>
      <c r="AM75" s="201"/>
      <c r="AN75" s="201"/>
      <c r="AO75" s="201"/>
    </row>
    <row r="76" spans="1:41" x14ac:dyDescent="0.2">
      <c r="A76" s="201"/>
      <c r="B76" s="201"/>
      <c r="C76" s="201"/>
      <c r="D76" s="201"/>
      <c r="E76" s="201"/>
      <c r="F76" s="201"/>
      <c r="G76" s="201"/>
      <c r="H76" s="201"/>
      <c r="I76" s="201"/>
      <c r="J76" s="201"/>
      <c r="K76" s="201"/>
      <c r="L76" s="201"/>
      <c r="M76" s="201"/>
      <c r="N76" s="201"/>
      <c r="O76" s="201"/>
      <c r="P76" s="201"/>
      <c r="Q76" s="201"/>
      <c r="R76" s="201"/>
      <c r="S76" s="201"/>
      <c r="T76" s="201"/>
      <c r="U76" s="201"/>
      <c r="V76" s="201"/>
      <c r="W76" s="201"/>
      <c r="X76" s="201"/>
      <c r="Y76" s="201"/>
      <c r="Z76" s="201"/>
      <c r="AA76" s="201"/>
      <c r="AB76" s="201"/>
      <c r="AC76" s="201"/>
      <c r="AD76" s="201"/>
      <c r="AE76" s="201"/>
      <c r="AF76" s="201"/>
      <c r="AG76" s="201"/>
      <c r="AH76" s="201"/>
      <c r="AI76" s="201"/>
      <c r="AJ76" s="201"/>
      <c r="AK76" s="201"/>
      <c r="AL76" s="201"/>
      <c r="AM76" s="201"/>
      <c r="AN76" s="201"/>
      <c r="AO76" s="201"/>
    </row>
    <row r="77" spans="1:41" x14ac:dyDescent="0.2">
      <c r="A77" s="201"/>
      <c r="B77" s="201"/>
      <c r="C77" s="201"/>
      <c r="D77" s="201"/>
      <c r="E77" s="201"/>
      <c r="F77" s="201"/>
      <c r="G77" s="201"/>
      <c r="H77" s="201"/>
      <c r="I77" s="201"/>
      <c r="J77" s="201"/>
      <c r="K77" s="201"/>
      <c r="L77" s="201"/>
      <c r="M77" s="201"/>
      <c r="N77" s="201"/>
      <c r="O77" s="201"/>
      <c r="P77" s="201"/>
      <c r="Q77" s="201"/>
      <c r="R77" s="201"/>
      <c r="S77" s="201"/>
      <c r="T77" s="201"/>
      <c r="U77" s="201"/>
      <c r="V77" s="201"/>
      <c r="W77" s="201"/>
      <c r="X77" s="201"/>
      <c r="Y77" s="201"/>
      <c r="Z77" s="201"/>
      <c r="AA77" s="201"/>
      <c r="AB77" s="201"/>
      <c r="AC77" s="201"/>
      <c r="AD77" s="201"/>
      <c r="AE77" s="201"/>
      <c r="AF77" s="201"/>
      <c r="AG77" s="201"/>
      <c r="AH77" s="201"/>
      <c r="AI77" s="201"/>
      <c r="AJ77" s="201"/>
      <c r="AK77" s="201"/>
      <c r="AL77" s="201"/>
      <c r="AM77" s="201"/>
      <c r="AN77" s="201"/>
      <c r="AO77" s="201"/>
    </row>
    <row r="78" spans="1:41" x14ac:dyDescent="0.2">
      <c r="A78" s="204"/>
      <c r="B78" s="201"/>
      <c r="C78" s="201"/>
      <c r="D78" s="201"/>
      <c r="E78" s="201"/>
      <c r="F78" s="201"/>
      <c r="G78" s="201"/>
      <c r="H78" s="201"/>
      <c r="I78" s="201"/>
      <c r="J78" s="201"/>
      <c r="K78" s="201"/>
      <c r="L78" s="201"/>
      <c r="M78" s="201"/>
      <c r="N78" s="201"/>
      <c r="O78" s="201"/>
      <c r="P78" s="201"/>
      <c r="Q78" s="201"/>
      <c r="R78" s="201"/>
      <c r="S78" s="201"/>
      <c r="T78" s="201"/>
      <c r="U78" s="201"/>
      <c r="V78" s="201"/>
      <c r="W78" s="201"/>
      <c r="X78" s="201"/>
      <c r="Y78" s="201"/>
      <c r="Z78" s="201"/>
      <c r="AA78" s="201"/>
      <c r="AB78" s="201"/>
      <c r="AC78" s="201"/>
      <c r="AD78" s="201"/>
      <c r="AE78" s="201"/>
      <c r="AF78" s="201"/>
      <c r="AG78" s="201"/>
      <c r="AH78" s="201"/>
      <c r="AI78" s="201"/>
      <c r="AJ78" s="201"/>
      <c r="AK78" s="201"/>
      <c r="AL78" s="201"/>
      <c r="AM78" s="201"/>
      <c r="AN78" s="201"/>
      <c r="AO78" s="201"/>
    </row>
    <row r="79" spans="1:41" x14ac:dyDescent="0.2">
      <c r="A79" s="201"/>
      <c r="B79" s="201"/>
      <c r="C79" s="201"/>
      <c r="D79" s="201"/>
      <c r="E79" s="201"/>
      <c r="F79" s="201"/>
      <c r="G79" s="201"/>
      <c r="H79" s="201"/>
      <c r="I79" s="201"/>
      <c r="J79" s="201"/>
      <c r="K79" s="201"/>
      <c r="L79" s="201"/>
      <c r="M79" s="201"/>
      <c r="N79" s="201"/>
      <c r="O79" s="201"/>
      <c r="P79" s="201"/>
      <c r="Q79" s="201"/>
      <c r="R79" s="201"/>
      <c r="S79" s="201"/>
      <c r="T79" s="201"/>
      <c r="U79" s="201"/>
      <c r="V79" s="201"/>
      <c r="W79" s="201"/>
      <c r="X79" s="201"/>
      <c r="Y79" s="201"/>
      <c r="Z79" s="201"/>
      <c r="AA79" s="201"/>
      <c r="AB79" s="201"/>
      <c r="AC79" s="201"/>
      <c r="AD79" s="201"/>
      <c r="AE79" s="201"/>
      <c r="AF79" s="201"/>
      <c r="AG79" s="201"/>
      <c r="AH79" s="201"/>
      <c r="AI79" s="201"/>
      <c r="AJ79" s="201"/>
      <c r="AK79" s="201"/>
      <c r="AL79" s="201"/>
      <c r="AM79" s="201"/>
      <c r="AN79" s="201"/>
      <c r="AO79" s="201"/>
    </row>
    <row r="80" spans="1:41" x14ac:dyDescent="0.2">
      <c r="A80" s="201"/>
      <c r="B80" s="201"/>
      <c r="C80" s="201"/>
      <c r="D80" s="201"/>
      <c r="E80" s="201"/>
      <c r="F80" s="201"/>
      <c r="G80" s="201"/>
      <c r="H80" s="201"/>
      <c r="I80" s="201"/>
      <c r="J80" s="201"/>
      <c r="K80" s="201"/>
      <c r="L80" s="201"/>
      <c r="M80" s="201"/>
      <c r="N80" s="201"/>
      <c r="O80" s="201"/>
      <c r="P80" s="201"/>
      <c r="Q80" s="201"/>
      <c r="R80" s="201"/>
      <c r="S80" s="201"/>
      <c r="T80" s="201"/>
      <c r="U80" s="201"/>
      <c r="V80" s="201"/>
      <c r="W80" s="201"/>
      <c r="X80" s="201"/>
      <c r="Y80" s="201"/>
      <c r="Z80" s="201"/>
      <c r="AA80" s="201"/>
      <c r="AB80" s="201"/>
      <c r="AC80" s="201"/>
      <c r="AD80" s="201"/>
      <c r="AE80" s="201"/>
      <c r="AF80" s="201"/>
      <c r="AG80" s="201"/>
      <c r="AH80" s="201"/>
      <c r="AI80" s="201"/>
      <c r="AJ80" s="201"/>
      <c r="AK80" s="201"/>
      <c r="AL80" s="201"/>
      <c r="AM80" s="201"/>
      <c r="AN80" s="201"/>
      <c r="AO80" s="201"/>
    </row>
    <row r="81" spans="1:41" x14ac:dyDescent="0.2">
      <c r="A81" s="201"/>
      <c r="B81" s="201"/>
      <c r="C81" s="201"/>
      <c r="D81" s="201"/>
      <c r="E81" s="201"/>
      <c r="F81" s="201"/>
      <c r="G81" s="201"/>
      <c r="H81" s="201"/>
      <c r="I81" s="201"/>
      <c r="J81" s="201"/>
      <c r="K81" s="201"/>
      <c r="L81" s="201"/>
      <c r="M81" s="201"/>
      <c r="N81" s="201"/>
      <c r="O81" s="201"/>
      <c r="P81" s="201"/>
      <c r="Q81" s="201"/>
      <c r="R81" s="201"/>
      <c r="S81" s="201"/>
      <c r="T81" s="201"/>
      <c r="U81" s="201"/>
      <c r="V81" s="201"/>
      <c r="W81" s="201"/>
      <c r="X81" s="201"/>
      <c r="Y81" s="201"/>
      <c r="Z81" s="201"/>
      <c r="AA81" s="201"/>
      <c r="AB81" s="201"/>
      <c r="AC81" s="201"/>
      <c r="AD81" s="201"/>
      <c r="AE81" s="201"/>
      <c r="AF81" s="201"/>
      <c r="AG81" s="201"/>
      <c r="AH81" s="201"/>
      <c r="AI81" s="201"/>
      <c r="AJ81" s="201"/>
      <c r="AK81" s="201"/>
      <c r="AL81" s="201"/>
      <c r="AM81" s="201"/>
      <c r="AN81" s="201"/>
      <c r="AO81" s="201"/>
    </row>
    <row r="82" spans="1:41" x14ac:dyDescent="0.2">
      <c r="A82" s="201"/>
      <c r="B82" s="201"/>
      <c r="C82" s="201"/>
      <c r="D82" s="201"/>
      <c r="E82" s="201"/>
      <c r="F82" s="201"/>
      <c r="G82" s="201"/>
      <c r="H82" s="201"/>
      <c r="I82" s="201"/>
      <c r="J82" s="201"/>
      <c r="K82" s="201"/>
      <c r="L82" s="201"/>
      <c r="M82" s="201"/>
      <c r="N82" s="201"/>
      <c r="O82" s="201"/>
      <c r="P82" s="201"/>
      <c r="Q82" s="201"/>
      <c r="R82" s="201"/>
      <c r="S82" s="201"/>
      <c r="T82" s="201"/>
      <c r="U82" s="201"/>
      <c r="V82" s="201"/>
      <c r="W82" s="201"/>
      <c r="X82" s="201"/>
      <c r="Y82" s="201"/>
      <c r="Z82" s="201"/>
      <c r="AA82" s="201"/>
      <c r="AB82" s="201"/>
      <c r="AC82" s="201"/>
      <c r="AD82" s="201"/>
      <c r="AE82" s="201"/>
      <c r="AF82" s="201"/>
      <c r="AG82" s="201"/>
      <c r="AH82" s="201"/>
      <c r="AI82" s="201"/>
      <c r="AJ82" s="201"/>
      <c r="AK82" s="201"/>
      <c r="AL82" s="201"/>
      <c r="AM82" s="201"/>
      <c r="AN82" s="201"/>
      <c r="AO82" s="201"/>
    </row>
    <row r="83" spans="1:41" x14ac:dyDescent="0.2">
      <c r="A83" s="201"/>
      <c r="B83" s="201"/>
      <c r="C83" s="201"/>
      <c r="D83" s="201"/>
      <c r="E83" s="201"/>
      <c r="F83" s="201"/>
      <c r="G83" s="201"/>
      <c r="H83" s="201"/>
      <c r="I83" s="201"/>
      <c r="J83" s="201"/>
      <c r="K83" s="201"/>
      <c r="L83" s="201"/>
      <c r="M83" s="201"/>
      <c r="N83" s="201"/>
      <c r="O83" s="201"/>
      <c r="P83" s="201"/>
      <c r="Q83" s="201"/>
      <c r="R83" s="201"/>
      <c r="S83" s="201"/>
      <c r="T83" s="201"/>
      <c r="U83" s="201"/>
      <c r="V83" s="201"/>
      <c r="W83" s="201"/>
      <c r="X83" s="201"/>
      <c r="Y83" s="201"/>
      <c r="Z83" s="201"/>
      <c r="AA83" s="201"/>
      <c r="AB83" s="201"/>
      <c r="AC83" s="201"/>
      <c r="AD83" s="201"/>
      <c r="AE83" s="201"/>
      <c r="AF83" s="201"/>
      <c r="AG83" s="201"/>
      <c r="AH83" s="201"/>
      <c r="AI83" s="201"/>
      <c r="AJ83" s="201"/>
      <c r="AK83" s="201"/>
      <c r="AL83" s="201"/>
      <c r="AM83" s="201"/>
      <c r="AN83" s="201"/>
      <c r="AO83" s="201"/>
    </row>
    <row r="84" spans="1:41" x14ac:dyDescent="0.2">
      <c r="A84" s="201"/>
      <c r="B84" s="201"/>
      <c r="C84" s="201"/>
      <c r="D84" s="201"/>
      <c r="E84" s="201"/>
      <c r="F84" s="201"/>
      <c r="G84" s="201"/>
      <c r="H84" s="201"/>
      <c r="I84" s="201"/>
      <c r="J84" s="201"/>
      <c r="K84" s="201"/>
      <c r="L84" s="201"/>
      <c r="M84" s="201"/>
      <c r="N84" s="201"/>
      <c r="O84" s="201"/>
      <c r="P84" s="201"/>
      <c r="Q84" s="201"/>
      <c r="R84" s="201"/>
      <c r="S84" s="201"/>
      <c r="T84" s="201"/>
      <c r="U84" s="201"/>
      <c r="V84" s="201"/>
      <c r="W84" s="201"/>
      <c r="X84" s="201"/>
      <c r="Y84" s="201"/>
      <c r="Z84" s="201"/>
      <c r="AA84" s="201"/>
      <c r="AB84" s="201"/>
      <c r="AC84" s="201"/>
      <c r="AD84" s="201"/>
      <c r="AE84" s="201"/>
      <c r="AF84" s="201"/>
      <c r="AG84" s="201"/>
      <c r="AH84" s="201"/>
      <c r="AI84" s="201"/>
      <c r="AJ84" s="201"/>
      <c r="AK84" s="201"/>
      <c r="AL84" s="201"/>
      <c r="AM84" s="201"/>
      <c r="AN84" s="201"/>
      <c r="AO84" s="201"/>
    </row>
    <row r="85" spans="1:41" x14ac:dyDescent="0.2">
      <c r="A85" s="201"/>
      <c r="B85" s="201"/>
      <c r="C85" s="201"/>
      <c r="D85" s="201"/>
      <c r="E85" s="201"/>
      <c r="F85" s="201"/>
      <c r="G85" s="201"/>
      <c r="H85" s="201"/>
      <c r="I85" s="201"/>
      <c r="J85" s="201"/>
      <c r="K85" s="201"/>
      <c r="L85" s="201"/>
      <c r="M85" s="201"/>
      <c r="N85" s="201"/>
      <c r="O85" s="201"/>
      <c r="P85" s="201"/>
      <c r="Q85" s="201"/>
      <c r="R85" s="201"/>
      <c r="S85" s="201"/>
      <c r="T85" s="201"/>
      <c r="U85" s="201"/>
      <c r="V85" s="201"/>
      <c r="W85" s="201"/>
      <c r="X85" s="201"/>
      <c r="Y85" s="201"/>
      <c r="Z85" s="201"/>
      <c r="AA85" s="201"/>
      <c r="AB85" s="201"/>
      <c r="AC85" s="201"/>
      <c r="AD85" s="201"/>
      <c r="AE85" s="201"/>
      <c r="AF85" s="201"/>
      <c r="AG85" s="201"/>
      <c r="AH85" s="201"/>
      <c r="AI85" s="201"/>
      <c r="AJ85" s="201"/>
      <c r="AK85" s="201"/>
      <c r="AL85" s="201"/>
      <c r="AM85" s="201"/>
      <c r="AN85" s="201"/>
      <c r="AO85" s="201"/>
    </row>
    <row r="86" spans="1:41" x14ac:dyDescent="0.2">
      <c r="A86" s="201"/>
      <c r="B86" s="201"/>
      <c r="C86" s="201"/>
      <c r="D86" s="201"/>
      <c r="E86" s="201"/>
      <c r="F86" s="201"/>
      <c r="G86" s="201"/>
      <c r="H86" s="201"/>
      <c r="I86" s="201"/>
      <c r="J86" s="201"/>
      <c r="K86" s="201"/>
      <c r="L86" s="201"/>
      <c r="M86" s="201"/>
      <c r="N86" s="201"/>
      <c r="O86" s="201"/>
      <c r="P86" s="201"/>
      <c r="Q86" s="201"/>
      <c r="R86" s="201"/>
      <c r="S86" s="201"/>
      <c r="T86" s="201"/>
      <c r="U86" s="201"/>
      <c r="V86" s="201"/>
      <c r="W86" s="201"/>
      <c r="X86" s="201"/>
      <c r="Y86" s="201"/>
      <c r="Z86" s="201"/>
      <c r="AA86" s="201"/>
      <c r="AB86" s="201"/>
      <c r="AC86" s="201"/>
      <c r="AD86" s="201"/>
      <c r="AE86" s="201"/>
      <c r="AF86" s="201"/>
      <c r="AG86" s="201"/>
      <c r="AH86" s="201"/>
      <c r="AI86" s="201"/>
      <c r="AJ86" s="201"/>
      <c r="AK86" s="201"/>
      <c r="AL86" s="201"/>
      <c r="AM86" s="201"/>
      <c r="AN86" s="201"/>
      <c r="AO86" s="201"/>
    </row>
    <row r="87" spans="1:41" x14ac:dyDescent="0.2">
      <c r="A87" s="201"/>
      <c r="B87" s="201"/>
      <c r="C87" s="201"/>
      <c r="D87" s="201"/>
      <c r="E87" s="201"/>
      <c r="F87" s="201"/>
      <c r="G87" s="201"/>
      <c r="H87" s="201"/>
      <c r="I87" s="201"/>
      <c r="J87" s="201"/>
      <c r="K87" s="201"/>
      <c r="L87" s="201"/>
      <c r="M87" s="201"/>
      <c r="N87" s="201"/>
      <c r="O87" s="201"/>
      <c r="P87" s="201"/>
      <c r="Q87" s="201"/>
      <c r="R87" s="201"/>
      <c r="S87" s="201"/>
      <c r="T87" s="201"/>
      <c r="U87" s="201"/>
      <c r="V87" s="201"/>
      <c r="W87" s="201"/>
      <c r="X87" s="201"/>
      <c r="Y87" s="201"/>
      <c r="Z87" s="201"/>
      <c r="AA87" s="201"/>
      <c r="AB87" s="201"/>
      <c r="AC87" s="201"/>
      <c r="AD87" s="201"/>
      <c r="AE87" s="201"/>
      <c r="AF87" s="201"/>
      <c r="AG87" s="201"/>
      <c r="AH87" s="201"/>
      <c r="AI87" s="201"/>
      <c r="AJ87" s="201"/>
      <c r="AK87" s="201"/>
      <c r="AL87" s="201"/>
      <c r="AM87" s="201"/>
      <c r="AN87" s="201"/>
      <c r="AO87" s="201"/>
    </row>
    <row r="88" spans="1:41" x14ac:dyDescent="0.2">
      <c r="A88" s="201"/>
      <c r="B88" s="201"/>
      <c r="C88" s="201"/>
      <c r="D88" s="201"/>
      <c r="E88" s="201"/>
      <c r="F88" s="201"/>
      <c r="G88" s="201"/>
      <c r="H88" s="201"/>
      <c r="I88" s="201"/>
      <c r="J88" s="201"/>
      <c r="K88" s="201"/>
      <c r="L88" s="201"/>
      <c r="M88" s="201"/>
      <c r="N88" s="201"/>
      <c r="O88" s="201"/>
      <c r="P88" s="201"/>
      <c r="Q88" s="201"/>
      <c r="R88" s="201"/>
      <c r="S88" s="201"/>
      <c r="T88" s="201"/>
      <c r="U88" s="201"/>
      <c r="V88" s="201"/>
      <c r="W88" s="201"/>
      <c r="X88" s="201"/>
      <c r="Y88" s="201"/>
      <c r="Z88" s="201"/>
      <c r="AA88" s="201"/>
      <c r="AB88" s="201"/>
      <c r="AC88" s="201"/>
      <c r="AD88" s="201"/>
      <c r="AE88" s="201"/>
      <c r="AF88" s="201"/>
      <c r="AG88" s="201"/>
      <c r="AH88" s="201"/>
      <c r="AI88" s="201"/>
      <c r="AJ88" s="201"/>
      <c r="AK88" s="201"/>
      <c r="AL88" s="201"/>
      <c r="AM88" s="201"/>
      <c r="AN88" s="201"/>
      <c r="AO88" s="201"/>
    </row>
    <row r="89" spans="1:41" x14ac:dyDescent="0.2">
      <c r="A89" s="201"/>
      <c r="B89" s="201"/>
      <c r="C89" s="201"/>
      <c r="D89" s="201"/>
      <c r="E89" s="201"/>
      <c r="F89" s="201"/>
      <c r="G89" s="201"/>
      <c r="H89" s="201"/>
      <c r="I89" s="201"/>
      <c r="J89" s="201"/>
      <c r="K89" s="201"/>
      <c r="L89" s="201"/>
      <c r="M89" s="201"/>
      <c r="N89" s="201"/>
      <c r="O89" s="201"/>
      <c r="P89" s="201"/>
      <c r="Q89" s="201"/>
      <c r="R89" s="201"/>
      <c r="S89" s="201"/>
      <c r="T89" s="201"/>
      <c r="U89" s="201"/>
      <c r="V89" s="201"/>
      <c r="W89" s="201"/>
      <c r="X89" s="201"/>
      <c r="Y89" s="201"/>
      <c r="Z89" s="201"/>
      <c r="AA89" s="201"/>
      <c r="AB89" s="201"/>
      <c r="AC89" s="201"/>
      <c r="AD89" s="201"/>
      <c r="AE89" s="201"/>
      <c r="AF89" s="201"/>
      <c r="AG89" s="201"/>
      <c r="AH89" s="201"/>
      <c r="AI89" s="201"/>
      <c r="AJ89" s="201"/>
      <c r="AK89" s="201"/>
      <c r="AL89" s="201"/>
      <c r="AM89" s="201"/>
      <c r="AN89" s="201"/>
      <c r="AO89" s="201"/>
    </row>
    <row r="90" spans="1:41" x14ac:dyDescent="0.2">
      <c r="A90" s="201"/>
      <c r="B90" s="201"/>
      <c r="C90" s="201"/>
      <c r="D90" s="201"/>
      <c r="E90" s="201"/>
      <c r="F90" s="201"/>
      <c r="G90" s="201"/>
      <c r="H90" s="201"/>
      <c r="I90" s="201"/>
      <c r="J90" s="201"/>
      <c r="K90" s="201"/>
      <c r="L90" s="201"/>
      <c r="M90" s="201"/>
      <c r="N90" s="201"/>
      <c r="O90" s="201"/>
      <c r="P90" s="201"/>
      <c r="Q90" s="201"/>
      <c r="R90" s="201"/>
      <c r="S90" s="201"/>
      <c r="T90" s="201"/>
      <c r="U90" s="201"/>
      <c r="V90" s="201"/>
      <c r="W90" s="201"/>
      <c r="X90" s="201"/>
      <c r="Y90" s="201"/>
      <c r="Z90" s="201"/>
      <c r="AA90" s="201"/>
      <c r="AB90" s="201"/>
      <c r="AC90" s="201"/>
      <c r="AD90" s="201"/>
      <c r="AE90" s="201"/>
      <c r="AF90" s="201"/>
      <c r="AG90" s="201"/>
      <c r="AH90" s="201"/>
      <c r="AI90" s="201"/>
      <c r="AJ90" s="201"/>
      <c r="AK90" s="201"/>
      <c r="AL90" s="201"/>
      <c r="AM90" s="201"/>
      <c r="AN90" s="201"/>
      <c r="AO90" s="201"/>
    </row>
    <row r="91" spans="1:41" x14ac:dyDescent="0.2">
      <c r="A91" s="201"/>
      <c r="B91" s="201"/>
      <c r="C91" s="201"/>
      <c r="D91" s="201"/>
      <c r="E91" s="201"/>
      <c r="F91" s="201"/>
      <c r="G91" s="201"/>
      <c r="H91" s="201"/>
      <c r="I91" s="201"/>
      <c r="J91" s="201"/>
      <c r="K91" s="201"/>
      <c r="L91" s="201"/>
      <c r="M91" s="201"/>
      <c r="N91" s="201"/>
      <c r="O91" s="201"/>
      <c r="P91" s="201"/>
      <c r="Q91" s="201"/>
      <c r="R91" s="201"/>
      <c r="S91" s="201"/>
      <c r="T91" s="201"/>
      <c r="U91" s="201"/>
      <c r="V91" s="201"/>
      <c r="W91" s="201"/>
      <c r="X91" s="201"/>
      <c r="Y91" s="201"/>
      <c r="Z91" s="201"/>
      <c r="AA91" s="201"/>
      <c r="AB91" s="201"/>
      <c r="AC91" s="201"/>
      <c r="AD91" s="201"/>
      <c r="AE91" s="201"/>
      <c r="AF91" s="201"/>
      <c r="AG91" s="201"/>
      <c r="AH91" s="201"/>
      <c r="AI91" s="201"/>
      <c r="AJ91" s="201"/>
      <c r="AK91" s="201"/>
      <c r="AL91" s="201"/>
      <c r="AM91" s="201"/>
      <c r="AN91" s="201"/>
      <c r="AO91" s="201"/>
    </row>
    <row r="92" spans="1:41" x14ac:dyDescent="0.2">
      <c r="A92" s="201"/>
      <c r="B92" s="201"/>
      <c r="C92" s="201"/>
      <c r="D92" s="201"/>
      <c r="E92" s="201"/>
      <c r="F92" s="201"/>
      <c r="G92" s="201"/>
      <c r="H92" s="201"/>
      <c r="I92" s="201"/>
      <c r="J92" s="201"/>
      <c r="K92" s="201"/>
      <c r="L92" s="201"/>
      <c r="M92" s="201"/>
      <c r="N92" s="201"/>
      <c r="O92" s="201"/>
      <c r="P92" s="201"/>
      <c r="Q92" s="201"/>
      <c r="R92" s="201"/>
      <c r="S92" s="201"/>
      <c r="T92" s="201"/>
      <c r="U92" s="201"/>
      <c r="V92" s="201"/>
      <c r="W92" s="201"/>
      <c r="X92" s="201"/>
      <c r="Y92" s="201"/>
      <c r="Z92" s="201"/>
      <c r="AA92" s="201"/>
      <c r="AB92" s="201"/>
      <c r="AC92" s="201"/>
      <c r="AD92" s="201"/>
      <c r="AE92" s="201"/>
      <c r="AF92" s="201"/>
      <c r="AG92" s="201"/>
      <c r="AH92" s="201"/>
      <c r="AI92" s="201"/>
      <c r="AJ92" s="201"/>
      <c r="AK92" s="201"/>
      <c r="AL92" s="201"/>
      <c r="AM92" s="201"/>
      <c r="AN92" s="201"/>
      <c r="AO92" s="201"/>
    </row>
    <row r="93" spans="1:41" x14ac:dyDescent="0.2">
      <c r="A93" s="201"/>
      <c r="B93" s="201"/>
      <c r="C93" s="201"/>
      <c r="D93" s="201"/>
      <c r="E93" s="201"/>
      <c r="F93" s="201"/>
      <c r="G93" s="201"/>
      <c r="H93" s="201"/>
      <c r="I93" s="201"/>
      <c r="J93" s="201"/>
      <c r="K93" s="201"/>
      <c r="L93" s="201"/>
      <c r="M93" s="201"/>
      <c r="N93" s="201"/>
      <c r="O93" s="201"/>
      <c r="P93" s="201"/>
      <c r="Q93" s="201"/>
      <c r="R93" s="201"/>
      <c r="S93" s="201"/>
      <c r="T93" s="201"/>
      <c r="U93" s="201"/>
      <c r="V93" s="201"/>
      <c r="W93" s="201"/>
      <c r="X93" s="201"/>
      <c r="Y93" s="201"/>
      <c r="Z93" s="201"/>
      <c r="AA93" s="201"/>
      <c r="AB93" s="201"/>
      <c r="AC93" s="201"/>
      <c r="AD93" s="201"/>
      <c r="AE93" s="201"/>
      <c r="AF93" s="201"/>
      <c r="AG93" s="201"/>
      <c r="AH93" s="201"/>
      <c r="AI93" s="201"/>
      <c r="AJ93" s="201"/>
      <c r="AK93" s="201"/>
      <c r="AL93" s="201"/>
      <c r="AM93" s="201"/>
      <c r="AN93" s="201"/>
      <c r="AO93" s="201"/>
    </row>
    <row r="94" spans="1:41" x14ac:dyDescent="0.2">
      <c r="A94" s="201"/>
      <c r="B94" s="201"/>
      <c r="C94" s="201"/>
      <c r="D94" s="201"/>
      <c r="E94" s="201"/>
      <c r="F94" s="201"/>
      <c r="G94" s="201"/>
      <c r="H94" s="201"/>
      <c r="I94" s="201"/>
      <c r="J94" s="201"/>
      <c r="K94" s="201"/>
      <c r="L94" s="201"/>
      <c r="M94" s="201"/>
      <c r="N94" s="201"/>
      <c r="O94" s="201"/>
      <c r="P94" s="201"/>
      <c r="Q94" s="201"/>
      <c r="R94" s="201"/>
      <c r="S94" s="201"/>
      <c r="T94" s="201"/>
      <c r="U94" s="201"/>
      <c r="V94" s="201"/>
      <c r="W94" s="201"/>
      <c r="X94" s="201"/>
      <c r="Y94" s="201"/>
      <c r="Z94" s="201"/>
      <c r="AA94" s="201"/>
      <c r="AB94" s="201"/>
      <c r="AC94" s="201"/>
      <c r="AD94" s="201"/>
      <c r="AE94" s="201"/>
      <c r="AF94" s="201"/>
      <c r="AG94" s="201"/>
      <c r="AH94" s="201"/>
      <c r="AI94" s="201"/>
      <c r="AJ94" s="201"/>
      <c r="AK94" s="201"/>
      <c r="AL94" s="201"/>
      <c r="AM94" s="201"/>
      <c r="AN94" s="201"/>
      <c r="AO94" s="201"/>
    </row>
    <row r="95" spans="1:41" x14ac:dyDescent="0.2">
      <c r="A95" s="201"/>
      <c r="B95" s="201"/>
      <c r="C95" s="201"/>
      <c r="D95" s="201"/>
      <c r="E95" s="201"/>
      <c r="F95" s="201"/>
      <c r="G95" s="201"/>
      <c r="H95" s="201"/>
      <c r="I95" s="201"/>
      <c r="J95" s="201"/>
      <c r="K95" s="201"/>
      <c r="L95" s="201"/>
      <c r="M95" s="201"/>
      <c r="N95" s="201"/>
      <c r="O95" s="201"/>
      <c r="P95" s="201"/>
      <c r="Q95" s="201"/>
      <c r="R95" s="201"/>
      <c r="S95" s="201"/>
      <c r="T95" s="201"/>
      <c r="U95" s="201"/>
      <c r="V95" s="201"/>
      <c r="W95" s="201"/>
      <c r="X95" s="201"/>
      <c r="Y95" s="201"/>
      <c r="Z95" s="201"/>
      <c r="AA95" s="201"/>
      <c r="AB95" s="201"/>
      <c r="AC95" s="201"/>
      <c r="AD95" s="201"/>
      <c r="AE95" s="201"/>
      <c r="AF95" s="201"/>
      <c r="AG95" s="201"/>
      <c r="AH95" s="201"/>
      <c r="AI95" s="201"/>
      <c r="AJ95" s="201"/>
      <c r="AK95" s="201"/>
      <c r="AL95" s="201"/>
      <c r="AM95" s="201"/>
      <c r="AN95" s="201"/>
      <c r="AO95" s="201"/>
    </row>
    <row r="96" spans="1:41" x14ac:dyDescent="0.2">
      <c r="A96" s="201"/>
      <c r="B96" s="201"/>
      <c r="C96" s="201"/>
      <c r="D96" s="201"/>
      <c r="E96" s="201"/>
      <c r="F96" s="201"/>
      <c r="G96" s="201"/>
      <c r="H96" s="201"/>
      <c r="I96" s="201"/>
      <c r="J96" s="201"/>
      <c r="K96" s="201"/>
      <c r="L96" s="201"/>
      <c r="M96" s="201"/>
      <c r="N96" s="201"/>
      <c r="O96" s="201"/>
      <c r="P96" s="201"/>
      <c r="Q96" s="201"/>
      <c r="R96" s="201"/>
      <c r="S96" s="201"/>
      <c r="T96" s="201"/>
      <c r="U96" s="201"/>
      <c r="V96" s="201"/>
      <c r="W96" s="201"/>
      <c r="X96" s="201"/>
      <c r="Y96" s="201"/>
      <c r="Z96" s="201"/>
      <c r="AA96" s="201"/>
      <c r="AB96" s="201"/>
      <c r="AC96" s="201"/>
      <c r="AD96" s="201"/>
      <c r="AE96" s="201"/>
      <c r="AF96" s="201"/>
      <c r="AG96" s="201"/>
      <c r="AH96" s="201"/>
      <c r="AI96" s="201"/>
      <c r="AJ96" s="201"/>
      <c r="AK96" s="201"/>
      <c r="AL96" s="201"/>
      <c r="AM96" s="201"/>
      <c r="AN96" s="201"/>
      <c r="AO96" s="201"/>
    </row>
    <row r="97" spans="1:41" x14ac:dyDescent="0.2">
      <c r="A97" s="201"/>
      <c r="B97" s="201"/>
      <c r="C97" s="201"/>
      <c r="D97" s="201"/>
      <c r="E97" s="201"/>
      <c r="F97" s="201"/>
      <c r="G97" s="201"/>
      <c r="H97" s="201"/>
      <c r="I97" s="201"/>
      <c r="J97" s="201"/>
      <c r="K97" s="201"/>
      <c r="L97" s="201"/>
      <c r="M97" s="201"/>
      <c r="N97" s="201"/>
      <c r="O97" s="201"/>
      <c r="P97" s="201"/>
      <c r="Q97" s="201"/>
      <c r="R97" s="201"/>
      <c r="S97" s="201"/>
      <c r="T97" s="201"/>
      <c r="U97" s="201"/>
      <c r="V97" s="201"/>
      <c r="W97" s="201"/>
      <c r="X97" s="201"/>
      <c r="Y97" s="201"/>
      <c r="Z97" s="201"/>
      <c r="AA97" s="201"/>
      <c r="AB97" s="201"/>
      <c r="AC97" s="201"/>
      <c r="AD97" s="201"/>
      <c r="AE97" s="201"/>
      <c r="AF97" s="201"/>
      <c r="AG97" s="201"/>
      <c r="AH97" s="201"/>
      <c r="AI97" s="201"/>
      <c r="AJ97" s="201"/>
      <c r="AK97" s="201"/>
      <c r="AL97" s="201"/>
      <c r="AM97" s="201"/>
      <c r="AN97" s="201"/>
      <c r="AO97" s="201"/>
    </row>
    <row r="98" spans="1:41" x14ac:dyDescent="0.2">
      <c r="A98" s="201"/>
      <c r="B98" s="201"/>
      <c r="C98" s="201"/>
      <c r="D98" s="201"/>
      <c r="E98" s="201"/>
      <c r="F98" s="201"/>
      <c r="G98" s="201"/>
      <c r="H98" s="201"/>
      <c r="I98" s="201"/>
      <c r="J98" s="201"/>
      <c r="K98" s="201"/>
      <c r="L98" s="201"/>
      <c r="M98" s="201"/>
      <c r="N98" s="201"/>
      <c r="O98" s="201"/>
      <c r="P98" s="201"/>
      <c r="Q98" s="201"/>
      <c r="R98" s="201"/>
      <c r="S98" s="201"/>
      <c r="T98" s="201"/>
      <c r="U98" s="201"/>
      <c r="V98" s="201"/>
      <c r="W98" s="201"/>
      <c r="X98" s="201"/>
      <c r="Y98" s="201"/>
      <c r="Z98" s="201"/>
      <c r="AA98" s="201"/>
      <c r="AB98" s="201"/>
      <c r="AC98" s="201"/>
      <c r="AD98" s="201"/>
      <c r="AE98" s="201"/>
      <c r="AF98" s="201"/>
      <c r="AG98" s="201"/>
      <c r="AH98" s="201"/>
      <c r="AI98" s="201"/>
      <c r="AJ98" s="201"/>
      <c r="AK98" s="201"/>
      <c r="AL98" s="201"/>
      <c r="AM98" s="201"/>
      <c r="AN98" s="201"/>
      <c r="AO98" s="201"/>
    </row>
    <row r="99" spans="1:41" x14ac:dyDescent="0.2">
      <c r="A99" s="201"/>
      <c r="B99" s="201"/>
      <c r="C99" s="201"/>
      <c r="D99" s="201"/>
      <c r="E99" s="201"/>
      <c r="F99" s="201"/>
      <c r="G99" s="201"/>
      <c r="H99" s="201"/>
      <c r="I99" s="201"/>
      <c r="J99" s="201"/>
      <c r="K99" s="201"/>
      <c r="L99" s="201"/>
      <c r="M99" s="201"/>
      <c r="N99" s="201"/>
      <c r="O99" s="201"/>
      <c r="P99" s="201"/>
      <c r="Q99" s="201"/>
      <c r="R99" s="201"/>
      <c r="S99" s="201"/>
      <c r="T99" s="201"/>
      <c r="U99" s="201"/>
      <c r="V99" s="201"/>
      <c r="W99" s="201"/>
      <c r="X99" s="201"/>
      <c r="Y99" s="201"/>
      <c r="Z99" s="201"/>
      <c r="AA99" s="201"/>
      <c r="AB99" s="201"/>
      <c r="AC99" s="201"/>
      <c r="AD99" s="201"/>
      <c r="AE99" s="201"/>
      <c r="AF99" s="201"/>
      <c r="AG99" s="201"/>
      <c r="AH99" s="201"/>
      <c r="AI99" s="201"/>
      <c r="AJ99" s="201"/>
      <c r="AK99" s="201"/>
      <c r="AL99" s="201"/>
      <c r="AM99" s="201"/>
      <c r="AN99" s="201"/>
      <c r="AO99" s="201"/>
    </row>
    <row r="100" spans="1:41" x14ac:dyDescent="0.2">
      <c r="A100" s="201"/>
      <c r="B100" s="201"/>
      <c r="C100" s="201"/>
      <c r="D100" s="201"/>
      <c r="E100" s="201"/>
      <c r="F100" s="201"/>
      <c r="G100" s="201"/>
      <c r="H100" s="201"/>
      <c r="I100" s="201"/>
      <c r="J100" s="201"/>
      <c r="K100" s="201"/>
      <c r="L100" s="201"/>
      <c r="M100" s="201"/>
      <c r="N100" s="201"/>
      <c r="O100" s="201"/>
      <c r="P100" s="201"/>
      <c r="Q100" s="201"/>
      <c r="R100" s="201"/>
      <c r="S100" s="201"/>
      <c r="T100" s="201"/>
      <c r="U100" s="201"/>
      <c r="V100" s="201"/>
      <c r="W100" s="201"/>
      <c r="X100" s="201"/>
      <c r="Y100" s="201"/>
      <c r="Z100" s="201"/>
      <c r="AA100" s="201"/>
      <c r="AB100" s="201"/>
      <c r="AC100" s="201"/>
      <c r="AD100" s="201"/>
      <c r="AE100" s="201"/>
      <c r="AF100" s="201"/>
      <c r="AG100" s="201"/>
      <c r="AH100" s="201"/>
      <c r="AI100" s="201"/>
      <c r="AJ100" s="201"/>
      <c r="AK100" s="201"/>
      <c r="AL100" s="201"/>
      <c r="AM100" s="201"/>
      <c r="AN100" s="201"/>
      <c r="AO100" s="201"/>
    </row>
    <row r="101" spans="1:41" x14ac:dyDescent="0.2">
      <c r="A101" s="201"/>
      <c r="B101" s="201"/>
      <c r="C101" s="201"/>
      <c r="D101" s="201"/>
      <c r="E101" s="201"/>
      <c r="F101" s="201"/>
      <c r="G101" s="201"/>
      <c r="H101" s="201"/>
      <c r="I101" s="201"/>
      <c r="J101" s="201"/>
      <c r="K101" s="201"/>
      <c r="L101" s="201"/>
      <c r="M101" s="201"/>
      <c r="N101" s="201"/>
      <c r="O101" s="201"/>
      <c r="P101" s="201"/>
      <c r="Q101" s="201"/>
      <c r="R101" s="201"/>
      <c r="S101" s="201"/>
      <c r="T101" s="201"/>
      <c r="U101" s="201"/>
      <c r="V101" s="201"/>
      <c r="W101" s="201"/>
      <c r="X101" s="201"/>
      <c r="Y101" s="201"/>
      <c r="Z101" s="201"/>
      <c r="AA101" s="201"/>
      <c r="AB101" s="201"/>
      <c r="AC101" s="201"/>
      <c r="AD101" s="201"/>
      <c r="AE101" s="201"/>
      <c r="AF101" s="201"/>
      <c r="AG101" s="201"/>
      <c r="AH101" s="201"/>
      <c r="AI101" s="201"/>
      <c r="AJ101" s="201"/>
      <c r="AK101" s="201"/>
      <c r="AL101" s="201"/>
      <c r="AM101" s="201"/>
      <c r="AN101" s="201"/>
      <c r="AO101" s="201"/>
    </row>
    <row r="102" spans="1:41" x14ac:dyDescent="0.2">
      <c r="A102" s="201"/>
      <c r="B102" s="201"/>
      <c r="C102" s="201"/>
      <c r="D102" s="201"/>
      <c r="E102" s="201"/>
      <c r="F102" s="201"/>
      <c r="G102" s="201"/>
      <c r="H102" s="201"/>
      <c r="I102" s="201"/>
      <c r="J102" s="201"/>
      <c r="K102" s="201"/>
      <c r="L102" s="201"/>
      <c r="M102" s="201"/>
      <c r="N102" s="201"/>
      <c r="O102" s="201"/>
      <c r="P102" s="201"/>
      <c r="Q102" s="201"/>
      <c r="R102" s="201"/>
      <c r="S102" s="201"/>
      <c r="T102" s="201"/>
      <c r="U102" s="201"/>
      <c r="V102" s="201"/>
      <c r="W102" s="201"/>
      <c r="X102" s="201"/>
      <c r="Y102" s="201"/>
      <c r="Z102" s="201"/>
      <c r="AA102" s="201"/>
      <c r="AB102" s="201"/>
      <c r="AC102" s="201"/>
      <c r="AD102" s="201"/>
      <c r="AE102" s="201"/>
      <c r="AF102" s="201"/>
      <c r="AG102" s="201"/>
      <c r="AH102" s="201"/>
      <c r="AI102" s="201"/>
      <c r="AJ102" s="201"/>
      <c r="AK102" s="201"/>
      <c r="AL102" s="201"/>
      <c r="AM102" s="201"/>
      <c r="AN102" s="201"/>
      <c r="AO102" s="201"/>
    </row>
    <row r="103" spans="1:41" x14ac:dyDescent="0.2">
      <c r="A103" s="201"/>
      <c r="B103" s="201"/>
      <c r="C103" s="201"/>
      <c r="D103" s="201"/>
      <c r="E103" s="201"/>
      <c r="F103" s="201"/>
      <c r="G103" s="201"/>
      <c r="H103" s="201"/>
      <c r="I103" s="201"/>
      <c r="J103" s="201"/>
      <c r="K103" s="201"/>
      <c r="L103" s="201"/>
      <c r="M103" s="201"/>
      <c r="N103" s="201"/>
      <c r="O103" s="201"/>
      <c r="P103" s="201"/>
      <c r="Q103" s="201"/>
      <c r="R103" s="201"/>
      <c r="S103" s="201"/>
      <c r="T103" s="201"/>
      <c r="U103" s="201"/>
      <c r="V103" s="201"/>
      <c r="W103" s="201"/>
      <c r="X103" s="201"/>
      <c r="Y103" s="201"/>
      <c r="Z103" s="201"/>
      <c r="AA103" s="201"/>
      <c r="AB103" s="201"/>
      <c r="AC103" s="201"/>
      <c r="AD103" s="201"/>
      <c r="AE103" s="201"/>
      <c r="AF103" s="201"/>
      <c r="AG103" s="201"/>
      <c r="AH103" s="201"/>
      <c r="AI103" s="201"/>
      <c r="AJ103" s="201"/>
      <c r="AK103" s="201"/>
      <c r="AL103" s="201"/>
      <c r="AM103" s="201"/>
      <c r="AN103" s="201"/>
      <c r="AO103" s="201"/>
    </row>
    <row r="104" spans="1:41" x14ac:dyDescent="0.2">
      <c r="A104" s="201"/>
      <c r="B104" s="201"/>
      <c r="C104" s="201"/>
      <c r="D104" s="201"/>
      <c r="E104" s="201"/>
      <c r="F104" s="201"/>
      <c r="G104" s="201"/>
      <c r="H104" s="201"/>
      <c r="I104" s="201"/>
      <c r="J104" s="201"/>
      <c r="K104" s="201"/>
      <c r="L104" s="201"/>
      <c r="M104" s="201"/>
      <c r="N104" s="201"/>
      <c r="O104" s="201"/>
      <c r="P104" s="201"/>
      <c r="Q104" s="201"/>
      <c r="R104" s="201"/>
      <c r="S104" s="201"/>
      <c r="T104" s="201"/>
      <c r="U104" s="201"/>
      <c r="V104" s="201"/>
      <c r="W104" s="201"/>
      <c r="X104" s="201"/>
      <c r="Y104" s="201"/>
      <c r="Z104" s="201"/>
      <c r="AA104" s="201"/>
      <c r="AB104" s="201"/>
      <c r="AC104" s="201"/>
      <c r="AD104" s="201"/>
      <c r="AE104" s="201"/>
      <c r="AF104" s="201"/>
      <c r="AG104" s="201"/>
      <c r="AH104" s="201"/>
      <c r="AI104" s="201"/>
      <c r="AJ104" s="201"/>
      <c r="AK104" s="201"/>
      <c r="AL104" s="201"/>
      <c r="AM104" s="201"/>
      <c r="AN104" s="201"/>
      <c r="AO104" s="201"/>
    </row>
    <row r="105" spans="1:41" x14ac:dyDescent="0.2">
      <c r="A105" s="201"/>
      <c r="B105" s="201"/>
      <c r="C105" s="201"/>
      <c r="D105" s="201"/>
      <c r="E105" s="201"/>
      <c r="F105" s="201"/>
      <c r="G105" s="201"/>
      <c r="H105" s="201"/>
      <c r="I105" s="201"/>
      <c r="J105" s="201"/>
      <c r="K105" s="201"/>
      <c r="L105" s="201"/>
      <c r="M105" s="201"/>
      <c r="N105" s="201"/>
      <c r="O105" s="201"/>
      <c r="P105" s="201"/>
      <c r="Q105" s="201"/>
      <c r="R105" s="201"/>
      <c r="S105" s="201"/>
      <c r="T105" s="201"/>
      <c r="U105" s="201"/>
      <c r="V105" s="201"/>
      <c r="W105" s="201"/>
      <c r="X105" s="201"/>
      <c r="Y105" s="201"/>
      <c r="Z105" s="201"/>
      <c r="AA105" s="201"/>
      <c r="AB105" s="201"/>
      <c r="AC105" s="201"/>
      <c r="AD105" s="201"/>
      <c r="AE105" s="201"/>
      <c r="AF105" s="201"/>
      <c r="AG105" s="201"/>
      <c r="AH105" s="201"/>
      <c r="AI105" s="201"/>
      <c r="AJ105" s="201"/>
      <c r="AK105" s="201"/>
      <c r="AL105" s="201"/>
      <c r="AM105" s="201"/>
      <c r="AN105" s="201"/>
      <c r="AO105" s="201"/>
    </row>
    <row r="106" spans="1:41" x14ac:dyDescent="0.2">
      <c r="A106" s="201"/>
      <c r="B106" s="201"/>
      <c r="C106" s="201"/>
      <c r="D106" s="201"/>
      <c r="E106" s="201"/>
      <c r="F106" s="201"/>
      <c r="G106" s="201"/>
      <c r="H106" s="201"/>
      <c r="I106" s="201"/>
      <c r="J106" s="201"/>
      <c r="K106" s="201"/>
      <c r="L106" s="201"/>
      <c r="M106" s="201"/>
      <c r="N106" s="201"/>
      <c r="O106" s="201"/>
      <c r="P106" s="201"/>
      <c r="Q106" s="201"/>
      <c r="R106" s="201"/>
      <c r="S106" s="201"/>
      <c r="T106" s="201"/>
      <c r="U106" s="201"/>
      <c r="V106" s="201"/>
      <c r="W106" s="201"/>
      <c r="X106" s="201"/>
      <c r="Y106" s="201"/>
      <c r="Z106" s="201"/>
      <c r="AA106" s="201"/>
      <c r="AB106" s="201"/>
      <c r="AC106" s="201"/>
      <c r="AD106" s="201"/>
      <c r="AE106" s="201"/>
      <c r="AF106" s="201"/>
      <c r="AG106" s="201"/>
      <c r="AH106" s="201"/>
      <c r="AI106" s="201"/>
      <c r="AJ106" s="201"/>
      <c r="AK106" s="201"/>
      <c r="AL106" s="201"/>
      <c r="AM106" s="201"/>
      <c r="AN106" s="201"/>
      <c r="AO106" s="201"/>
    </row>
    <row r="107" spans="1:41" x14ac:dyDescent="0.2">
      <c r="A107" s="201"/>
      <c r="B107" s="201"/>
      <c r="C107" s="201"/>
      <c r="D107" s="201"/>
      <c r="E107" s="201"/>
      <c r="F107" s="201"/>
      <c r="G107" s="201"/>
      <c r="H107" s="201"/>
      <c r="I107" s="201"/>
      <c r="J107" s="201"/>
      <c r="K107" s="201"/>
      <c r="L107" s="201"/>
      <c r="M107" s="201"/>
      <c r="N107" s="201"/>
      <c r="O107" s="201"/>
      <c r="P107" s="201"/>
      <c r="Q107" s="201"/>
      <c r="R107" s="201"/>
      <c r="S107" s="201"/>
      <c r="T107" s="201"/>
      <c r="U107" s="201"/>
      <c r="V107" s="201"/>
      <c r="W107" s="201"/>
      <c r="X107" s="201"/>
      <c r="Y107" s="201"/>
      <c r="Z107" s="201"/>
      <c r="AA107" s="201"/>
      <c r="AB107" s="201"/>
      <c r="AC107" s="201"/>
      <c r="AD107" s="201"/>
      <c r="AE107" s="201"/>
      <c r="AF107" s="201"/>
      <c r="AG107" s="201"/>
      <c r="AH107" s="201"/>
      <c r="AI107" s="201"/>
      <c r="AJ107" s="201"/>
      <c r="AK107" s="201"/>
      <c r="AL107" s="201"/>
      <c r="AM107" s="201"/>
      <c r="AN107" s="201"/>
      <c r="AO107" s="201"/>
    </row>
    <row r="108" spans="1:41" x14ac:dyDescent="0.2">
      <c r="A108" s="201"/>
      <c r="B108" s="201"/>
      <c r="C108" s="201"/>
      <c r="D108" s="201"/>
      <c r="E108" s="201"/>
      <c r="F108" s="201"/>
      <c r="G108" s="201"/>
      <c r="H108" s="201"/>
      <c r="I108" s="201"/>
      <c r="J108" s="201"/>
      <c r="K108" s="201"/>
      <c r="L108" s="201"/>
      <c r="M108" s="201"/>
      <c r="N108" s="201"/>
      <c r="O108" s="201"/>
      <c r="P108" s="201"/>
      <c r="Q108" s="201"/>
      <c r="R108" s="201"/>
      <c r="S108" s="201"/>
      <c r="T108" s="201"/>
      <c r="U108" s="201"/>
      <c r="V108" s="201"/>
      <c r="W108" s="201"/>
      <c r="X108" s="201"/>
      <c r="Y108" s="201"/>
      <c r="Z108" s="201"/>
      <c r="AA108" s="201"/>
      <c r="AB108" s="201"/>
      <c r="AC108" s="201"/>
      <c r="AD108" s="201"/>
      <c r="AE108" s="201"/>
      <c r="AF108" s="201"/>
      <c r="AG108" s="201"/>
      <c r="AH108" s="201"/>
      <c r="AI108" s="201"/>
      <c r="AJ108" s="201"/>
      <c r="AK108" s="201"/>
      <c r="AL108" s="201"/>
      <c r="AM108" s="201"/>
      <c r="AN108" s="201"/>
      <c r="AO108" s="201"/>
    </row>
    <row r="109" spans="1:41" x14ac:dyDescent="0.2">
      <c r="A109" s="201"/>
      <c r="B109" s="201"/>
      <c r="C109" s="201"/>
      <c r="D109" s="201"/>
      <c r="E109" s="201"/>
      <c r="F109" s="201"/>
      <c r="G109" s="201"/>
      <c r="H109" s="201"/>
      <c r="I109" s="201"/>
      <c r="J109" s="201"/>
      <c r="K109" s="201"/>
      <c r="L109" s="201"/>
      <c r="M109" s="201"/>
      <c r="N109" s="201"/>
      <c r="O109" s="201"/>
      <c r="P109" s="201"/>
      <c r="Q109" s="201"/>
      <c r="R109" s="201"/>
      <c r="S109" s="201"/>
      <c r="T109" s="201"/>
      <c r="U109" s="201"/>
      <c r="V109" s="201"/>
      <c r="W109" s="201"/>
      <c r="X109" s="201"/>
      <c r="Y109" s="201"/>
      <c r="Z109" s="201"/>
      <c r="AA109" s="201"/>
      <c r="AB109" s="201"/>
      <c r="AC109" s="201"/>
      <c r="AD109" s="201"/>
      <c r="AE109" s="201"/>
      <c r="AF109" s="201"/>
      <c r="AG109" s="201"/>
      <c r="AH109" s="201"/>
      <c r="AI109" s="201"/>
      <c r="AJ109" s="201"/>
      <c r="AK109" s="201"/>
      <c r="AL109" s="201"/>
      <c r="AM109" s="201"/>
      <c r="AN109" s="201"/>
      <c r="AO109" s="201"/>
    </row>
    <row r="110" spans="1:41" x14ac:dyDescent="0.2">
      <c r="A110" s="201"/>
      <c r="B110" s="201"/>
      <c r="C110" s="201"/>
      <c r="D110" s="201"/>
      <c r="E110" s="201"/>
      <c r="F110" s="201"/>
      <c r="G110" s="201"/>
      <c r="H110" s="201"/>
      <c r="I110" s="201"/>
      <c r="J110" s="201"/>
      <c r="K110" s="201"/>
      <c r="L110" s="201"/>
      <c r="M110" s="201"/>
      <c r="N110" s="201"/>
      <c r="O110" s="201"/>
      <c r="P110" s="201"/>
      <c r="Q110" s="201"/>
      <c r="R110" s="201"/>
      <c r="S110" s="201"/>
      <c r="T110" s="201"/>
      <c r="U110" s="201"/>
      <c r="V110" s="201"/>
      <c r="W110" s="201"/>
      <c r="X110" s="201"/>
      <c r="Y110" s="201"/>
      <c r="Z110" s="201"/>
      <c r="AA110" s="201"/>
      <c r="AB110" s="201"/>
      <c r="AC110" s="201"/>
      <c r="AD110" s="201"/>
      <c r="AE110" s="201"/>
      <c r="AF110" s="201"/>
      <c r="AG110" s="201"/>
      <c r="AH110" s="201"/>
      <c r="AI110" s="201"/>
      <c r="AJ110" s="201"/>
      <c r="AK110" s="201"/>
      <c r="AL110" s="201"/>
      <c r="AM110" s="201"/>
      <c r="AN110" s="201"/>
      <c r="AO110" s="201"/>
    </row>
    <row r="111" spans="1:41" x14ac:dyDescent="0.2">
      <c r="A111" s="201"/>
      <c r="B111" s="201"/>
      <c r="C111" s="201"/>
      <c r="D111" s="201"/>
      <c r="E111" s="201"/>
      <c r="F111" s="201"/>
      <c r="G111" s="201"/>
      <c r="H111" s="201"/>
      <c r="I111" s="201"/>
      <c r="J111" s="201"/>
      <c r="K111" s="201"/>
      <c r="L111" s="201"/>
      <c r="M111" s="201"/>
      <c r="N111" s="201"/>
      <c r="O111" s="201"/>
      <c r="P111" s="201"/>
      <c r="Q111" s="201"/>
      <c r="R111" s="201"/>
      <c r="S111" s="201"/>
      <c r="T111" s="201"/>
      <c r="U111" s="201"/>
      <c r="V111" s="201"/>
      <c r="W111" s="201"/>
      <c r="X111" s="201"/>
      <c r="Y111" s="201"/>
      <c r="Z111" s="201"/>
      <c r="AA111" s="201"/>
      <c r="AB111" s="201"/>
      <c r="AC111" s="201"/>
      <c r="AD111" s="201"/>
      <c r="AE111" s="201"/>
      <c r="AF111" s="201"/>
      <c r="AG111" s="201"/>
      <c r="AH111" s="201"/>
      <c r="AI111" s="201"/>
      <c r="AJ111" s="201"/>
      <c r="AK111" s="201"/>
      <c r="AL111" s="201"/>
      <c r="AM111" s="201"/>
      <c r="AN111" s="201"/>
      <c r="AO111" s="201"/>
    </row>
    <row r="112" spans="1:41" x14ac:dyDescent="0.2">
      <c r="A112" s="201"/>
      <c r="B112" s="201"/>
      <c r="C112" s="201"/>
      <c r="D112" s="201"/>
      <c r="E112" s="201"/>
      <c r="F112" s="201"/>
      <c r="G112" s="201"/>
      <c r="H112" s="201"/>
      <c r="I112" s="201"/>
      <c r="J112" s="201"/>
      <c r="K112" s="201"/>
      <c r="L112" s="201"/>
      <c r="M112" s="201"/>
      <c r="N112" s="201"/>
      <c r="O112" s="201"/>
      <c r="P112" s="201"/>
      <c r="Q112" s="201"/>
      <c r="R112" s="201"/>
      <c r="S112" s="201"/>
      <c r="T112" s="201"/>
      <c r="U112" s="201"/>
      <c r="V112" s="201"/>
      <c r="W112" s="201"/>
      <c r="X112" s="201"/>
      <c r="Y112" s="201"/>
      <c r="Z112" s="201"/>
      <c r="AA112" s="201"/>
      <c r="AB112" s="201"/>
      <c r="AC112" s="201"/>
      <c r="AD112" s="201"/>
      <c r="AE112" s="201"/>
      <c r="AF112" s="201"/>
      <c r="AG112" s="201"/>
      <c r="AH112" s="201"/>
      <c r="AI112" s="201"/>
      <c r="AJ112" s="201"/>
      <c r="AK112" s="201"/>
      <c r="AL112" s="201"/>
      <c r="AM112" s="201"/>
      <c r="AN112" s="201"/>
      <c r="AO112" s="201"/>
    </row>
    <row r="113" spans="1:41" x14ac:dyDescent="0.2">
      <c r="A113" s="201"/>
      <c r="B113" s="201"/>
      <c r="C113" s="201"/>
      <c r="D113" s="201"/>
      <c r="E113" s="201"/>
      <c r="F113" s="201"/>
      <c r="G113" s="201"/>
      <c r="H113" s="201"/>
      <c r="I113" s="201"/>
      <c r="J113" s="201"/>
      <c r="K113" s="201"/>
      <c r="L113" s="201"/>
      <c r="M113" s="201"/>
      <c r="N113" s="201"/>
      <c r="O113" s="201"/>
      <c r="P113" s="201"/>
      <c r="Q113" s="201"/>
      <c r="R113" s="201"/>
      <c r="S113" s="201"/>
      <c r="T113" s="201"/>
      <c r="U113" s="201"/>
      <c r="V113" s="201"/>
      <c r="W113" s="201"/>
      <c r="X113" s="201"/>
      <c r="Y113" s="201"/>
      <c r="Z113" s="201"/>
      <c r="AA113" s="201"/>
      <c r="AB113" s="201"/>
      <c r="AC113" s="201"/>
      <c r="AD113" s="201"/>
      <c r="AE113" s="201"/>
      <c r="AF113" s="201"/>
      <c r="AG113" s="201"/>
      <c r="AH113" s="201"/>
      <c r="AI113" s="201"/>
      <c r="AJ113" s="201"/>
      <c r="AK113" s="201"/>
      <c r="AL113" s="201"/>
      <c r="AM113" s="201"/>
      <c r="AN113" s="201"/>
      <c r="AO113" s="201"/>
    </row>
    <row r="114" spans="1:41" x14ac:dyDescent="0.2">
      <c r="A114" s="201"/>
      <c r="B114" s="201"/>
      <c r="C114" s="201"/>
      <c r="D114" s="201"/>
      <c r="E114" s="201"/>
      <c r="F114" s="201"/>
      <c r="G114" s="201"/>
      <c r="H114" s="201"/>
      <c r="I114" s="201"/>
      <c r="J114" s="201"/>
      <c r="K114" s="201"/>
      <c r="L114" s="201"/>
      <c r="M114" s="201"/>
      <c r="N114" s="201"/>
      <c r="O114" s="201"/>
      <c r="P114" s="201"/>
      <c r="Q114" s="201"/>
      <c r="R114" s="201"/>
      <c r="S114" s="201"/>
      <c r="T114" s="201"/>
      <c r="U114" s="201"/>
      <c r="V114" s="201"/>
      <c r="W114" s="201"/>
      <c r="X114" s="201"/>
      <c r="Y114" s="201"/>
      <c r="Z114" s="201"/>
      <c r="AA114" s="201"/>
      <c r="AB114" s="201"/>
      <c r="AC114" s="201"/>
      <c r="AD114" s="201"/>
      <c r="AE114" s="201"/>
      <c r="AF114" s="201"/>
      <c r="AG114" s="201"/>
      <c r="AH114" s="201"/>
      <c r="AI114" s="201"/>
      <c r="AJ114" s="201"/>
      <c r="AK114" s="201"/>
      <c r="AL114" s="201"/>
      <c r="AM114" s="201"/>
      <c r="AN114" s="201"/>
      <c r="AO114" s="201"/>
    </row>
    <row r="115" spans="1:41" x14ac:dyDescent="0.2">
      <c r="A115" s="201"/>
      <c r="B115" s="201"/>
      <c r="C115" s="201"/>
      <c r="D115" s="201"/>
      <c r="E115" s="201"/>
      <c r="F115" s="201"/>
      <c r="G115" s="201"/>
      <c r="H115" s="201"/>
      <c r="I115" s="201"/>
      <c r="J115" s="201"/>
      <c r="K115" s="201"/>
      <c r="L115" s="201"/>
      <c r="M115" s="201"/>
      <c r="N115" s="201"/>
      <c r="O115" s="201"/>
      <c r="P115" s="201"/>
      <c r="Q115" s="201"/>
      <c r="R115" s="201"/>
      <c r="S115" s="201"/>
      <c r="T115" s="201"/>
      <c r="U115" s="201"/>
      <c r="V115" s="201"/>
      <c r="W115" s="201"/>
      <c r="X115" s="201"/>
      <c r="Y115" s="201"/>
      <c r="Z115" s="201"/>
      <c r="AA115" s="201"/>
      <c r="AB115" s="201"/>
      <c r="AC115" s="201"/>
      <c r="AD115" s="201"/>
      <c r="AE115" s="201"/>
      <c r="AF115" s="201"/>
      <c r="AG115" s="201"/>
      <c r="AH115" s="201"/>
      <c r="AI115" s="201"/>
      <c r="AJ115" s="201"/>
      <c r="AK115" s="201"/>
      <c r="AL115" s="201"/>
      <c r="AM115" s="201"/>
      <c r="AN115" s="201"/>
      <c r="AO115" s="201"/>
    </row>
    <row r="116" spans="1:41" x14ac:dyDescent="0.2">
      <c r="A116" s="201"/>
      <c r="B116" s="201"/>
      <c r="C116" s="201"/>
      <c r="D116" s="201"/>
      <c r="E116" s="201"/>
      <c r="F116" s="201"/>
      <c r="G116" s="201"/>
      <c r="H116" s="201"/>
      <c r="I116" s="201"/>
      <c r="J116" s="201"/>
      <c r="K116" s="201"/>
      <c r="L116" s="201"/>
      <c r="M116" s="201"/>
      <c r="N116" s="201"/>
      <c r="O116" s="201"/>
      <c r="P116" s="201"/>
      <c r="Q116" s="201"/>
      <c r="R116" s="201"/>
      <c r="S116" s="201"/>
      <c r="T116" s="201"/>
      <c r="U116" s="201"/>
      <c r="V116" s="201"/>
      <c r="W116" s="201"/>
      <c r="X116" s="201"/>
      <c r="Y116" s="201"/>
      <c r="Z116" s="201"/>
      <c r="AA116" s="201"/>
      <c r="AB116" s="201"/>
      <c r="AC116" s="201"/>
      <c r="AD116" s="201"/>
      <c r="AE116" s="201"/>
      <c r="AF116" s="201"/>
      <c r="AG116" s="201"/>
      <c r="AH116" s="201"/>
      <c r="AI116" s="201"/>
      <c r="AJ116" s="201"/>
      <c r="AK116" s="201"/>
      <c r="AL116" s="201"/>
      <c r="AM116" s="201"/>
      <c r="AN116" s="201"/>
      <c r="AO116" s="201"/>
    </row>
    <row r="117" spans="1:41" x14ac:dyDescent="0.2">
      <c r="A117" s="201"/>
      <c r="B117" s="201"/>
      <c r="C117" s="201"/>
      <c r="D117" s="201"/>
      <c r="E117" s="201"/>
      <c r="F117" s="201"/>
      <c r="G117" s="201"/>
      <c r="H117" s="201"/>
      <c r="I117" s="201"/>
      <c r="J117" s="201"/>
      <c r="K117" s="201"/>
      <c r="L117" s="201"/>
      <c r="M117" s="201"/>
      <c r="N117" s="201"/>
      <c r="O117" s="201"/>
      <c r="P117" s="201"/>
      <c r="Q117" s="201"/>
      <c r="R117" s="201"/>
      <c r="S117" s="201"/>
      <c r="T117" s="201"/>
      <c r="U117" s="201"/>
      <c r="V117" s="201"/>
      <c r="W117" s="201"/>
      <c r="X117" s="201"/>
      <c r="Y117" s="201"/>
      <c r="Z117" s="201"/>
      <c r="AA117" s="201"/>
      <c r="AB117" s="201"/>
      <c r="AC117" s="201"/>
      <c r="AD117" s="201"/>
      <c r="AE117" s="201"/>
      <c r="AF117" s="201"/>
      <c r="AG117" s="201"/>
      <c r="AH117" s="201"/>
      <c r="AI117" s="201"/>
      <c r="AJ117" s="201"/>
      <c r="AK117" s="201"/>
      <c r="AL117" s="201"/>
      <c r="AM117" s="201"/>
      <c r="AN117" s="201"/>
      <c r="AO117" s="201"/>
    </row>
    <row r="118" spans="1:41" x14ac:dyDescent="0.2">
      <c r="A118" s="201"/>
      <c r="B118" s="201"/>
      <c r="C118" s="201"/>
      <c r="D118" s="201"/>
      <c r="E118" s="201"/>
      <c r="F118" s="201"/>
      <c r="G118" s="201"/>
      <c r="H118" s="201"/>
      <c r="I118" s="201"/>
      <c r="J118" s="201"/>
      <c r="K118" s="201"/>
      <c r="L118" s="201"/>
      <c r="M118" s="201"/>
      <c r="N118" s="201"/>
      <c r="O118" s="201"/>
      <c r="P118" s="201"/>
      <c r="Q118" s="201"/>
      <c r="R118" s="201"/>
      <c r="S118" s="201"/>
      <c r="T118" s="201"/>
      <c r="U118" s="201"/>
      <c r="V118" s="201"/>
      <c r="W118" s="201"/>
      <c r="X118" s="201"/>
      <c r="Y118" s="201"/>
      <c r="Z118" s="201"/>
      <c r="AA118" s="201"/>
      <c r="AB118" s="201"/>
      <c r="AC118" s="201"/>
      <c r="AD118" s="201"/>
      <c r="AE118" s="201"/>
      <c r="AF118" s="201"/>
      <c r="AG118" s="201"/>
      <c r="AH118" s="201"/>
      <c r="AI118" s="201"/>
      <c r="AJ118" s="201"/>
      <c r="AK118" s="201"/>
      <c r="AL118" s="201"/>
      <c r="AM118" s="201"/>
      <c r="AN118" s="201"/>
      <c r="AO118" s="201"/>
    </row>
    <row r="119" spans="1:41" x14ac:dyDescent="0.2">
      <c r="A119" s="201"/>
      <c r="B119" s="201"/>
      <c r="C119" s="201"/>
      <c r="D119" s="201"/>
      <c r="E119" s="201"/>
      <c r="F119" s="201"/>
      <c r="G119" s="201"/>
      <c r="H119" s="201"/>
      <c r="I119" s="201"/>
      <c r="J119" s="201"/>
      <c r="K119" s="201"/>
      <c r="L119" s="201"/>
      <c r="M119" s="201"/>
      <c r="N119" s="201"/>
      <c r="O119" s="201"/>
      <c r="P119" s="201"/>
      <c r="Q119" s="201"/>
      <c r="R119" s="201"/>
      <c r="S119" s="201"/>
      <c r="T119" s="201"/>
      <c r="U119" s="201"/>
      <c r="V119" s="201"/>
      <c r="W119" s="201"/>
      <c r="X119" s="201"/>
      <c r="Y119" s="201"/>
      <c r="Z119" s="201"/>
      <c r="AA119" s="201"/>
      <c r="AB119" s="201"/>
      <c r="AC119" s="201"/>
      <c r="AD119" s="201"/>
      <c r="AE119" s="201"/>
      <c r="AF119" s="201"/>
      <c r="AG119" s="201"/>
      <c r="AH119" s="201"/>
      <c r="AI119" s="201"/>
      <c r="AJ119" s="201"/>
      <c r="AK119" s="201"/>
      <c r="AL119" s="201"/>
      <c r="AM119" s="201"/>
      <c r="AN119" s="201"/>
      <c r="AO119" s="201"/>
    </row>
    <row r="120" spans="1:41" x14ac:dyDescent="0.2">
      <c r="A120" s="201"/>
      <c r="B120" s="201"/>
      <c r="C120" s="201"/>
      <c r="D120" s="201"/>
      <c r="E120" s="201"/>
      <c r="F120" s="201"/>
      <c r="G120" s="201"/>
      <c r="H120" s="201"/>
      <c r="I120" s="201"/>
      <c r="J120" s="201"/>
      <c r="K120" s="201"/>
      <c r="L120" s="201"/>
      <c r="M120" s="201"/>
      <c r="N120" s="201"/>
      <c r="O120" s="201"/>
      <c r="P120" s="201"/>
      <c r="Q120" s="201"/>
      <c r="R120" s="201"/>
      <c r="S120" s="201"/>
      <c r="T120" s="201"/>
      <c r="U120" s="201"/>
      <c r="V120" s="201"/>
      <c r="W120" s="201"/>
      <c r="X120" s="201"/>
      <c r="Y120" s="201"/>
      <c r="Z120" s="201"/>
      <c r="AA120" s="201"/>
      <c r="AB120" s="201"/>
      <c r="AC120" s="201"/>
      <c r="AD120" s="201"/>
      <c r="AE120" s="201"/>
      <c r="AF120" s="201"/>
      <c r="AG120" s="201"/>
      <c r="AH120" s="201"/>
      <c r="AI120" s="201"/>
      <c r="AJ120" s="201"/>
      <c r="AK120" s="201"/>
      <c r="AL120" s="201"/>
      <c r="AM120" s="201"/>
      <c r="AN120" s="201"/>
      <c r="AO120" s="201"/>
    </row>
    <row r="121" spans="1:41" x14ac:dyDescent="0.2">
      <c r="A121" s="201"/>
      <c r="B121" s="201"/>
      <c r="C121" s="201"/>
      <c r="D121" s="201"/>
      <c r="E121" s="201"/>
      <c r="F121" s="201"/>
      <c r="G121" s="201"/>
      <c r="H121" s="201"/>
      <c r="I121" s="201"/>
      <c r="J121" s="201"/>
      <c r="K121" s="201"/>
      <c r="L121" s="201"/>
      <c r="M121" s="201"/>
      <c r="N121" s="201"/>
      <c r="O121" s="201"/>
      <c r="P121" s="201"/>
      <c r="Q121" s="201"/>
      <c r="R121" s="201"/>
      <c r="S121" s="201"/>
      <c r="T121" s="201"/>
      <c r="U121" s="201"/>
      <c r="V121" s="201"/>
      <c r="W121" s="201"/>
      <c r="X121" s="201"/>
      <c r="Y121" s="201"/>
      <c r="Z121" s="201"/>
      <c r="AA121" s="201"/>
      <c r="AB121" s="201"/>
      <c r="AC121" s="201"/>
      <c r="AD121" s="201"/>
      <c r="AE121" s="201"/>
      <c r="AF121" s="201"/>
      <c r="AG121" s="201"/>
      <c r="AH121" s="201"/>
      <c r="AI121" s="201"/>
      <c r="AJ121" s="201"/>
      <c r="AK121" s="201"/>
      <c r="AL121" s="201"/>
      <c r="AM121" s="201"/>
      <c r="AN121" s="201"/>
      <c r="AO121" s="201"/>
    </row>
    <row r="122" spans="1:41" x14ac:dyDescent="0.2">
      <c r="A122" s="201"/>
      <c r="B122" s="201"/>
      <c r="C122" s="201"/>
      <c r="D122" s="201"/>
      <c r="E122" s="201"/>
      <c r="F122" s="201"/>
      <c r="G122" s="201"/>
      <c r="H122" s="201"/>
      <c r="I122" s="201"/>
      <c r="J122" s="201"/>
      <c r="K122" s="201"/>
      <c r="L122" s="201"/>
      <c r="M122" s="201"/>
      <c r="N122" s="201"/>
      <c r="O122" s="201"/>
      <c r="P122" s="201"/>
      <c r="Q122" s="201"/>
      <c r="R122" s="201"/>
      <c r="S122" s="201"/>
      <c r="T122" s="201"/>
      <c r="U122" s="201"/>
      <c r="V122" s="201"/>
      <c r="W122" s="201"/>
      <c r="X122" s="201"/>
      <c r="Y122" s="201"/>
      <c r="Z122" s="201"/>
      <c r="AA122" s="201"/>
      <c r="AB122" s="201"/>
      <c r="AC122" s="201"/>
      <c r="AD122" s="201"/>
      <c r="AE122" s="201"/>
      <c r="AF122" s="201"/>
      <c r="AG122" s="201"/>
      <c r="AH122" s="201"/>
      <c r="AI122" s="201"/>
      <c r="AJ122" s="201"/>
      <c r="AK122" s="201"/>
      <c r="AL122" s="201"/>
      <c r="AM122" s="201"/>
      <c r="AN122" s="201"/>
      <c r="AO122" s="201"/>
    </row>
    <row r="123" spans="1:41" x14ac:dyDescent="0.2">
      <c r="A123" s="201"/>
      <c r="B123" s="201"/>
      <c r="C123" s="201"/>
      <c r="D123" s="201"/>
      <c r="E123" s="201"/>
      <c r="F123" s="201"/>
      <c r="G123" s="201"/>
      <c r="H123" s="201"/>
      <c r="I123" s="201"/>
      <c r="J123" s="201"/>
      <c r="K123" s="201"/>
      <c r="L123" s="201"/>
      <c r="M123" s="201"/>
      <c r="N123" s="201"/>
      <c r="O123" s="201"/>
      <c r="P123" s="201"/>
      <c r="Q123" s="201"/>
      <c r="R123" s="201"/>
      <c r="S123" s="201"/>
      <c r="T123" s="201"/>
      <c r="U123" s="201"/>
      <c r="V123" s="201"/>
      <c r="W123" s="201"/>
      <c r="X123" s="201"/>
      <c r="Y123" s="201"/>
      <c r="Z123" s="201"/>
      <c r="AA123" s="201"/>
      <c r="AB123" s="201"/>
      <c r="AC123" s="201"/>
      <c r="AD123" s="201"/>
      <c r="AE123" s="201"/>
      <c r="AF123" s="201"/>
      <c r="AG123" s="201"/>
      <c r="AH123" s="201"/>
      <c r="AI123" s="201"/>
      <c r="AJ123" s="201"/>
      <c r="AK123" s="201"/>
      <c r="AL123" s="201"/>
      <c r="AM123" s="201"/>
      <c r="AN123" s="201"/>
      <c r="AO123" s="201"/>
    </row>
    <row r="124" spans="1:41" x14ac:dyDescent="0.2">
      <c r="A124" s="201"/>
      <c r="B124" s="201"/>
      <c r="C124" s="201"/>
      <c r="D124" s="201"/>
      <c r="E124" s="201"/>
      <c r="F124" s="201"/>
      <c r="G124" s="201"/>
      <c r="H124" s="201"/>
      <c r="I124" s="201"/>
      <c r="J124" s="201"/>
      <c r="K124" s="201"/>
      <c r="L124" s="201"/>
      <c r="M124" s="201"/>
      <c r="N124" s="201"/>
      <c r="O124" s="201"/>
      <c r="P124" s="201"/>
      <c r="Q124" s="201"/>
      <c r="R124" s="201"/>
      <c r="S124" s="201"/>
      <c r="T124" s="201"/>
      <c r="U124" s="201"/>
      <c r="V124" s="201"/>
      <c r="W124" s="201"/>
      <c r="X124" s="201"/>
      <c r="Y124" s="201"/>
      <c r="Z124" s="201"/>
      <c r="AA124" s="201"/>
      <c r="AB124" s="201"/>
      <c r="AC124" s="201"/>
      <c r="AD124" s="201"/>
      <c r="AE124" s="201"/>
      <c r="AF124" s="201"/>
      <c r="AG124" s="201"/>
      <c r="AH124" s="201"/>
      <c r="AI124" s="201"/>
      <c r="AJ124" s="201"/>
      <c r="AK124" s="201"/>
      <c r="AL124" s="201"/>
      <c r="AM124" s="201"/>
      <c r="AN124" s="201"/>
      <c r="AO124" s="201"/>
    </row>
    <row r="125" spans="1:41" x14ac:dyDescent="0.2">
      <c r="A125" s="201"/>
      <c r="B125" s="201"/>
      <c r="C125" s="201"/>
      <c r="D125" s="201"/>
      <c r="E125" s="201"/>
      <c r="F125" s="201"/>
      <c r="G125" s="201"/>
      <c r="H125" s="201"/>
      <c r="I125" s="201"/>
      <c r="J125" s="201"/>
      <c r="K125" s="201"/>
      <c r="L125" s="201"/>
      <c r="M125" s="201"/>
      <c r="N125" s="201"/>
      <c r="O125" s="201"/>
      <c r="P125" s="201"/>
      <c r="Q125" s="201"/>
      <c r="R125" s="201"/>
      <c r="S125" s="201"/>
      <c r="T125" s="201"/>
      <c r="U125" s="201"/>
      <c r="V125" s="201"/>
      <c r="W125" s="201"/>
      <c r="X125" s="201"/>
      <c r="Y125" s="201"/>
      <c r="Z125" s="201"/>
      <c r="AA125" s="201"/>
      <c r="AB125" s="201"/>
      <c r="AC125" s="201"/>
      <c r="AD125" s="201"/>
      <c r="AE125" s="201"/>
      <c r="AF125" s="201"/>
      <c r="AG125" s="201"/>
      <c r="AH125" s="201"/>
      <c r="AI125" s="201"/>
      <c r="AJ125" s="201"/>
      <c r="AK125" s="201"/>
      <c r="AL125" s="201"/>
      <c r="AM125" s="201"/>
      <c r="AN125" s="201"/>
      <c r="AO125" s="201"/>
    </row>
    <row r="126" spans="1:41" x14ac:dyDescent="0.2">
      <c r="A126" s="201"/>
      <c r="B126" s="201"/>
      <c r="C126" s="201"/>
      <c r="D126" s="201"/>
      <c r="E126" s="201"/>
      <c r="F126" s="201"/>
      <c r="G126" s="201"/>
      <c r="H126" s="201"/>
      <c r="I126" s="201"/>
      <c r="J126" s="201"/>
      <c r="K126" s="201"/>
      <c r="L126" s="201"/>
      <c r="M126" s="201"/>
      <c r="N126" s="201"/>
      <c r="O126" s="201"/>
      <c r="P126" s="201"/>
      <c r="Q126" s="201"/>
      <c r="R126" s="201"/>
      <c r="S126" s="201"/>
      <c r="T126" s="201"/>
      <c r="U126" s="201"/>
      <c r="V126" s="201"/>
      <c r="W126" s="201"/>
      <c r="X126" s="201"/>
      <c r="Y126" s="201"/>
      <c r="Z126" s="201"/>
      <c r="AA126" s="201"/>
      <c r="AB126" s="201"/>
      <c r="AC126" s="201"/>
      <c r="AD126" s="201"/>
      <c r="AE126" s="201"/>
      <c r="AF126" s="201"/>
      <c r="AG126" s="201"/>
      <c r="AH126" s="201"/>
      <c r="AI126" s="201"/>
      <c r="AJ126" s="201"/>
      <c r="AK126" s="201"/>
      <c r="AL126" s="201"/>
      <c r="AM126" s="201"/>
      <c r="AN126" s="201"/>
      <c r="AO126" s="201"/>
    </row>
    <row r="127" spans="1:41" x14ac:dyDescent="0.2">
      <c r="A127" s="201"/>
      <c r="B127" s="201"/>
      <c r="C127" s="201"/>
      <c r="D127" s="201"/>
      <c r="E127" s="201"/>
      <c r="F127" s="201"/>
      <c r="G127" s="201"/>
      <c r="H127" s="201"/>
      <c r="I127" s="201"/>
      <c r="J127" s="201"/>
      <c r="K127" s="201"/>
      <c r="L127" s="201"/>
      <c r="M127" s="201"/>
      <c r="N127" s="201"/>
      <c r="O127" s="201"/>
      <c r="P127" s="201"/>
      <c r="Q127" s="201"/>
      <c r="R127" s="201"/>
      <c r="S127" s="201"/>
      <c r="T127" s="201"/>
      <c r="U127" s="201"/>
      <c r="V127" s="201"/>
      <c r="W127" s="201"/>
      <c r="X127" s="201"/>
      <c r="Y127" s="201"/>
      <c r="Z127" s="201"/>
      <c r="AA127" s="201"/>
      <c r="AB127" s="201"/>
      <c r="AC127" s="201"/>
      <c r="AD127" s="201"/>
      <c r="AE127" s="201"/>
      <c r="AF127" s="201"/>
      <c r="AG127" s="201"/>
      <c r="AH127" s="201"/>
      <c r="AI127" s="201"/>
      <c r="AJ127" s="201"/>
      <c r="AK127" s="201"/>
      <c r="AL127" s="201"/>
      <c r="AM127" s="201"/>
      <c r="AN127" s="201"/>
      <c r="AO127" s="201"/>
    </row>
    <row r="128" spans="1:41" x14ac:dyDescent="0.2">
      <c r="A128" s="201"/>
      <c r="B128" s="201"/>
      <c r="C128" s="201"/>
      <c r="D128" s="201"/>
      <c r="E128" s="201"/>
      <c r="F128" s="201"/>
      <c r="G128" s="201"/>
      <c r="H128" s="201"/>
      <c r="I128" s="201"/>
      <c r="J128" s="201"/>
      <c r="K128" s="201"/>
      <c r="L128" s="201"/>
      <c r="M128" s="201"/>
      <c r="N128" s="201"/>
      <c r="O128" s="201"/>
      <c r="P128" s="201"/>
      <c r="Q128" s="201"/>
      <c r="R128" s="201"/>
      <c r="S128" s="201"/>
      <c r="T128" s="201"/>
      <c r="U128" s="201"/>
      <c r="V128" s="201"/>
      <c r="W128" s="201"/>
      <c r="X128" s="201"/>
      <c r="Y128" s="201"/>
      <c r="Z128" s="201"/>
      <c r="AA128" s="201"/>
      <c r="AB128" s="201"/>
      <c r="AC128" s="201"/>
      <c r="AD128" s="201"/>
      <c r="AE128" s="201"/>
      <c r="AF128" s="201"/>
      <c r="AG128" s="201"/>
      <c r="AH128" s="201"/>
      <c r="AI128" s="201"/>
      <c r="AJ128" s="201"/>
      <c r="AK128" s="201"/>
      <c r="AL128" s="201"/>
      <c r="AM128" s="201"/>
      <c r="AN128" s="201"/>
      <c r="AO128" s="201"/>
    </row>
    <row r="129" spans="1:41" x14ac:dyDescent="0.2">
      <c r="A129" s="201"/>
      <c r="B129" s="201"/>
      <c r="C129" s="201"/>
      <c r="D129" s="201"/>
      <c r="E129" s="201"/>
      <c r="F129" s="201"/>
      <c r="G129" s="201"/>
      <c r="H129" s="201"/>
      <c r="I129" s="201"/>
      <c r="J129" s="201"/>
      <c r="K129" s="201"/>
      <c r="L129" s="201"/>
      <c r="M129" s="201"/>
      <c r="N129" s="201"/>
      <c r="O129" s="201"/>
      <c r="P129" s="201"/>
      <c r="Q129" s="201"/>
      <c r="R129" s="201"/>
      <c r="S129" s="201"/>
      <c r="T129" s="201"/>
      <c r="U129" s="201"/>
      <c r="V129" s="201"/>
      <c r="W129" s="201"/>
      <c r="X129" s="201"/>
      <c r="Y129" s="201"/>
      <c r="Z129" s="201"/>
      <c r="AA129" s="201"/>
      <c r="AB129" s="201"/>
      <c r="AC129" s="201"/>
      <c r="AD129" s="201"/>
      <c r="AE129" s="201"/>
      <c r="AF129" s="201"/>
      <c r="AG129" s="201"/>
      <c r="AH129" s="201"/>
      <c r="AI129" s="201"/>
      <c r="AJ129" s="201"/>
      <c r="AK129" s="201"/>
      <c r="AL129" s="201"/>
      <c r="AM129" s="201"/>
      <c r="AN129" s="201"/>
      <c r="AO129" s="201"/>
    </row>
    <row r="130" spans="1:41" x14ac:dyDescent="0.2">
      <c r="A130" s="201"/>
      <c r="B130" s="201"/>
      <c r="C130" s="201"/>
      <c r="D130" s="201"/>
      <c r="E130" s="201"/>
      <c r="F130" s="201"/>
      <c r="G130" s="201"/>
      <c r="H130" s="201"/>
      <c r="I130" s="201"/>
      <c r="J130" s="201"/>
      <c r="K130" s="201"/>
      <c r="L130" s="201"/>
      <c r="M130" s="201"/>
      <c r="N130" s="201"/>
      <c r="O130" s="201"/>
      <c r="P130" s="201"/>
      <c r="Q130" s="201"/>
      <c r="R130" s="201"/>
      <c r="S130" s="201"/>
      <c r="T130" s="201"/>
      <c r="U130" s="201"/>
      <c r="V130" s="201"/>
      <c r="W130" s="201"/>
      <c r="X130" s="201"/>
      <c r="Y130" s="201"/>
      <c r="Z130" s="201"/>
      <c r="AA130" s="201"/>
      <c r="AB130" s="201"/>
      <c r="AC130" s="201"/>
      <c r="AD130" s="201"/>
      <c r="AE130" s="201"/>
      <c r="AF130" s="201"/>
      <c r="AG130" s="201"/>
      <c r="AH130" s="201"/>
      <c r="AI130" s="201"/>
      <c r="AJ130" s="201"/>
      <c r="AK130" s="201"/>
      <c r="AL130" s="201"/>
      <c r="AM130" s="201"/>
      <c r="AN130" s="201"/>
      <c r="AO130" s="201"/>
    </row>
    <row r="131" spans="1:41" x14ac:dyDescent="0.2">
      <c r="A131" s="201"/>
      <c r="B131" s="201"/>
      <c r="C131" s="201"/>
      <c r="D131" s="201"/>
      <c r="E131" s="201"/>
      <c r="F131" s="201"/>
      <c r="G131" s="201"/>
      <c r="H131" s="201"/>
      <c r="I131" s="201"/>
      <c r="J131" s="201"/>
      <c r="K131" s="201"/>
      <c r="L131" s="201"/>
      <c r="M131" s="201"/>
      <c r="N131" s="201"/>
      <c r="O131" s="201"/>
      <c r="P131" s="201"/>
      <c r="Q131" s="201"/>
      <c r="R131" s="201"/>
      <c r="S131" s="201"/>
      <c r="T131" s="201"/>
      <c r="U131" s="201"/>
      <c r="V131" s="201"/>
      <c r="W131" s="201"/>
      <c r="X131" s="201"/>
      <c r="Y131" s="201"/>
      <c r="Z131" s="201"/>
      <c r="AA131" s="201"/>
      <c r="AB131" s="201"/>
      <c r="AC131" s="201"/>
      <c r="AD131" s="201"/>
      <c r="AE131" s="201"/>
      <c r="AF131" s="201"/>
      <c r="AG131" s="201"/>
      <c r="AH131" s="201"/>
      <c r="AI131" s="201"/>
      <c r="AJ131" s="201"/>
      <c r="AK131" s="201"/>
      <c r="AL131" s="201"/>
      <c r="AM131" s="201"/>
      <c r="AN131" s="201"/>
      <c r="AO131" s="201"/>
    </row>
  </sheetData>
  <sheetProtection algorithmName="SHA-512" hashValue="JLP6w7R64aXZkyasdLrpyKNGGjcEOtPLELVBcr+W3SWaa9i9oUBvbHtSNaxlj4c/f3pNStsLzANtTbCip5egqg==" saltValue="QZxsNwGk/Za1e9OI/x1vtQ==" spinCount="100000" sheet="1" selectLockedCells="1"/>
  <protectedRanges>
    <protectedRange sqref="AB18" name="Område1"/>
  </protectedRanges>
  <dataConsolidate function="stdDev"/>
  <mergeCells count="43">
    <mergeCell ref="X1:Z1"/>
    <mergeCell ref="X43:AB43"/>
    <mergeCell ref="X44:AB44"/>
    <mergeCell ref="L20:N20"/>
    <mergeCell ref="X9:AC9"/>
    <mergeCell ref="X2:AC2"/>
    <mergeCell ref="E4:W5"/>
    <mergeCell ref="N18:Z18"/>
    <mergeCell ref="C34:Z36"/>
    <mergeCell ref="E2:W2"/>
    <mergeCell ref="A2:D2"/>
    <mergeCell ref="C41:Q41"/>
    <mergeCell ref="C39:H39"/>
    <mergeCell ref="J27:U27"/>
    <mergeCell ref="C38:Q38"/>
    <mergeCell ref="V38:Z38"/>
    <mergeCell ref="V41:Z41"/>
    <mergeCell ref="AK17:AL17"/>
    <mergeCell ref="X8:AC8"/>
    <mergeCell ref="A8:N8"/>
    <mergeCell ref="O8:Q8"/>
    <mergeCell ref="A30:AA30"/>
    <mergeCell ref="X6:AA6"/>
    <mergeCell ref="L22:Z22"/>
    <mergeCell ref="A9:D9"/>
    <mergeCell ref="E9:W9"/>
    <mergeCell ref="A10:D10"/>
    <mergeCell ref="A1:W1"/>
    <mergeCell ref="Z14:AC14"/>
    <mergeCell ref="A3:D3"/>
    <mergeCell ref="E3:W3"/>
    <mergeCell ref="X4:Y4"/>
    <mergeCell ref="X3:AC3"/>
    <mergeCell ref="X7:AC7"/>
    <mergeCell ref="X5:Y5"/>
    <mergeCell ref="A12:V12"/>
    <mergeCell ref="T8:W8"/>
    <mergeCell ref="T10:W10"/>
    <mergeCell ref="X10:AC10"/>
    <mergeCell ref="E10:O10"/>
    <mergeCell ref="AA5:AB5"/>
    <mergeCell ref="AA1:AB1"/>
    <mergeCell ref="E6:W7"/>
  </mergeCells>
  <phoneticPr fontId="0" type="noConversion"/>
  <dataValidations xWindow="242" yWindow="353" count="3">
    <dataValidation type="textLength" errorStyle="information" allowBlank="1" showInputMessage="1" errorTitle="Projektnummer" error="Börjar med SA,SU eller SMS samt en siffersträng" promptTitle="Projektnummer" prompt="Börjar med SA,SU eller SMS samt 5 eller 8 stycken siffror" sqref="E10:O10">
      <formula1>7</formula1>
      <formula2>11</formula2>
    </dataValidation>
    <dataValidation allowBlank="1" showInputMessage="1" showErrorMessage="1" promptTitle="Fastighetsbeteckning" prompt="Börja alltid med kommun._x000a_T.ex Hudiksvall Finnflo 1:1" sqref="E2:W2"/>
    <dataValidation type="list" showInputMessage="1" showErrorMessage="1" errorTitle="Enbart enligt lista" error="Ej giltigt namn" sqref="AI2 AM17">
      <formula1>$AD$3:$AD$4</formula1>
    </dataValidation>
  </dataValidations>
  <pageMargins left="0.70866141732283472" right="0" top="0.59055118110236227" bottom="0.59055118110236227" header="0.51181102362204722" footer="0.51181102362204722"/>
  <pageSetup paperSize="9" scale="89" orientation="portrait" blackAndWhite="1" r:id="rId1"/>
  <headerFooter alignWithMargins="0"/>
  <colBreaks count="1" manualBreakCount="1">
    <brk id="28" max="42" man="1"/>
  </colBreaks>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tabColor indexed="43"/>
    <pageSetUpPr autoPageBreaks="0" fitToPage="1"/>
  </sheetPr>
  <dimension ref="A1:CV72"/>
  <sheetViews>
    <sheetView showGridLines="0" showZeros="0" zoomScale="90" zoomScaleNormal="90" workbookViewId="0">
      <selection activeCell="B12" sqref="B12:T13"/>
    </sheetView>
  </sheetViews>
  <sheetFormatPr defaultRowHeight="12.75" x14ac:dyDescent="0.2"/>
  <cols>
    <col min="1" max="21" width="4.7109375" customWidth="1"/>
    <col min="22" max="22" width="1.42578125" customWidth="1"/>
    <col min="23" max="23" width="1.85546875" customWidth="1"/>
    <col min="24" max="24" width="1" customWidth="1"/>
    <col min="25" max="27" width="1.85546875" customWidth="1"/>
    <col min="28" max="28" width="10.28515625" customWidth="1"/>
    <col min="29" max="52" width="1.42578125" customWidth="1"/>
    <col min="53" max="58" width="2" customWidth="1"/>
    <col min="59" max="69" width="1.7109375" customWidth="1"/>
    <col min="70" max="70" width="0.42578125" customWidth="1"/>
    <col min="71" max="77" width="2" customWidth="1"/>
    <col min="90" max="90" width="4.42578125" customWidth="1"/>
    <col min="91" max="100" width="4.7109375" hidden="1" customWidth="1"/>
    <col min="101" max="101" width="9.140625" customWidth="1"/>
  </cols>
  <sheetData>
    <row r="1" spans="1:97" ht="22.5" customHeight="1" x14ac:dyDescent="0.2">
      <c r="A1" s="1"/>
      <c r="B1" s="2" t="s">
        <v>4708</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t="s">
        <v>411</v>
      </c>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6"/>
      <c r="CA1" s="6"/>
      <c r="CB1" s="6"/>
      <c r="CC1" s="6"/>
      <c r="CD1" s="6"/>
      <c r="CE1" s="6"/>
      <c r="CF1" s="6"/>
      <c r="CG1" s="6"/>
      <c r="CH1" s="6"/>
      <c r="CI1" s="6"/>
      <c r="CJ1" s="6"/>
      <c r="CK1" s="6"/>
      <c r="CL1" s="6"/>
      <c r="CM1" s="148" t="s">
        <v>484</v>
      </c>
      <c r="CN1" s="148" t="s">
        <v>1131</v>
      </c>
      <c r="CO1" s="148" t="s">
        <v>1087</v>
      </c>
      <c r="CR1" t="s">
        <v>1086</v>
      </c>
      <c r="CS1" t="s">
        <v>3668</v>
      </c>
    </row>
    <row r="2" spans="1:97" ht="11.25" customHeight="1" x14ac:dyDescent="0.2">
      <c r="A2" s="5"/>
      <c r="B2" s="596" t="s">
        <v>412</v>
      </c>
      <c r="C2" s="596"/>
      <c r="D2" s="596"/>
      <c r="E2" s="596"/>
      <c r="F2" s="596"/>
      <c r="G2" s="596"/>
      <c r="H2" s="596"/>
      <c r="I2" s="596"/>
      <c r="J2" s="596"/>
      <c r="K2" s="596"/>
      <c r="L2" s="596"/>
      <c r="M2" s="596"/>
      <c r="N2" s="596"/>
      <c r="O2" s="597"/>
      <c r="P2" s="597"/>
      <c r="Q2" s="597"/>
      <c r="R2" s="597"/>
      <c r="S2" s="597"/>
      <c r="T2" s="597"/>
      <c r="U2" s="5"/>
      <c r="V2" s="5"/>
      <c r="W2" s="5"/>
      <c r="X2" s="5"/>
      <c r="Y2" s="5"/>
      <c r="Z2" s="5"/>
      <c r="AA2" s="5"/>
      <c r="AB2" s="5"/>
      <c r="AC2" s="6"/>
      <c r="AD2" s="6"/>
      <c r="AE2" s="6"/>
      <c r="AF2" s="6"/>
      <c r="AG2" s="6"/>
      <c r="AH2" s="6"/>
      <c r="AI2" s="6"/>
      <c r="AJ2" s="6"/>
      <c r="AK2" s="6"/>
      <c r="AL2" s="6"/>
      <c r="AM2" s="6"/>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6"/>
      <c r="CA2" s="6"/>
      <c r="CB2" s="6"/>
      <c r="CC2" s="6"/>
      <c r="CD2" s="6"/>
      <c r="CE2" s="6"/>
      <c r="CF2" s="6"/>
      <c r="CG2" s="6"/>
      <c r="CH2" s="6"/>
      <c r="CI2" s="6"/>
      <c r="CJ2" s="6"/>
      <c r="CK2" s="6"/>
      <c r="CL2" s="6"/>
      <c r="CM2" t="s">
        <v>1082</v>
      </c>
      <c r="CR2">
        <v>30</v>
      </c>
      <c r="CS2" s="11" t="s">
        <v>4757</v>
      </c>
    </row>
    <row r="3" spans="1:97" ht="14.25" x14ac:dyDescent="0.2">
      <c r="A3" s="6"/>
      <c r="B3" s="698">
        <f>Sammandrag!E3</f>
        <v>0</v>
      </c>
      <c r="C3" s="698"/>
      <c r="D3" s="698"/>
      <c r="E3" s="698"/>
      <c r="F3" s="698"/>
      <c r="G3" s="698"/>
      <c r="H3" s="698"/>
      <c r="I3" s="698"/>
      <c r="J3" s="698"/>
      <c r="K3" s="698"/>
      <c r="L3" s="698"/>
      <c r="M3" s="698"/>
      <c r="N3" s="698"/>
      <c r="O3" s="599"/>
      <c r="P3" s="599"/>
      <c r="Q3" s="599"/>
      <c r="R3" s="599"/>
      <c r="S3" s="599"/>
      <c r="T3" s="599"/>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5"/>
      <c r="BT3" s="5"/>
      <c r="BU3" s="5"/>
      <c r="BV3" s="5"/>
      <c r="BW3" s="5"/>
      <c r="BX3" s="5"/>
      <c r="BY3" s="6"/>
      <c r="BZ3" s="6"/>
      <c r="CA3" s="6"/>
      <c r="CB3" s="6"/>
      <c r="CC3" s="6"/>
      <c r="CD3" s="6"/>
      <c r="CE3" s="6"/>
      <c r="CF3" s="6"/>
      <c r="CG3" s="6"/>
      <c r="CH3" s="6"/>
      <c r="CI3" s="6"/>
      <c r="CJ3" s="6"/>
      <c r="CK3" s="6"/>
      <c r="CL3" s="6"/>
      <c r="CM3" t="s">
        <v>1083</v>
      </c>
      <c r="CR3">
        <v>31</v>
      </c>
      <c r="CS3" t="s">
        <v>3669</v>
      </c>
    </row>
    <row r="4" spans="1:97" x14ac:dyDescent="0.2">
      <c r="A4" s="6"/>
      <c r="B4" s="600">
        <f>Sammandrag!E4</f>
        <v>0</v>
      </c>
      <c r="C4" s="600"/>
      <c r="D4" s="600"/>
      <c r="E4" s="600"/>
      <c r="F4" s="600"/>
      <c r="G4" s="600"/>
      <c r="H4" s="600"/>
      <c r="I4" s="600"/>
      <c r="J4" s="600"/>
      <c r="K4" s="600"/>
      <c r="L4" s="600"/>
      <c r="M4" s="600"/>
      <c r="N4" s="600"/>
      <c r="O4" s="601"/>
      <c r="P4" s="601"/>
      <c r="Q4" s="601"/>
      <c r="R4" s="601"/>
      <c r="S4" s="601"/>
      <c r="T4" s="601"/>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t="s">
        <v>3665</v>
      </c>
      <c r="CR4">
        <v>32</v>
      </c>
      <c r="CS4" s="11" t="s">
        <v>4757</v>
      </c>
    </row>
    <row r="5" spans="1:97" ht="17.25" customHeight="1" x14ac:dyDescent="0.2">
      <c r="A5" s="6"/>
      <c r="B5" s="602"/>
      <c r="C5" s="602"/>
      <c r="D5" s="602"/>
      <c r="E5" s="602"/>
      <c r="F5" s="602"/>
      <c r="G5" s="602"/>
      <c r="H5" s="602"/>
      <c r="I5" s="602"/>
      <c r="J5" s="602"/>
      <c r="K5" s="602"/>
      <c r="L5" s="602"/>
      <c r="M5" s="602"/>
      <c r="N5" s="602"/>
      <c r="O5" s="602"/>
      <c r="P5" s="602"/>
      <c r="Q5" s="602"/>
      <c r="R5" s="602"/>
      <c r="S5" s="602"/>
      <c r="T5" s="602"/>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t="s">
        <v>1084</v>
      </c>
      <c r="CR5">
        <v>33</v>
      </c>
      <c r="CS5" s="11" t="s">
        <v>4757</v>
      </c>
    </row>
    <row r="6" spans="1:97" ht="14.25" x14ac:dyDescent="0.2">
      <c r="A6" s="6"/>
      <c r="B6" s="699">
        <f>Sammandrag!E6</f>
        <v>0</v>
      </c>
      <c r="C6" s="699"/>
      <c r="D6" s="699"/>
      <c r="E6" s="699"/>
      <c r="F6" s="699"/>
      <c r="G6" s="699"/>
      <c r="H6" s="699"/>
      <c r="I6" s="699"/>
      <c r="J6" s="699"/>
      <c r="K6" s="699"/>
      <c r="L6" s="699"/>
      <c r="M6" s="699"/>
      <c r="N6" s="699"/>
      <c r="O6" s="700"/>
      <c r="P6" s="700"/>
      <c r="Q6" s="700"/>
      <c r="R6" s="700"/>
      <c r="S6" s="700"/>
      <c r="T6" s="700"/>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t="s">
        <v>1085</v>
      </c>
      <c r="CR6">
        <v>34</v>
      </c>
      <c r="CS6" s="11" t="s">
        <v>4757</v>
      </c>
    </row>
    <row r="7" spans="1:97" ht="6.75" customHeight="1" x14ac:dyDescent="0.2">
      <c r="A7" s="7"/>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6"/>
      <c r="CA7" s="6"/>
      <c r="CB7" s="6"/>
      <c r="CC7" s="6"/>
      <c r="CD7" s="6"/>
      <c r="CE7" s="6"/>
      <c r="CF7" s="6"/>
      <c r="CG7" s="6"/>
      <c r="CH7" s="6"/>
      <c r="CI7" s="6"/>
      <c r="CJ7" s="6"/>
      <c r="CK7" s="6"/>
      <c r="CL7" s="6"/>
      <c r="CR7">
        <v>35</v>
      </c>
      <c r="CS7" t="s">
        <v>3669</v>
      </c>
    </row>
    <row r="8" spans="1:97" ht="12" customHeight="1" x14ac:dyDescent="0.2">
      <c r="A8" s="5"/>
      <c r="B8" s="596" t="s">
        <v>1740</v>
      </c>
      <c r="C8" s="596"/>
      <c r="D8" s="596"/>
      <c r="E8" s="596"/>
      <c r="F8" s="596"/>
      <c r="G8" s="596"/>
      <c r="H8" s="596"/>
      <c r="I8" s="596"/>
      <c r="J8" s="596"/>
      <c r="K8" s="596"/>
      <c r="L8" s="596"/>
      <c r="M8" s="596"/>
      <c r="N8" s="596"/>
      <c r="O8" s="597"/>
      <c r="P8" s="597"/>
      <c r="Q8" s="597"/>
      <c r="R8" s="597"/>
      <c r="S8" s="597"/>
      <c r="T8" s="597"/>
      <c r="U8" s="6"/>
      <c r="V8" s="598" t="s">
        <v>1738</v>
      </c>
      <c r="W8" s="599"/>
      <c r="X8" s="599"/>
      <c r="Y8" s="599"/>
      <c r="Z8" s="599"/>
      <c r="AA8" s="599"/>
      <c r="AB8" s="599"/>
      <c r="AC8" s="599"/>
      <c r="AD8" s="599"/>
      <c r="AE8" s="599"/>
      <c r="AF8" s="599"/>
      <c r="AG8" s="599"/>
      <c r="AH8" s="599"/>
      <c r="AI8" s="599"/>
      <c r="AJ8" s="599"/>
      <c r="AK8" s="599"/>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92"/>
      <c r="BU8" s="592"/>
      <c r="BV8" s="592"/>
      <c r="BW8" s="592"/>
      <c r="BX8" s="592"/>
      <c r="BY8" s="5"/>
      <c r="BZ8" s="6"/>
      <c r="CA8" s="6"/>
      <c r="CB8" s="6"/>
      <c r="CC8" s="6"/>
      <c r="CD8" s="6"/>
      <c r="CE8" s="6"/>
      <c r="CF8" s="6"/>
      <c r="CG8" s="6"/>
      <c r="CH8" s="6"/>
      <c r="CI8" s="6"/>
      <c r="CJ8" s="6"/>
      <c r="CK8" s="6"/>
      <c r="CL8" s="6"/>
      <c r="CR8">
        <v>36</v>
      </c>
      <c r="CS8" t="s">
        <v>3669</v>
      </c>
    </row>
    <row r="9" spans="1:97" ht="14.25" x14ac:dyDescent="0.2">
      <c r="A9" s="6"/>
      <c r="B9" s="611">
        <f>Sammandrag!X3</f>
        <v>0</v>
      </c>
      <c r="C9" s="611"/>
      <c r="D9" s="611"/>
      <c r="E9" s="611"/>
      <c r="F9" s="611"/>
      <c r="G9" s="611"/>
      <c r="H9" s="611"/>
      <c r="I9" s="611"/>
      <c r="J9" s="611"/>
      <c r="K9" s="611"/>
      <c r="L9" s="611"/>
      <c r="M9" s="611"/>
      <c r="N9" s="611"/>
      <c r="O9" s="612"/>
      <c r="P9" s="612"/>
      <c r="Q9" s="612"/>
      <c r="R9" s="612"/>
      <c r="S9" s="612"/>
      <c r="T9" s="612"/>
      <c r="U9" s="6"/>
      <c r="V9" s="701"/>
      <c r="W9" s="702"/>
      <c r="X9" s="702"/>
      <c r="Y9" s="702"/>
      <c r="Z9" s="702"/>
      <c r="AA9" s="702"/>
      <c r="AB9" s="702"/>
      <c r="AC9" s="702"/>
      <c r="AD9" s="702"/>
      <c r="AE9" s="702"/>
      <c r="AF9" s="702"/>
      <c r="AG9" s="702"/>
      <c r="AH9" s="702"/>
      <c r="AI9" s="702"/>
      <c r="AJ9" s="702"/>
      <c r="AK9" s="702"/>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R9">
        <v>37</v>
      </c>
      <c r="CS9" t="s">
        <v>3669</v>
      </c>
    </row>
    <row r="10" spans="1:97" ht="12.75" customHeight="1" x14ac:dyDescent="0.2">
      <c r="A10" s="7"/>
      <c r="B10" s="7"/>
      <c r="C10" s="7"/>
      <c r="D10" s="7"/>
      <c r="E10" s="7"/>
      <c r="F10" s="7"/>
      <c r="G10" s="7"/>
      <c r="H10" s="7"/>
      <c r="I10" s="7"/>
      <c r="J10" s="7"/>
      <c r="K10" s="7"/>
      <c r="L10" s="7"/>
      <c r="M10" s="7"/>
      <c r="N10" s="7"/>
      <c r="O10" s="7"/>
      <c r="P10" s="7"/>
      <c r="Q10" s="7"/>
      <c r="R10" s="7"/>
      <c r="S10" s="7"/>
      <c r="T10" s="7"/>
      <c r="U10" s="6"/>
      <c r="V10" s="598" t="s">
        <v>1743</v>
      </c>
      <c r="W10" s="599"/>
      <c r="X10" s="599"/>
      <c r="Y10" s="599"/>
      <c r="Z10" s="599"/>
      <c r="AA10" s="599"/>
      <c r="AB10" s="599"/>
      <c r="AC10" s="599"/>
      <c r="AD10" s="599"/>
      <c r="AE10" s="599"/>
      <c r="AF10" s="599"/>
      <c r="AG10" s="599"/>
      <c r="AH10" s="599"/>
      <c r="AI10" s="599"/>
      <c r="AJ10" s="599"/>
      <c r="AK10" s="599"/>
      <c r="AL10" s="7"/>
      <c r="AM10" s="7"/>
      <c r="AN10" s="7"/>
      <c r="AO10" s="613" t="s">
        <v>1741</v>
      </c>
      <c r="AP10" s="599"/>
      <c r="AQ10" s="599"/>
      <c r="AR10" s="599"/>
      <c r="AS10" s="599"/>
      <c r="AT10" s="599"/>
      <c r="AU10" s="599"/>
      <c r="AV10" s="599"/>
      <c r="AW10" s="599"/>
      <c r="AX10" s="599"/>
      <c r="AY10" s="599"/>
      <c r="AZ10" s="599"/>
      <c r="BA10" s="599"/>
      <c r="BB10" s="599"/>
      <c r="BC10" s="599"/>
      <c r="BD10" s="599"/>
      <c r="BE10" s="599"/>
      <c r="BF10" s="599"/>
      <c r="BG10" s="599"/>
      <c r="BH10" s="599"/>
      <c r="BI10" s="599"/>
      <c r="BJ10" s="599"/>
      <c r="BK10" s="5"/>
      <c r="BL10" s="5"/>
      <c r="BM10" s="5"/>
      <c r="BN10" s="5"/>
      <c r="BO10" s="5"/>
      <c r="BP10" s="5"/>
      <c r="BQ10" s="5"/>
      <c r="BR10" s="5"/>
      <c r="BS10" s="5"/>
      <c r="BT10" s="3"/>
      <c r="BU10" s="3"/>
      <c r="BV10" s="3"/>
      <c r="BW10" s="3"/>
      <c r="BX10" s="3"/>
      <c r="BY10" s="3"/>
      <c r="BZ10" s="6"/>
      <c r="CA10" s="6"/>
      <c r="CB10" s="6"/>
      <c r="CC10" s="6"/>
      <c r="CD10" s="6"/>
      <c r="CE10" s="6"/>
      <c r="CF10" s="6"/>
      <c r="CG10" s="6"/>
      <c r="CH10" s="6"/>
      <c r="CI10" s="6"/>
      <c r="CJ10" s="6"/>
      <c r="CK10" s="6"/>
      <c r="CL10" s="6"/>
      <c r="CR10">
        <v>38</v>
      </c>
      <c r="CS10" t="s">
        <v>3669</v>
      </c>
    </row>
    <row r="11" spans="1:97" ht="14.25" customHeight="1" x14ac:dyDescent="0.2">
      <c r="A11" s="5"/>
      <c r="B11" s="596" t="s">
        <v>1742</v>
      </c>
      <c r="C11" s="596"/>
      <c r="D11" s="596"/>
      <c r="E11" s="596"/>
      <c r="F11" s="596"/>
      <c r="G11" s="596"/>
      <c r="H11" s="596"/>
      <c r="I11" s="596"/>
      <c r="J11" s="596"/>
      <c r="K11" s="596"/>
      <c r="L11" s="596"/>
      <c r="M11" s="596"/>
      <c r="N11" s="596"/>
      <c r="O11" s="597"/>
      <c r="P11" s="597"/>
      <c r="Q11" s="597"/>
      <c r="R11" s="597"/>
      <c r="S11" s="597"/>
      <c r="T11" s="597"/>
      <c r="U11" s="6"/>
      <c r="V11" s="616">
        <f>Sammandrag!X5</f>
        <v>0</v>
      </c>
      <c r="W11" s="617"/>
      <c r="X11" s="617"/>
      <c r="Y11" s="617"/>
      <c r="Z11" s="617"/>
      <c r="AA11" s="617"/>
      <c r="AB11" s="617"/>
      <c r="AC11" s="617"/>
      <c r="AD11" s="617"/>
      <c r="AE11" s="617"/>
      <c r="AF11" s="617"/>
      <c r="AG11" s="617"/>
      <c r="AH11" s="617"/>
      <c r="AI11" s="617"/>
      <c r="AJ11" s="617"/>
      <c r="AK11" s="617"/>
      <c r="AL11" s="5"/>
      <c r="AM11" s="5"/>
      <c r="AN11" s="5"/>
      <c r="AO11" s="614">
        <f>Sammandrag!X7</f>
        <v>0</v>
      </c>
      <c r="AP11" s="615"/>
      <c r="AQ11" s="615"/>
      <c r="AR11" s="615"/>
      <c r="AS11" s="615"/>
      <c r="AT11" s="615"/>
      <c r="AU11" s="615"/>
      <c r="AV11" s="615"/>
      <c r="AW11" s="615"/>
      <c r="AX11" s="615"/>
      <c r="AY11" s="615"/>
      <c r="AZ11" s="615"/>
      <c r="BA11" s="615"/>
      <c r="BB11" s="615"/>
      <c r="BC11" s="615"/>
      <c r="BD11" s="615"/>
      <c r="BE11" s="615"/>
      <c r="BF11" s="615"/>
      <c r="BG11" s="615"/>
      <c r="BH11" s="615"/>
      <c r="BI11" s="615"/>
      <c r="BJ11" s="615"/>
      <c r="BK11" s="5"/>
      <c r="BL11" s="5"/>
      <c r="BM11" s="5"/>
      <c r="BN11" s="5"/>
      <c r="BO11" s="5"/>
      <c r="BP11" s="5"/>
      <c r="BQ11" s="5"/>
      <c r="BR11" s="5"/>
      <c r="BS11" s="5"/>
      <c r="BT11" s="5"/>
      <c r="BU11" s="5"/>
      <c r="BV11" s="5"/>
      <c r="BW11" s="5"/>
      <c r="BX11" s="5"/>
      <c r="BY11" s="5"/>
      <c r="BZ11" s="6"/>
      <c r="CA11" s="6"/>
      <c r="CB11" s="6"/>
      <c r="CC11" s="6"/>
      <c r="CD11" s="6"/>
      <c r="CE11" s="6"/>
      <c r="CF11" s="6"/>
      <c r="CG11" s="6"/>
      <c r="CH11" s="6"/>
      <c r="CI11" s="6"/>
      <c r="CJ11" s="6"/>
      <c r="CK11" s="6"/>
      <c r="CL11" s="6"/>
      <c r="CR11">
        <v>39</v>
      </c>
      <c r="CS11" t="s">
        <v>3669</v>
      </c>
    </row>
    <row r="12" spans="1:97" x14ac:dyDescent="0.2">
      <c r="A12" s="6"/>
      <c r="B12" s="634"/>
      <c r="C12" s="634"/>
      <c r="D12" s="634"/>
      <c r="E12" s="634"/>
      <c r="F12" s="634"/>
      <c r="G12" s="634"/>
      <c r="H12" s="634"/>
      <c r="I12" s="634"/>
      <c r="J12" s="634"/>
      <c r="K12" s="634"/>
      <c r="L12" s="634"/>
      <c r="M12" s="634"/>
      <c r="N12" s="634"/>
      <c r="O12" s="635"/>
      <c r="P12" s="635"/>
      <c r="Q12" s="635"/>
      <c r="R12" s="635"/>
      <c r="S12" s="635"/>
      <c r="T12" s="635"/>
      <c r="U12" s="6"/>
      <c r="V12" s="598" t="s">
        <v>1737</v>
      </c>
      <c r="W12" s="599"/>
      <c r="X12" s="599"/>
      <c r="Y12" s="599"/>
      <c r="Z12" s="599"/>
      <c r="AA12" s="599"/>
      <c r="AB12" s="599"/>
      <c r="AC12" s="599"/>
      <c r="AD12" s="599"/>
      <c r="AE12" s="599"/>
      <c r="AF12" s="599"/>
      <c r="AG12" s="599"/>
      <c r="AH12" s="599"/>
      <c r="AI12" s="599"/>
      <c r="AJ12" s="599"/>
      <c r="AK12" s="599"/>
      <c r="AL12" s="6"/>
      <c r="AM12" s="6"/>
      <c r="AN12" s="6"/>
      <c r="AO12" s="613" t="s">
        <v>1739</v>
      </c>
      <c r="AP12" s="599"/>
      <c r="AQ12" s="599"/>
      <c r="AR12" s="599"/>
      <c r="AS12" s="599"/>
      <c r="AT12" s="599"/>
      <c r="AU12" s="599"/>
      <c r="AV12" s="599"/>
      <c r="AW12" s="599"/>
      <c r="AX12" s="599"/>
      <c r="AY12" s="599"/>
      <c r="AZ12" s="599"/>
      <c r="BA12" s="599"/>
      <c r="BB12" s="599"/>
      <c r="BC12" s="599"/>
      <c r="BD12" s="599"/>
      <c r="BE12" s="599"/>
      <c r="BF12" s="599"/>
      <c r="BG12" s="599"/>
      <c r="BH12" s="599"/>
      <c r="BI12" s="599"/>
      <c r="BJ12" s="599"/>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R12">
        <v>40</v>
      </c>
      <c r="CS12" t="s">
        <v>3669</v>
      </c>
    </row>
    <row r="13" spans="1:97" ht="14.25" customHeight="1" x14ac:dyDescent="0.2">
      <c r="A13" s="7"/>
      <c r="B13" s="636"/>
      <c r="C13" s="636"/>
      <c r="D13" s="636"/>
      <c r="E13" s="636"/>
      <c r="F13" s="636"/>
      <c r="G13" s="636"/>
      <c r="H13" s="636"/>
      <c r="I13" s="636"/>
      <c r="J13" s="636"/>
      <c r="K13" s="636"/>
      <c r="L13" s="636"/>
      <c r="M13" s="636"/>
      <c r="N13" s="636"/>
      <c r="O13" s="636"/>
      <c r="P13" s="636"/>
      <c r="Q13" s="636"/>
      <c r="R13" s="636"/>
      <c r="S13" s="636"/>
      <c r="T13" s="636"/>
      <c r="U13" s="6"/>
      <c r="V13" s="609">
        <f>Sammandrag!AA5</f>
        <v>0</v>
      </c>
      <c r="W13" s="610"/>
      <c r="X13" s="610"/>
      <c r="Y13" s="610"/>
      <c r="Z13" s="610"/>
      <c r="AA13" s="610"/>
      <c r="AB13" s="610"/>
      <c r="AC13" s="610"/>
      <c r="AD13" s="610"/>
      <c r="AE13" s="610"/>
      <c r="AF13" s="610"/>
      <c r="AG13" s="610"/>
      <c r="AH13" s="610"/>
      <c r="AI13" s="610"/>
      <c r="AJ13" s="610"/>
      <c r="AK13" s="610"/>
      <c r="AL13" s="3"/>
      <c r="AM13" s="3"/>
      <c r="AN13" s="3"/>
      <c r="AO13" s="614">
        <f>Sammandrag!X9</f>
        <v>0</v>
      </c>
      <c r="AP13" s="610"/>
      <c r="AQ13" s="610"/>
      <c r="AR13" s="610"/>
      <c r="AS13" s="610"/>
      <c r="AT13" s="610"/>
      <c r="AU13" s="610"/>
      <c r="AV13" s="610"/>
      <c r="AW13" s="610"/>
      <c r="AX13" s="610"/>
      <c r="AY13" s="610"/>
      <c r="AZ13" s="610"/>
      <c r="BA13" s="610"/>
      <c r="BB13" s="610"/>
      <c r="BC13" s="610"/>
      <c r="BD13" s="610"/>
      <c r="BE13" s="610"/>
      <c r="BF13" s="610"/>
      <c r="BG13" s="610"/>
      <c r="BH13" s="610"/>
      <c r="BI13" s="610"/>
      <c r="BJ13" s="610"/>
      <c r="BK13" s="3"/>
      <c r="BL13" s="3"/>
      <c r="BM13" s="3"/>
      <c r="BN13" s="3"/>
      <c r="BO13" s="3"/>
      <c r="BP13" s="3"/>
      <c r="BQ13" s="3"/>
      <c r="BR13" s="3"/>
      <c r="BS13" s="3"/>
      <c r="BT13" s="3"/>
      <c r="BU13" s="3"/>
      <c r="BV13" s="3"/>
      <c r="BW13" s="3"/>
      <c r="BX13" s="3"/>
      <c r="BY13" s="3"/>
      <c r="BZ13" s="6"/>
      <c r="CA13" s="6"/>
      <c r="CB13" s="6"/>
      <c r="CC13" s="6"/>
      <c r="CD13" s="6"/>
      <c r="CE13" s="6"/>
      <c r="CF13" s="6"/>
      <c r="CG13" s="6"/>
      <c r="CH13" s="6"/>
      <c r="CI13" s="6"/>
      <c r="CJ13" s="6"/>
      <c r="CK13" s="6"/>
      <c r="CL13" s="6"/>
      <c r="CR13">
        <v>41</v>
      </c>
      <c r="CS13" t="s">
        <v>3669</v>
      </c>
    </row>
    <row r="14" spans="1:97" ht="6.75" customHeight="1" x14ac:dyDescent="0.2">
      <c r="A14" s="7"/>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6"/>
      <c r="CA14" s="6"/>
      <c r="CB14" s="6"/>
      <c r="CC14" s="6"/>
      <c r="CD14" s="6"/>
      <c r="CE14" s="6"/>
      <c r="CF14" s="6"/>
      <c r="CG14" s="6"/>
      <c r="CH14" s="6"/>
      <c r="CI14" s="6"/>
      <c r="CJ14" s="6"/>
      <c r="CK14" s="6"/>
      <c r="CL14" s="6"/>
    </row>
    <row r="15" spans="1:97" ht="10.5" customHeight="1" x14ac:dyDescent="0.2">
      <c r="A15" s="5"/>
      <c r="B15" s="596" t="s">
        <v>414</v>
      </c>
      <c r="C15" s="596"/>
      <c r="D15" s="596"/>
      <c r="E15" s="596"/>
      <c r="F15" s="596"/>
      <c r="G15" s="596"/>
      <c r="H15" s="596"/>
      <c r="I15" s="596"/>
      <c r="J15" s="596"/>
      <c r="K15" s="596"/>
      <c r="L15" s="596"/>
      <c r="M15" s="596"/>
      <c r="N15" s="596"/>
      <c r="O15" s="597"/>
      <c r="P15" s="597"/>
      <c r="Q15" s="597"/>
      <c r="R15" s="597"/>
      <c r="S15" s="597"/>
      <c r="T15" s="597"/>
      <c r="U15" s="6"/>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92"/>
      <c r="BU15" s="592"/>
      <c r="BV15" s="592"/>
      <c r="BW15" s="592"/>
      <c r="BX15" s="592"/>
      <c r="BY15" s="5"/>
      <c r="BZ15" s="6"/>
      <c r="CA15" s="6"/>
      <c r="CB15" s="6"/>
      <c r="CC15" s="6"/>
      <c r="CD15" s="6"/>
      <c r="CE15" s="6"/>
      <c r="CF15" s="6"/>
      <c r="CG15" s="6"/>
      <c r="CH15" s="6"/>
      <c r="CI15" s="6"/>
      <c r="CJ15" s="6"/>
      <c r="CK15" s="6"/>
      <c r="CL15" s="6"/>
      <c r="CR15">
        <v>42</v>
      </c>
      <c r="CS15" t="s">
        <v>3669</v>
      </c>
    </row>
    <row r="16" spans="1:97" ht="9.75" customHeight="1" x14ac:dyDescent="0.2">
      <c r="A16" s="8"/>
      <c r="B16" s="649"/>
      <c r="C16" s="650"/>
      <c r="D16" s="650"/>
      <c r="E16" s="650"/>
      <c r="F16" s="650"/>
      <c r="G16" s="650"/>
      <c r="H16" s="650"/>
      <c r="I16" s="650"/>
      <c r="J16" s="650"/>
      <c r="K16" s="650"/>
      <c r="L16" s="650"/>
      <c r="M16" s="650"/>
      <c r="N16" s="650"/>
      <c r="O16" s="650"/>
      <c r="P16" s="650"/>
      <c r="Q16" s="650"/>
      <c r="R16" s="650"/>
      <c r="S16" s="650"/>
      <c r="T16" s="650"/>
      <c r="U16" s="650"/>
      <c r="V16" s="650"/>
      <c r="W16" s="650"/>
      <c r="X16" s="650"/>
      <c r="Y16" s="650"/>
      <c r="Z16" s="650"/>
      <c r="AA16" s="650"/>
      <c r="AB16" s="650"/>
      <c r="AC16" s="650"/>
      <c r="AD16" s="650"/>
      <c r="AE16" s="650"/>
      <c r="AF16" s="650"/>
      <c r="AG16" s="650"/>
      <c r="AH16" s="650"/>
      <c r="AI16" s="650"/>
      <c r="AJ16" s="650"/>
      <c r="AK16" s="650"/>
      <c r="AL16" s="650"/>
      <c r="AM16" s="650"/>
      <c r="AN16" s="650"/>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6"/>
      <c r="CA16" s="6"/>
      <c r="CB16" s="6"/>
      <c r="CC16" s="6"/>
      <c r="CD16" s="6"/>
      <c r="CE16" s="6"/>
      <c r="CF16" s="6"/>
      <c r="CG16" s="6"/>
      <c r="CH16" s="6"/>
      <c r="CI16" s="6"/>
      <c r="CJ16" s="6"/>
      <c r="CK16" s="6"/>
      <c r="CL16" s="6"/>
      <c r="CR16">
        <v>43</v>
      </c>
      <c r="CS16" t="s">
        <v>3669</v>
      </c>
    </row>
    <row r="17" spans="1:97" ht="9.75" customHeight="1" x14ac:dyDescent="0.2">
      <c r="A17" s="8"/>
      <c r="B17" s="650"/>
      <c r="C17" s="650"/>
      <c r="D17" s="650"/>
      <c r="E17" s="650"/>
      <c r="F17" s="650"/>
      <c r="G17" s="650"/>
      <c r="H17" s="650"/>
      <c r="I17" s="650"/>
      <c r="J17" s="650"/>
      <c r="K17" s="650"/>
      <c r="L17" s="650"/>
      <c r="M17" s="650"/>
      <c r="N17" s="650"/>
      <c r="O17" s="650"/>
      <c r="P17" s="650"/>
      <c r="Q17" s="650"/>
      <c r="R17" s="650"/>
      <c r="S17" s="650"/>
      <c r="T17" s="650"/>
      <c r="U17" s="650"/>
      <c r="V17" s="650"/>
      <c r="W17" s="650"/>
      <c r="X17" s="650"/>
      <c r="Y17" s="650"/>
      <c r="Z17" s="650"/>
      <c r="AA17" s="650"/>
      <c r="AB17" s="650"/>
      <c r="AC17" s="650"/>
      <c r="AD17" s="650"/>
      <c r="AE17" s="650"/>
      <c r="AF17" s="650"/>
      <c r="AG17" s="650"/>
      <c r="AH17" s="650"/>
      <c r="AI17" s="650"/>
      <c r="AJ17" s="650"/>
      <c r="AK17" s="650"/>
      <c r="AL17" s="650"/>
      <c r="AM17" s="650"/>
      <c r="AN17" s="650"/>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6"/>
      <c r="CA17" s="6"/>
      <c r="CB17" s="6"/>
      <c r="CC17" s="6"/>
      <c r="CD17" s="6"/>
      <c r="CE17" s="6"/>
      <c r="CF17" s="6"/>
      <c r="CG17" s="6"/>
      <c r="CH17" s="6"/>
      <c r="CI17" s="6"/>
      <c r="CJ17" s="6"/>
      <c r="CK17" s="6"/>
      <c r="CL17" s="6"/>
      <c r="CR17">
        <v>44</v>
      </c>
      <c r="CS17" t="s">
        <v>3669</v>
      </c>
    </row>
    <row r="18" spans="1:97" ht="9.75" customHeight="1" x14ac:dyDescent="0.2">
      <c r="A18" s="8"/>
      <c r="B18" s="650"/>
      <c r="C18" s="650"/>
      <c r="D18" s="650"/>
      <c r="E18" s="650"/>
      <c r="F18" s="650"/>
      <c r="G18" s="650"/>
      <c r="H18" s="650"/>
      <c r="I18" s="650"/>
      <c r="J18" s="650"/>
      <c r="K18" s="650"/>
      <c r="L18" s="650"/>
      <c r="M18" s="650"/>
      <c r="N18" s="650"/>
      <c r="O18" s="650"/>
      <c r="P18" s="650"/>
      <c r="Q18" s="650"/>
      <c r="R18" s="650"/>
      <c r="S18" s="650"/>
      <c r="T18" s="650"/>
      <c r="U18" s="650"/>
      <c r="V18" s="650"/>
      <c r="W18" s="650"/>
      <c r="X18" s="650"/>
      <c r="Y18" s="650"/>
      <c r="Z18" s="650"/>
      <c r="AA18" s="650"/>
      <c r="AB18" s="650"/>
      <c r="AC18" s="650"/>
      <c r="AD18" s="650"/>
      <c r="AE18" s="650"/>
      <c r="AF18" s="650"/>
      <c r="AG18" s="650"/>
      <c r="AH18" s="650"/>
      <c r="AI18" s="650"/>
      <c r="AJ18" s="650"/>
      <c r="AK18" s="650"/>
      <c r="AL18" s="650"/>
      <c r="AM18" s="650"/>
      <c r="AN18" s="650"/>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6"/>
      <c r="CA18" s="6"/>
      <c r="CB18" s="6"/>
      <c r="CC18" s="6"/>
      <c r="CD18" s="6"/>
      <c r="CE18" s="6"/>
      <c r="CF18" s="6"/>
      <c r="CG18" s="6"/>
      <c r="CH18" s="6"/>
      <c r="CI18" s="6"/>
      <c r="CJ18" s="6"/>
      <c r="CK18" s="6"/>
      <c r="CL18" s="6"/>
      <c r="CR18">
        <v>45</v>
      </c>
      <c r="CS18" s="11" t="s">
        <v>4757</v>
      </c>
    </row>
    <row r="19" spans="1:97" ht="9.75" customHeight="1" x14ac:dyDescent="0.2">
      <c r="A19" s="6"/>
      <c r="B19" s="651"/>
      <c r="C19" s="651"/>
      <c r="D19" s="651"/>
      <c r="E19" s="651"/>
      <c r="F19" s="651"/>
      <c r="G19" s="651"/>
      <c r="H19" s="651"/>
      <c r="I19" s="651"/>
      <c r="J19" s="651"/>
      <c r="K19" s="651"/>
      <c r="L19" s="651"/>
      <c r="M19" s="651"/>
      <c r="N19" s="651"/>
      <c r="O19" s="651"/>
      <c r="P19" s="651"/>
      <c r="Q19" s="651"/>
      <c r="R19" s="651"/>
      <c r="S19" s="651"/>
      <c r="T19" s="651"/>
      <c r="U19" s="651"/>
      <c r="V19" s="651"/>
      <c r="W19" s="651"/>
      <c r="X19" s="651"/>
      <c r="Y19" s="651"/>
      <c r="Z19" s="651"/>
      <c r="AA19" s="651"/>
      <c r="AB19" s="651"/>
      <c r="AC19" s="651"/>
      <c r="AD19" s="651"/>
      <c r="AE19" s="651"/>
      <c r="AF19" s="651"/>
      <c r="AG19" s="651"/>
      <c r="AH19" s="651"/>
      <c r="AI19" s="651"/>
      <c r="AJ19" s="651"/>
      <c r="AK19" s="651"/>
      <c r="AL19" s="651"/>
      <c r="AM19" s="651"/>
      <c r="AN19" s="651"/>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R19">
        <v>46</v>
      </c>
      <c r="CS19" t="s">
        <v>3669</v>
      </c>
    </row>
    <row r="20" spans="1:97" ht="5.25" customHeight="1" x14ac:dyDescent="0.2">
      <c r="A20" s="7"/>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6"/>
      <c r="CA20" s="6"/>
      <c r="CB20" s="6"/>
      <c r="CC20" s="6"/>
      <c r="CD20" s="6"/>
      <c r="CE20" s="6"/>
      <c r="CF20" s="6"/>
      <c r="CG20" s="6"/>
      <c r="CH20" s="6"/>
      <c r="CI20" s="6"/>
      <c r="CJ20" s="6"/>
      <c r="CK20" s="6"/>
      <c r="CL20" s="6"/>
      <c r="CR20">
        <v>47</v>
      </c>
      <c r="CS20" s="11" t="s">
        <v>4757</v>
      </c>
    </row>
    <row r="21" spans="1:97" ht="6" customHeight="1" x14ac:dyDescent="0.2">
      <c r="A21" s="3"/>
      <c r="B21" s="647" t="s">
        <v>415</v>
      </c>
      <c r="C21" s="605"/>
      <c r="D21" s="603" t="s">
        <v>416</v>
      </c>
      <c r="E21" s="604"/>
      <c r="F21" s="604"/>
      <c r="G21" s="604"/>
      <c r="H21" s="604"/>
      <c r="I21" s="604"/>
      <c r="J21" s="604"/>
      <c r="K21" s="604"/>
      <c r="L21" s="604"/>
      <c r="M21" s="604"/>
      <c r="N21" s="604"/>
      <c r="O21" s="604"/>
      <c r="P21" s="604"/>
      <c r="Q21" s="604"/>
      <c r="R21" s="604"/>
      <c r="S21" s="604"/>
      <c r="T21" s="604"/>
      <c r="U21" s="604"/>
      <c r="V21" s="604"/>
      <c r="W21" s="604"/>
      <c r="X21" s="604"/>
      <c r="Y21" s="604"/>
      <c r="Z21" s="604"/>
      <c r="AA21" s="604"/>
      <c r="AB21" s="605"/>
      <c r="AC21" s="631" t="s">
        <v>482</v>
      </c>
      <c r="AD21" s="604"/>
      <c r="AE21" s="604"/>
      <c r="AF21" s="604"/>
      <c r="AG21" s="604"/>
      <c r="AH21" s="604"/>
      <c r="AI21" s="604"/>
      <c r="AJ21" s="604"/>
      <c r="AK21" s="604"/>
      <c r="AL21" s="604"/>
      <c r="AM21" s="604"/>
      <c r="AN21" s="632"/>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6"/>
      <c r="CA21" s="6"/>
      <c r="CB21" s="6"/>
      <c r="CC21" s="6"/>
      <c r="CD21" s="6"/>
      <c r="CE21" s="6"/>
      <c r="CF21" s="6"/>
      <c r="CG21" s="6"/>
      <c r="CH21" s="6"/>
      <c r="CI21" s="6"/>
      <c r="CJ21" s="6"/>
      <c r="CK21" s="6"/>
      <c r="CL21" s="6"/>
      <c r="CR21">
        <v>48</v>
      </c>
      <c r="CS21" t="s">
        <v>3670</v>
      </c>
    </row>
    <row r="22" spans="1:97" ht="8.25" customHeight="1" x14ac:dyDescent="0.2">
      <c r="A22" s="9"/>
      <c r="B22" s="648"/>
      <c r="C22" s="608"/>
      <c r="D22" s="606"/>
      <c r="E22" s="607"/>
      <c r="F22" s="607"/>
      <c r="G22" s="607"/>
      <c r="H22" s="607"/>
      <c r="I22" s="607"/>
      <c r="J22" s="607"/>
      <c r="K22" s="607"/>
      <c r="L22" s="607"/>
      <c r="M22" s="607"/>
      <c r="N22" s="607"/>
      <c r="O22" s="607"/>
      <c r="P22" s="607"/>
      <c r="Q22" s="607"/>
      <c r="R22" s="607"/>
      <c r="S22" s="607"/>
      <c r="T22" s="607"/>
      <c r="U22" s="607"/>
      <c r="V22" s="607"/>
      <c r="W22" s="607"/>
      <c r="X22" s="607"/>
      <c r="Y22" s="607"/>
      <c r="Z22" s="607"/>
      <c r="AA22" s="607"/>
      <c r="AB22" s="608"/>
      <c r="AC22" s="606"/>
      <c r="AD22" s="607"/>
      <c r="AE22" s="607"/>
      <c r="AF22" s="607"/>
      <c r="AG22" s="607"/>
      <c r="AH22" s="607"/>
      <c r="AI22" s="607"/>
      <c r="AJ22" s="607"/>
      <c r="AK22" s="607"/>
      <c r="AL22" s="607"/>
      <c r="AM22" s="607"/>
      <c r="AN22" s="633"/>
      <c r="AO22" s="9"/>
      <c r="AP22" s="10"/>
      <c r="AQ22" s="10"/>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9"/>
      <c r="BS22" s="9"/>
      <c r="BT22" s="9"/>
      <c r="BU22" s="9"/>
      <c r="BV22" s="9"/>
      <c r="BW22" s="9"/>
      <c r="BX22" s="9"/>
      <c r="BY22" s="9"/>
      <c r="BZ22" s="6"/>
      <c r="CA22" s="6"/>
      <c r="CB22" s="6"/>
      <c r="CC22" s="6"/>
      <c r="CD22" s="6"/>
      <c r="CE22" s="6"/>
      <c r="CF22" s="6"/>
      <c r="CG22" s="6"/>
      <c r="CH22" s="6"/>
      <c r="CI22" s="6"/>
      <c r="CJ22" s="6"/>
      <c r="CK22" s="6"/>
      <c r="CL22" s="6"/>
      <c r="CR22">
        <v>49</v>
      </c>
      <c r="CS22" t="s">
        <v>3669</v>
      </c>
    </row>
    <row r="23" spans="1:97" ht="12.75" customHeight="1" x14ac:dyDescent="0.2">
      <c r="A23" s="6"/>
      <c r="B23" s="621">
        <v>1</v>
      </c>
      <c r="C23" s="622"/>
      <c r="D23" s="618" t="str">
        <f>IF(AC23=0,"","Intrångsersättning")</f>
        <v>Intrångsersättning</v>
      </c>
      <c r="E23" s="619"/>
      <c r="F23" s="619"/>
      <c r="G23" s="619"/>
      <c r="H23" s="619"/>
      <c r="I23" s="619"/>
      <c r="J23" s="619"/>
      <c r="K23" s="619"/>
      <c r="L23" s="619"/>
      <c r="M23" s="619"/>
      <c r="N23" s="619"/>
      <c r="O23" s="619"/>
      <c r="P23" s="619"/>
      <c r="Q23" s="619"/>
      <c r="R23" s="619"/>
      <c r="S23" s="619"/>
      <c r="T23" s="619"/>
      <c r="U23" s="619"/>
      <c r="V23" s="619"/>
      <c r="W23" s="619"/>
      <c r="X23" s="619"/>
      <c r="Y23" s="619"/>
      <c r="Z23" s="619"/>
      <c r="AA23" s="619"/>
      <c r="AB23" s="620"/>
      <c r="AC23" s="652">
        <f>Sammandrag!AK25</f>
        <v>1419</v>
      </c>
      <c r="AD23" s="653"/>
      <c r="AE23" s="653"/>
      <c r="AF23" s="653"/>
      <c r="AG23" s="653"/>
      <c r="AH23" s="653"/>
      <c r="AI23" s="653"/>
      <c r="AJ23" s="653"/>
      <c r="AK23" s="653"/>
      <c r="AL23" s="653"/>
      <c r="AM23" s="653"/>
      <c r="AN23" s="654"/>
      <c r="AO23" s="6"/>
      <c r="AP23" s="6"/>
      <c r="AQ23" s="114"/>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R23">
        <v>50</v>
      </c>
      <c r="CS23" t="s">
        <v>3670</v>
      </c>
    </row>
    <row r="24" spans="1:97" ht="12.75" customHeight="1" x14ac:dyDescent="0.2">
      <c r="A24" s="6"/>
      <c r="B24" s="621">
        <v>2</v>
      </c>
      <c r="C24" s="622"/>
      <c r="D24" s="593"/>
      <c r="E24" s="594"/>
      <c r="F24" s="594"/>
      <c r="G24" s="594"/>
      <c r="H24" s="594"/>
      <c r="I24" s="594"/>
      <c r="J24" s="594"/>
      <c r="K24" s="594"/>
      <c r="L24" s="594"/>
      <c r="M24" s="594"/>
      <c r="N24" s="594"/>
      <c r="O24" s="594"/>
      <c r="P24" s="594"/>
      <c r="Q24" s="594"/>
      <c r="R24" s="594"/>
      <c r="S24" s="594"/>
      <c r="T24" s="594"/>
      <c r="U24" s="594"/>
      <c r="V24" s="594"/>
      <c r="W24" s="594"/>
      <c r="X24" s="594"/>
      <c r="Y24" s="594"/>
      <c r="Z24" s="594"/>
      <c r="AA24" s="594"/>
      <c r="AB24" s="595"/>
      <c r="AC24" s="623"/>
      <c r="AD24" s="624"/>
      <c r="AE24" s="624"/>
      <c r="AF24" s="624"/>
      <c r="AG24" s="624"/>
      <c r="AH24" s="624"/>
      <c r="AI24" s="624"/>
      <c r="AJ24" s="624"/>
      <c r="AK24" s="624"/>
      <c r="AL24" s="624"/>
      <c r="AM24" s="624"/>
      <c r="AN24" s="626"/>
      <c r="AO24" s="6"/>
      <c r="AP24" s="6"/>
      <c r="AQ24" s="114"/>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R24">
        <v>51</v>
      </c>
      <c r="CS24" s="11" t="s">
        <v>3670</v>
      </c>
    </row>
    <row r="25" spans="1:97" ht="12.75" customHeight="1" x14ac:dyDescent="0.2">
      <c r="A25" s="6"/>
      <c r="B25" s="621">
        <v>3</v>
      </c>
      <c r="C25" s="622"/>
      <c r="D25" s="618" t="str">
        <f>IF(AC25=0,"","Fördyrad avverkning")</f>
        <v/>
      </c>
      <c r="E25" s="619"/>
      <c r="F25" s="619"/>
      <c r="G25" s="619"/>
      <c r="H25" s="619"/>
      <c r="I25" s="619"/>
      <c r="J25" s="619"/>
      <c r="K25" s="619"/>
      <c r="L25" s="619"/>
      <c r="M25" s="619"/>
      <c r="N25" s="619"/>
      <c r="O25" s="619"/>
      <c r="P25" s="619"/>
      <c r="Q25" s="619"/>
      <c r="R25" s="619"/>
      <c r="S25" s="619"/>
      <c r="T25" s="619"/>
      <c r="U25" s="619"/>
      <c r="V25" s="619"/>
      <c r="W25" s="619"/>
      <c r="X25" s="619"/>
      <c r="Y25" s="619"/>
      <c r="Z25" s="619"/>
      <c r="AA25" s="619"/>
      <c r="AB25" s="620"/>
      <c r="AC25" s="628">
        <f>Sammandrag!AK26</f>
        <v>0</v>
      </c>
      <c r="AD25" s="629"/>
      <c r="AE25" s="629"/>
      <c r="AF25" s="629"/>
      <c r="AG25" s="629"/>
      <c r="AH25" s="629"/>
      <c r="AI25" s="629"/>
      <c r="AJ25" s="629"/>
      <c r="AK25" s="655"/>
      <c r="AL25" s="629"/>
      <c r="AM25" s="629"/>
      <c r="AN25" s="630"/>
      <c r="AO25" s="6"/>
      <c r="AP25" s="10"/>
      <c r="AQ25" s="114"/>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R25">
        <v>52</v>
      </c>
      <c r="CS25" s="11" t="s">
        <v>3669</v>
      </c>
    </row>
    <row r="26" spans="1:97" ht="12.75" customHeight="1" x14ac:dyDescent="0.2">
      <c r="A26" s="6"/>
      <c r="B26" s="621">
        <v>4</v>
      </c>
      <c r="C26" s="622"/>
      <c r="D26" s="618" t="str">
        <f>IF(AC26=0,"","Köp av rotpost")</f>
        <v/>
      </c>
      <c r="E26" s="619"/>
      <c r="F26" s="619"/>
      <c r="G26" s="619"/>
      <c r="H26" s="619"/>
      <c r="I26" s="619"/>
      <c r="J26" s="619"/>
      <c r="K26" s="619"/>
      <c r="L26" s="619"/>
      <c r="M26" s="619"/>
      <c r="N26" s="619"/>
      <c r="O26" s="619"/>
      <c r="P26" s="619"/>
      <c r="Q26" s="619"/>
      <c r="R26" s="619"/>
      <c r="S26" s="619"/>
      <c r="T26" s="619"/>
      <c r="U26" s="619"/>
      <c r="V26" s="619"/>
      <c r="W26" s="619"/>
      <c r="X26" s="619"/>
      <c r="Y26" s="619"/>
      <c r="Z26" s="619"/>
      <c r="AA26" s="619"/>
      <c r="AB26" s="620"/>
      <c r="AC26" s="623"/>
      <c r="AD26" s="624"/>
      <c r="AE26" s="624"/>
      <c r="AF26" s="624"/>
      <c r="AG26" s="624"/>
      <c r="AH26" s="624"/>
      <c r="AI26" s="624"/>
      <c r="AJ26" s="624"/>
      <c r="AK26" s="625"/>
      <c r="AL26" s="624"/>
      <c r="AM26" s="624"/>
      <c r="AN26" s="626"/>
      <c r="AO26" s="6"/>
      <c r="AP26" s="10"/>
      <c r="AQ26" s="114"/>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R26">
        <v>53</v>
      </c>
      <c r="CS26" s="11" t="s">
        <v>4757</v>
      </c>
    </row>
    <row r="27" spans="1:97" ht="12.75" customHeight="1" x14ac:dyDescent="0.2">
      <c r="A27" s="6"/>
      <c r="B27" s="621">
        <v>5</v>
      </c>
      <c r="C27" s="622"/>
      <c r="D27" s="618" t="str">
        <f>IF(AC27=0,"","Moms")</f>
        <v/>
      </c>
      <c r="E27" s="627"/>
      <c r="F27" s="627"/>
      <c r="G27" s="627"/>
      <c r="H27" s="627"/>
      <c r="I27" s="627"/>
      <c r="J27" s="627"/>
      <c r="K27" s="627"/>
      <c r="L27" s="627"/>
      <c r="M27" s="627"/>
      <c r="N27" s="627"/>
      <c r="O27" s="627"/>
      <c r="P27" s="627"/>
      <c r="Q27" s="627"/>
      <c r="R27" s="627"/>
      <c r="S27" s="627"/>
      <c r="T27" s="627"/>
      <c r="U27" s="627"/>
      <c r="V27" s="627"/>
      <c r="W27" s="627"/>
      <c r="X27" s="627"/>
      <c r="Y27" s="627"/>
      <c r="Z27" s="627"/>
      <c r="AA27" s="627"/>
      <c r="AB27" s="622"/>
      <c r="AC27" s="628">
        <f>0.25*(AC26)</f>
        <v>0</v>
      </c>
      <c r="AD27" s="629"/>
      <c r="AE27" s="629"/>
      <c r="AF27" s="629"/>
      <c r="AG27" s="629"/>
      <c r="AH27" s="629"/>
      <c r="AI27" s="629"/>
      <c r="AJ27" s="629"/>
      <c r="AK27" s="629"/>
      <c r="AL27" s="629"/>
      <c r="AM27" s="629"/>
      <c r="AN27" s="630"/>
      <c r="AO27" s="6"/>
      <c r="AP27" s="10"/>
      <c r="AQ27" s="114"/>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R27">
        <v>54</v>
      </c>
      <c r="CS27" s="11" t="s">
        <v>4757</v>
      </c>
    </row>
    <row r="28" spans="1:97" ht="12.75" customHeight="1" x14ac:dyDescent="0.2">
      <c r="A28" s="6"/>
      <c r="B28" s="621">
        <v>6</v>
      </c>
      <c r="C28" s="622"/>
      <c r="D28" s="593"/>
      <c r="E28" s="594"/>
      <c r="F28" s="594"/>
      <c r="G28" s="594"/>
      <c r="H28" s="594"/>
      <c r="I28" s="594"/>
      <c r="J28" s="594"/>
      <c r="K28" s="594"/>
      <c r="L28" s="594"/>
      <c r="M28" s="594"/>
      <c r="N28" s="594"/>
      <c r="O28" s="594"/>
      <c r="P28" s="594"/>
      <c r="Q28" s="594"/>
      <c r="R28" s="594"/>
      <c r="S28" s="594"/>
      <c r="T28" s="594"/>
      <c r="U28" s="594"/>
      <c r="V28" s="594"/>
      <c r="W28" s="594"/>
      <c r="X28" s="594"/>
      <c r="Y28" s="594"/>
      <c r="Z28" s="594"/>
      <c r="AA28" s="594"/>
      <c r="AB28" s="595"/>
      <c r="AC28" s="623"/>
      <c r="AD28" s="645"/>
      <c r="AE28" s="645"/>
      <c r="AF28" s="645"/>
      <c r="AG28" s="645"/>
      <c r="AH28" s="645"/>
      <c r="AI28" s="645"/>
      <c r="AJ28" s="645"/>
      <c r="AK28" s="645"/>
      <c r="AL28" s="645"/>
      <c r="AM28" s="645"/>
      <c r="AN28" s="64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R28">
        <v>57</v>
      </c>
      <c r="CS28" t="s">
        <v>3669</v>
      </c>
    </row>
    <row r="29" spans="1:97" ht="12.75" customHeight="1" x14ac:dyDescent="0.2">
      <c r="A29" s="6"/>
      <c r="B29" s="621">
        <v>7</v>
      </c>
      <c r="C29" s="622"/>
      <c r="D29" s="593"/>
      <c r="E29" s="594"/>
      <c r="F29" s="594"/>
      <c r="G29" s="594"/>
      <c r="H29" s="594"/>
      <c r="I29" s="594"/>
      <c r="J29" s="594"/>
      <c r="K29" s="594"/>
      <c r="L29" s="594"/>
      <c r="M29" s="594"/>
      <c r="N29" s="594"/>
      <c r="O29" s="594"/>
      <c r="P29" s="594"/>
      <c r="Q29" s="594"/>
      <c r="R29" s="594"/>
      <c r="S29" s="594"/>
      <c r="T29" s="594"/>
      <c r="U29" s="594"/>
      <c r="V29" s="594"/>
      <c r="W29" s="594"/>
      <c r="X29" s="594"/>
      <c r="Y29" s="594"/>
      <c r="Z29" s="594"/>
      <c r="AA29" s="594"/>
      <c r="AB29" s="595"/>
      <c r="AC29" s="623"/>
      <c r="AD29" s="645"/>
      <c r="AE29" s="645"/>
      <c r="AF29" s="645"/>
      <c r="AG29" s="645"/>
      <c r="AH29" s="645"/>
      <c r="AI29" s="645"/>
      <c r="AJ29" s="645"/>
      <c r="AK29" s="645"/>
      <c r="AL29" s="645"/>
      <c r="AM29" s="645"/>
      <c r="AN29" s="64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R29">
        <v>58</v>
      </c>
      <c r="CS29" t="s">
        <v>3669</v>
      </c>
    </row>
    <row r="30" spans="1:97" ht="15" x14ac:dyDescent="0.25">
      <c r="A30" s="7"/>
      <c r="B30" s="3"/>
      <c r="C30" s="3"/>
      <c r="D30" s="3"/>
      <c r="E30" s="3"/>
      <c r="F30" s="3"/>
      <c r="G30" s="3"/>
      <c r="H30" s="3"/>
      <c r="I30" s="3"/>
      <c r="J30" s="3"/>
      <c r="K30" s="3"/>
      <c r="L30" s="3"/>
      <c r="M30" s="3"/>
      <c r="N30" s="3"/>
      <c r="O30" s="3"/>
      <c r="P30" s="3"/>
      <c r="Q30" s="3"/>
      <c r="R30" s="3"/>
      <c r="S30" s="3"/>
      <c r="T30" s="3"/>
      <c r="U30" s="3"/>
      <c r="V30" s="3"/>
      <c r="W30" s="3"/>
      <c r="X30" s="3"/>
      <c r="Y30" s="659" t="s">
        <v>417</v>
      </c>
      <c r="Z30" s="638"/>
      <c r="AA30" s="638"/>
      <c r="AB30" s="638"/>
      <c r="AC30" s="656">
        <f>SUM(AC23:AN29)</f>
        <v>1419</v>
      </c>
      <c r="AD30" s="657"/>
      <c r="AE30" s="657"/>
      <c r="AF30" s="657"/>
      <c r="AG30" s="657"/>
      <c r="AH30" s="657"/>
      <c r="AI30" s="657"/>
      <c r="AJ30" s="657"/>
      <c r="AK30" s="657"/>
      <c r="AL30" s="657"/>
      <c r="AM30" s="657"/>
      <c r="AN30" s="658"/>
      <c r="AO30" s="6"/>
      <c r="AP30" s="6"/>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6"/>
      <c r="CA30" s="6"/>
      <c r="CB30" s="6"/>
      <c r="CC30" s="6"/>
      <c r="CD30" s="6"/>
      <c r="CE30" s="6"/>
      <c r="CF30" s="6"/>
      <c r="CG30" s="6"/>
      <c r="CH30" s="6"/>
      <c r="CI30" s="6"/>
      <c r="CJ30" s="6"/>
      <c r="CK30" s="6"/>
      <c r="CL30" s="6"/>
      <c r="CR30">
        <v>60</v>
      </c>
      <c r="CS30" t="s">
        <v>3669</v>
      </c>
    </row>
    <row r="31" spans="1:97" ht="5.25" customHeight="1" x14ac:dyDescent="0.2">
      <c r="A31" s="7"/>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6"/>
      <c r="CA31" s="6"/>
      <c r="CB31" s="6"/>
      <c r="CC31" s="6"/>
      <c r="CD31" s="6"/>
      <c r="CE31" s="6"/>
      <c r="CF31" s="6"/>
      <c r="CG31" s="6"/>
      <c r="CH31" s="6"/>
      <c r="CI31" s="6"/>
      <c r="CJ31" s="6"/>
      <c r="CK31" s="6"/>
      <c r="CL31" s="6"/>
      <c r="CR31">
        <v>61</v>
      </c>
      <c r="CS31" t="s">
        <v>3670</v>
      </c>
    </row>
    <row r="32" spans="1:97" ht="10.5" customHeight="1" x14ac:dyDescent="0.2">
      <c r="A32" s="3"/>
      <c r="B32" s="640" t="s">
        <v>415</v>
      </c>
      <c r="C32" s="641"/>
      <c r="D32" s="637" t="s">
        <v>481</v>
      </c>
      <c r="E32" s="638"/>
      <c r="F32" s="638"/>
      <c r="G32" s="638"/>
      <c r="H32" s="638"/>
      <c r="I32" s="638"/>
      <c r="J32" s="638"/>
      <c r="K32" s="638"/>
      <c r="L32" s="639"/>
      <c r="M32" s="637" t="s">
        <v>483</v>
      </c>
      <c r="N32" s="638"/>
      <c r="O32" s="638"/>
      <c r="P32" s="639"/>
      <c r="Q32" s="637" t="s">
        <v>484</v>
      </c>
      <c r="R32" s="638"/>
      <c r="S32" s="638"/>
      <c r="T32" s="639"/>
      <c r="U32" s="637" t="s">
        <v>485</v>
      </c>
      <c r="V32" s="638"/>
      <c r="W32" s="638"/>
      <c r="X32" s="639"/>
      <c r="Y32" s="637" t="s">
        <v>486</v>
      </c>
      <c r="Z32" s="638"/>
      <c r="AA32" s="638"/>
      <c r="AB32" s="639"/>
      <c r="AC32" s="637" t="s">
        <v>487</v>
      </c>
      <c r="AD32" s="638"/>
      <c r="AE32" s="638"/>
      <c r="AF32" s="639"/>
      <c r="AG32" s="637" t="s">
        <v>488</v>
      </c>
      <c r="AH32" s="638"/>
      <c r="AI32" s="638"/>
      <c r="AJ32" s="639"/>
      <c r="AK32" s="637" t="s">
        <v>418</v>
      </c>
      <c r="AL32" s="638"/>
      <c r="AM32" s="638"/>
      <c r="AN32" s="639"/>
      <c r="AO32" s="637" t="s">
        <v>419</v>
      </c>
      <c r="AP32" s="638"/>
      <c r="AQ32" s="638"/>
      <c r="AR32" s="638"/>
      <c r="AS32" s="639"/>
      <c r="AT32" s="637" t="s">
        <v>420</v>
      </c>
      <c r="AU32" s="638"/>
      <c r="AV32" s="638"/>
      <c r="AW32" s="639"/>
      <c r="AX32" s="637" t="s">
        <v>3666</v>
      </c>
      <c r="AY32" s="638"/>
      <c r="AZ32" s="638"/>
      <c r="BA32" s="638"/>
      <c r="BB32" s="639"/>
      <c r="BC32" s="637" t="s">
        <v>489</v>
      </c>
      <c r="BD32" s="638"/>
      <c r="BE32" s="638"/>
      <c r="BF32" s="639"/>
      <c r="BG32" s="637" t="s">
        <v>421</v>
      </c>
      <c r="BH32" s="639"/>
      <c r="BI32" s="637" t="s">
        <v>422</v>
      </c>
      <c r="BJ32" s="638"/>
      <c r="BK32" s="638"/>
      <c r="BL32" s="639"/>
      <c r="BM32" s="637" t="s">
        <v>423</v>
      </c>
      <c r="BN32" s="638"/>
      <c r="BO32" s="638"/>
      <c r="BP32" s="639"/>
      <c r="BQ32" s="637" t="s">
        <v>424</v>
      </c>
      <c r="BR32" s="638"/>
      <c r="BS32" s="638"/>
      <c r="BT32" s="639"/>
      <c r="BU32" s="637" t="s">
        <v>3667</v>
      </c>
      <c r="BV32" s="638"/>
      <c r="BW32" s="638"/>
      <c r="BX32" s="674"/>
      <c r="BY32" s="3"/>
      <c r="BZ32" s="6"/>
      <c r="CA32" s="6"/>
      <c r="CB32" s="6"/>
      <c r="CC32" s="6"/>
      <c r="CD32" s="6"/>
      <c r="CE32" s="6"/>
      <c r="CF32" s="6"/>
      <c r="CG32" s="6"/>
      <c r="CH32" s="6"/>
      <c r="CI32" s="6"/>
      <c r="CJ32" s="6"/>
      <c r="CK32" s="6"/>
      <c r="CL32" s="6"/>
    </row>
    <row r="33" spans="1:90" ht="14.25" x14ac:dyDescent="0.2">
      <c r="A33" s="6"/>
      <c r="B33" s="670">
        <v>1</v>
      </c>
      <c r="C33" s="669"/>
      <c r="D33" s="660">
        <f t="shared" ref="D33:D39" si="0">AC23</f>
        <v>1419</v>
      </c>
      <c r="E33" s="661"/>
      <c r="F33" s="661"/>
      <c r="G33" s="661"/>
      <c r="H33" s="661"/>
      <c r="I33" s="661"/>
      <c r="J33" s="661"/>
      <c r="K33" s="661"/>
      <c r="L33" s="662"/>
      <c r="M33" s="671">
        <v>8022</v>
      </c>
      <c r="N33" s="672"/>
      <c r="O33" s="672"/>
      <c r="P33" s="673"/>
      <c r="Q33" s="642" t="s">
        <v>1082</v>
      </c>
      <c r="R33" s="643"/>
      <c r="S33" s="643"/>
      <c r="T33" s="644"/>
      <c r="U33" s="642">
        <v>1281</v>
      </c>
      <c r="V33" s="643"/>
      <c r="W33" s="643"/>
      <c r="X33" s="644"/>
      <c r="Y33" s="664">
        <f>Sammandrag!$E$10</f>
        <v>0</v>
      </c>
      <c r="Z33" s="665"/>
      <c r="AA33" s="665"/>
      <c r="AB33" s="666"/>
      <c r="AC33" s="671" t="s">
        <v>425</v>
      </c>
      <c r="AD33" s="672"/>
      <c r="AE33" s="672"/>
      <c r="AF33" s="673"/>
      <c r="AG33" s="667"/>
      <c r="AH33" s="668"/>
      <c r="AI33" s="668"/>
      <c r="AJ33" s="669"/>
      <c r="AK33" s="667"/>
      <c r="AL33" s="668"/>
      <c r="AM33" s="668"/>
      <c r="AN33" s="669"/>
      <c r="AO33" s="667"/>
      <c r="AP33" s="668"/>
      <c r="AQ33" s="668"/>
      <c r="AR33" s="668"/>
      <c r="AS33" s="669"/>
      <c r="AT33" s="667"/>
      <c r="AU33" s="668"/>
      <c r="AV33" s="668"/>
      <c r="AW33" s="669"/>
      <c r="AX33" s="663">
        <v>30</v>
      </c>
      <c r="AY33" s="643"/>
      <c r="AZ33" s="643"/>
      <c r="BA33" s="643"/>
      <c r="BB33" s="644"/>
      <c r="BC33" s="664" t="s">
        <v>426</v>
      </c>
      <c r="BD33" s="665"/>
      <c r="BE33" s="665"/>
      <c r="BF33" s="666"/>
      <c r="BG33" s="667"/>
      <c r="BH33" s="669"/>
      <c r="BI33" s="667"/>
      <c r="BJ33" s="668"/>
      <c r="BK33" s="668"/>
      <c r="BL33" s="669"/>
      <c r="BM33" s="667"/>
      <c r="BN33" s="668"/>
      <c r="BO33" s="668"/>
      <c r="BP33" s="669"/>
      <c r="BQ33" s="680" t="s">
        <v>2985</v>
      </c>
      <c r="BR33" s="681"/>
      <c r="BS33" s="681"/>
      <c r="BT33" s="682"/>
      <c r="BU33" s="663">
        <v>0</v>
      </c>
      <c r="BV33" s="643"/>
      <c r="BW33" s="643"/>
      <c r="BX33" s="675"/>
      <c r="BY33" s="6"/>
      <c r="BZ33" s="6"/>
      <c r="CA33" s="6"/>
      <c r="CB33" s="6"/>
      <c r="CC33" s="6"/>
      <c r="CD33" s="6"/>
      <c r="CE33" s="6"/>
      <c r="CF33" s="6"/>
      <c r="CG33" s="6"/>
      <c r="CH33" s="6"/>
      <c r="CI33" s="6"/>
      <c r="CJ33" s="6"/>
      <c r="CK33" s="6"/>
      <c r="CL33" s="6"/>
    </row>
    <row r="34" spans="1:90" ht="14.25" x14ac:dyDescent="0.2">
      <c r="A34" s="6"/>
      <c r="B34" s="621">
        <v>2</v>
      </c>
      <c r="C34" s="694"/>
      <c r="D34" s="708">
        <f t="shared" si="0"/>
        <v>0</v>
      </c>
      <c r="E34" s="709"/>
      <c r="F34" s="709"/>
      <c r="G34" s="709"/>
      <c r="H34" s="709"/>
      <c r="I34" s="709"/>
      <c r="J34" s="709"/>
      <c r="K34" s="709"/>
      <c r="L34" s="710"/>
      <c r="M34" s="685" t="str">
        <f t="shared" ref="M34:M39" si="1">IF($D34=0,"",M$33)</f>
        <v/>
      </c>
      <c r="N34" s="686"/>
      <c r="O34" s="686"/>
      <c r="P34" s="687"/>
      <c r="Q34" s="676" t="str">
        <f>IF($D34=0,"",Q$33)</f>
        <v/>
      </c>
      <c r="R34" s="677"/>
      <c r="S34" s="677"/>
      <c r="T34" s="678"/>
      <c r="U34" s="676" t="str">
        <f>IF($D34=0,"",U$33)</f>
        <v/>
      </c>
      <c r="V34" s="677"/>
      <c r="W34" s="677"/>
      <c r="X34" s="678"/>
      <c r="Y34" s="676" t="str">
        <f>IF($D34=0,"",Y$33)</f>
        <v/>
      </c>
      <c r="Z34" s="677"/>
      <c r="AA34" s="677"/>
      <c r="AB34" s="678"/>
      <c r="AC34" s="685" t="str">
        <f>IF($D34=0,"","OTH")</f>
        <v/>
      </c>
      <c r="AD34" s="686"/>
      <c r="AE34" s="686"/>
      <c r="AF34" s="687"/>
      <c r="AG34" s="679"/>
      <c r="AH34" s="627"/>
      <c r="AI34" s="627"/>
      <c r="AJ34" s="622"/>
      <c r="AK34" s="679"/>
      <c r="AL34" s="627"/>
      <c r="AM34" s="627"/>
      <c r="AN34" s="622"/>
      <c r="AO34" s="679"/>
      <c r="AP34" s="627"/>
      <c r="AQ34" s="627"/>
      <c r="AR34" s="627"/>
      <c r="AS34" s="622"/>
      <c r="AT34" s="679"/>
      <c r="AU34" s="627"/>
      <c r="AV34" s="627"/>
      <c r="AW34" s="622"/>
      <c r="AX34" s="676" t="str">
        <f>IF($D34=0,"",$AX$33)</f>
        <v/>
      </c>
      <c r="AY34" s="677"/>
      <c r="AZ34" s="677"/>
      <c r="BA34" s="677"/>
      <c r="BB34" s="678"/>
      <c r="BC34" s="676" t="str">
        <f>IF($D34=0,"",$BC$33)</f>
        <v/>
      </c>
      <c r="BD34" s="677"/>
      <c r="BE34" s="677"/>
      <c r="BF34" s="678"/>
      <c r="BG34" s="679"/>
      <c r="BH34" s="622"/>
      <c r="BI34" s="679"/>
      <c r="BJ34" s="627"/>
      <c r="BK34" s="627"/>
      <c r="BL34" s="622"/>
      <c r="BM34" s="679"/>
      <c r="BN34" s="627"/>
      <c r="BO34" s="627"/>
      <c r="BP34" s="622"/>
      <c r="BQ34" s="676" t="str">
        <f>IF($D34=0,"",$BQ$33)</f>
        <v/>
      </c>
      <c r="BR34" s="677"/>
      <c r="BS34" s="677"/>
      <c r="BT34" s="678"/>
      <c r="BU34" s="676" t="str">
        <f>IF($D$34=0,"",$BU$33)</f>
        <v/>
      </c>
      <c r="BV34" s="677"/>
      <c r="BW34" s="677"/>
      <c r="BX34" s="683"/>
      <c r="BY34" s="6"/>
      <c r="BZ34" s="6"/>
      <c r="CA34" s="6"/>
      <c r="CB34" s="6"/>
      <c r="CC34" s="6"/>
      <c r="CD34" s="6"/>
      <c r="CE34" s="6"/>
      <c r="CF34" s="6"/>
      <c r="CG34" s="6"/>
      <c r="CH34" s="6"/>
      <c r="CI34" s="6"/>
      <c r="CJ34" s="6"/>
      <c r="CK34" s="6"/>
      <c r="CL34" s="6"/>
    </row>
    <row r="35" spans="1:90" ht="14.25" x14ac:dyDescent="0.2">
      <c r="A35" s="6"/>
      <c r="B35" s="621">
        <v>3</v>
      </c>
      <c r="C35" s="694"/>
      <c r="D35" s="705">
        <f t="shared" si="0"/>
        <v>0</v>
      </c>
      <c r="E35" s="706"/>
      <c r="F35" s="706"/>
      <c r="G35" s="706"/>
      <c r="H35" s="706"/>
      <c r="I35" s="706"/>
      <c r="J35" s="706"/>
      <c r="K35" s="706"/>
      <c r="L35" s="707"/>
      <c r="M35" s="685" t="str">
        <f t="shared" si="1"/>
        <v/>
      </c>
      <c r="N35" s="686"/>
      <c r="O35" s="686"/>
      <c r="P35" s="687"/>
      <c r="Q35" s="676" t="str">
        <f>IF($D35=0,"",Q$33)</f>
        <v/>
      </c>
      <c r="R35" s="677"/>
      <c r="S35" s="677"/>
      <c r="T35" s="678"/>
      <c r="U35" s="676" t="str">
        <f>IF($D35=0,"",U$33)</f>
        <v/>
      </c>
      <c r="V35" s="677"/>
      <c r="W35" s="677"/>
      <c r="X35" s="678"/>
      <c r="Y35" s="676" t="str">
        <f>IF($D35=0,"",Y$33)</f>
        <v/>
      </c>
      <c r="Z35" s="677"/>
      <c r="AA35" s="677"/>
      <c r="AB35" s="678"/>
      <c r="AC35" s="685" t="str">
        <f>IF($D35=0,"","OTH")</f>
        <v/>
      </c>
      <c r="AD35" s="686"/>
      <c r="AE35" s="686"/>
      <c r="AF35" s="687"/>
      <c r="AG35" s="679"/>
      <c r="AH35" s="627"/>
      <c r="AI35" s="627"/>
      <c r="AJ35" s="622"/>
      <c r="AK35" s="679"/>
      <c r="AL35" s="627"/>
      <c r="AM35" s="627"/>
      <c r="AN35" s="622"/>
      <c r="AO35" s="679"/>
      <c r="AP35" s="627"/>
      <c r="AQ35" s="627"/>
      <c r="AR35" s="627"/>
      <c r="AS35" s="622"/>
      <c r="AT35" s="679"/>
      <c r="AU35" s="627"/>
      <c r="AV35" s="627"/>
      <c r="AW35" s="622"/>
      <c r="AX35" s="676" t="str">
        <f>IF($D35=0,"",$AX$33)</f>
        <v/>
      </c>
      <c r="AY35" s="677"/>
      <c r="AZ35" s="677"/>
      <c r="BA35" s="677"/>
      <c r="BB35" s="678"/>
      <c r="BC35" s="676" t="str">
        <f>IF($D35=0,"",$BC$33)</f>
        <v/>
      </c>
      <c r="BD35" s="677"/>
      <c r="BE35" s="677"/>
      <c r="BF35" s="678"/>
      <c r="BG35" s="684"/>
      <c r="BH35" s="622"/>
      <c r="BI35" s="679"/>
      <c r="BJ35" s="627"/>
      <c r="BK35" s="627"/>
      <c r="BL35" s="622"/>
      <c r="BM35" s="679"/>
      <c r="BN35" s="627"/>
      <c r="BO35" s="627"/>
      <c r="BP35" s="622"/>
      <c r="BQ35" s="676" t="str">
        <f>IF($D35=0,"",$BQ$33)</f>
        <v/>
      </c>
      <c r="BR35" s="677"/>
      <c r="BS35" s="677"/>
      <c r="BT35" s="678"/>
      <c r="BU35" s="676" t="str">
        <f>IF($D35=0,"",$BU$33)</f>
        <v/>
      </c>
      <c r="BV35" s="677"/>
      <c r="BW35" s="677"/>
      <c r="BX35" s="683"/>
      <c r="BY35" s="6"/>
      <c r="BZ35" s="6"/>
      <c r="CA35" s="6"/>
      <c r="CB35" s="6"/>
      <c r="CC35" s="6"/>
      <c r="CD35" s="6"/>
      <c r="CE35" s="6"/>
      <c r="CF35" s="6"/>
      <c r="CG35" s="6"/>
      <c r="CH35" s="6"/>
      <c r="CI35" s="6"/>
      <c r="CJ35" s="6"/>
      <c r="CK35" s="6"/>
      <c r="CL35" s="6"/>
    </row>
    <row r="36" spans="1:90" ht="14.25" x14ac:dyDescent="0.2">
      <c r="A36" s="6"/>
      <c r="B36" s="621">
        <v>4</v>
      </c>
      <c r="C36" s="694"/>
      <c r="D36" s="705">
        <f t="shared" si="0"/>
        <v>0</v>
      </c>
      <c r="E36" s="706"/>
      <c r="F36" s="706"/>
      <c r="G36" s="706"/>
      <c r="H36" s="706"/>
      <c r="I36" s="706"/>
      <c r="J36" s="706"/>
      <c r="K36" s="706"/>
      <c r="L36" s="707"/>
      <c r="M36" s="685" t="str">
        <f t="shared" si="1"/>
        <v/>
      </c>
      <c r="N36" s="686"/>
      <c r="O36" s="686"/>
      <c r="P36" s="687"/>
      <c r="Q36" s="676" t="str">
        <f>IF($D36=0,"",Q$33)</f>
        <v/>
      </c>
      <c r="R36" s="677"/>
      <c r="S36" s="677"/>
      <c r="T36" s="678"/>
      <c r="U36" s="676" t="str">
        <f>IF($D36=0,"",U$33)</f>
        <v/>
      </c>
      <c r="V36" s="677"/>
      <c r="W36" s="677"/>
      <c r="X36" s="678"/>
      <c r="Y36" s="676" t="str">
        <f>IF($D36=0,"",Y$33)</f>
        <v/>
      </c>
      <c r="Z36" s="677"/>
      <c r="AA36" s="677"/>
      <c r="AB36" s="678"/>
      <c r="AC36" s="685" t="str">
        <f>IF($D36=0,"","OTH")</f>
        <v/>
      </c>
      <c r="AD36" s="686"/>
      <c r="AE36" s="686"/>
      <c r="AF36" s="687"/>
      <c r="AG36" s="679"/>
      <c r="AH36" s="627"/>
      <c r="AI36" s="627"/>
      <c r="AJ36" s="622"/>
      <c r="AK36" s="679"/>
      <c r="AL36" s="627"/>
      <c r="AM36" s="627"/>
      <c r="AN36" s="622"/>
      <c r="AO36" s="679"/>
      <c r="AP36" s="627"/>
      <c r="AQ36" s="627"/>
      <c r="AR36" s="627"/>
      <c r="AS36" s="622"/>
      <c r="AT36" s="679"/>
      <c r="AU36" s="627"/>
      <c r="AV36" s="627"/>
      <c r="AW36" s="622"/>
      <c r="AX36" s="676" t="str">
        <f>IF($D36=0,"",$AX$33)</f>
        <v/>
      </c>
      <c r="AY36" s="677"/>
      <c r="AZ36" s="677"/>
      <c r="BA36" s="677"/>
      <c r="BB36" s="678"/>
      <c r="BC36" s="676" t="str">
        <f>IF($D36=0,"",$BC$33)</f>
        <v/>
      </c>
      <c r="BD36" s="677"/>
      <c r="BE36" s="677"/>
      <c r="BF36" s="678"/>
      <c r="BG36" s="679"/>
      <c r="BH36" s="622"/>
      <c r="BI36" s="679"/>
      <c r="BJ36" s="627"/>
      <c r="BK36" s="627"/>
      <c r="BL36" s="622"/>
      <c r="BM36" s="679"/>
      <c r="BN36" s="627"/>
      <c r="BO36" s="627"/>
      <c r="BP36" s="622"/>
      <c r="BQ36" s="676" t="str">
        <f>IF($D36=0,"",$BQ$33)</f>
        <v/>
      </c>
      <c r="BR36" s="677"/>
      <c r="BS36" s="677"/>
      <c r="BT36" s="678"/>
      <c r="BU36" s="676" t="str">
        <f>IF($D36=0,"",$BU$33)</f>
        <v/>
      </c>
      <c r="BV36" s="677"/>
      <c r="BW36" s="677"/>
      <c r="BX36" s="683"/>
      <c r="BY36" s="6"/>
      <c r="BZ36" s="6"/>
      <c r="CA36" s="6"/>
      <c r="CB36" s="6"/>
      <c r="CC36" s="6"/>
      <c r="CD36" s="6"/>
      <c r="CE36" s="6"/>
      <c r="CF36" s="6"/>
      <c r="CG36" s="6"/>
      <c r="CH36" s="6"/>
      <c r="CI36" s="6"/>
      <c r="CJ36" s="6"/>
      <c r="CK36" s="6"/>
      <c r="CL36" s="6"/>
    </row>
    <row r="37" spans="1:90" ht="14.25" x14ac:dyDescent="0.2">
      <c r="A37" s="6"/>
      <c r="B37" s="621">
        <v>5</v>
      </c>
      <c r="C37" s="694"/>
      <c r="D37" s="705">
        <f t="shared" si="0"/>
        <v>0</v>
      </c>
      <c r="E37" s="706"/>
      <c r="F37" s="706"/>
      <c r="G37" s="706"/>
      <c r="H37" s="706"/>
      <c r="I37" s="706"/>
      <c r="J37" s="706"/>
      <c r="K37" s="706"/>
      <c r="L37" s="707"/>
      <c r="M37" s="685" t="str">
        <f t="shared" si="1"/>
        <v/>
      </c>
      <c r="N37" s="686"/>
      <c r="O37" s="686"/>
      <c r="P37" s="687"/>
      <c r="Q37" s="676" t="str">
        <f>IF($D37=0,"",Q$33)</f>
        <v/>
      </c>
      <c r="R37" s="677"/>
      <c r="S37" s="677"/>
      <c r="T37" s="678"/>
      <c r="U37" s="676" t="str">
        <f>IF($D37=0,"","2641")</f>
        <v/>
      </c>
      <c r="V37" s="677"/>
      <c r="W37" s="677"/>
      <c r="X37" s="678"/>
      <c r="Y37" s="688"/>
      <c r="Z37" s="689"/>
      <c r="AA37" s="689"/>
      <c r="AB37" s="690"/>
      <c r="AC37" s="685"/>
      <c r="AD37" s="686"/>
      <c r="AE37" s="686"/>
      <c r="AF37" s="687"/>
      <c r="AG37" s="679"/>
      <c r="AH37" s="627"/>
      <c r="AI37" s="627"/>
      <c r="AJ37" s="622"/>
      <c r="AK37" s="679"/>
      <c r="AL37" s="627"/>
      <c r="AM37" s="627"/>
      <c r="AN37" s="622"/>
      <c r="AO37" s="679"/>
      <c r="AP37" s="627"/>
      <c r="AQ37" s="627"/>
      <c r="AR37" s="627"/>
      <c r="AS37" s="622"/>
      <c r="AT37" s="679"/>
      <c r="AU37" s="627"/>
      <c r="AV37" s="627"/>
      <c r="AW37" s="622"/>
      <c r="AX37" s="676"/>
      <c r="AY37" s="677"/>
      <c r="AZ37" s="677"/>
      <c r="BA37" s="677"/>
      <c r="BB37" s="678"/>
      <c r="BC37" s="676"/>
      <c r="BD37" s="677"/>
      <c r="BE37" s="677"/>
      <c r="BF37" s="678"/>
      <c r="BG37" s="679"/>
      <c r="BH37" s="622"/>
      <c r="BI37" s="679"/>
      <c r="BJ37" s="627"/>
      <c r="BK37" s="627"/>
      <c r="BL37" s="622"/>
      <c r="BM37" s="679"/>
      <c r="BN37" s="627"/>
      <c r="BO37" s="627"/>
      <c r="BP37" s="622"/>
      <c r="BQ37" s="676"/>
      <c r="BR37" s="677"/>
      <c r="BS37" s="677"/>
      <c r="BT37" s="678"/>
      <c r="BU37" s="676" t="str">
        <f>IF($D37=0,"",$BU$33)</f>
        <v/>
      </c>
      <c r="BV37" s="677"/>
      <c r="BW37" s="677"/>
      <c r="BX37" s="683"/>
      <c r="BY37" s="6"/>
      <c r="BZ37" s="6"/>
      <c r="CA37" s="6"/>
      <c r="CB37" s="6"/>
      <c r="CC37" s="6"/>
      <c r="CD37" s="6"/>
      <c r="CE37" s="6"/>
      <c r="CF37" s="6"/>
      <c r="CG37" s="6"/>
      <c r="CH37" s="6"/>
      <c r="CI37" s="6"/>
      <c r="CJ37" s="6"/>
      <c r="CK37" s="6"/>
      <c r="CL37" s="6"/>
    </row>
    <row r="38" spans="1:90" ht="14.25" x14ac:dyDescent="0.2">
      <c r="A38" s="6"/>
      <c r="B38" s="621">
        <v>6</v>
      </c>
      <c r="C38" s="694"/>
      <c r="D38" s="691">
        <f t="shared" si="0"/>
        <v>0</v>
      </c>
      <c r="E38" s="692"/>
      <c r="F38" s="692"/>
      <c r="G38" s="692"/>
      <c r="H38" s="692"/>
      <c r="I38" s="692"/>
      <c r="J38" s="692"/>
      <c r="K38" s="692"/>
      <c r="L38" s="693"/>
      <c r="M38" s="685" t="str">
        <f t="shared" si="1"/>
        <v/>
      </c>
      <c r="N38" s="686"/>
      <c r="O38" s="686"/>
      <c r="P38" s="687"/>
      <c r="Q38" s="676" t="str">
        <f t="shared" ref="Q38:Q39" si="2">IF($D38=0,"",Q$33)</f>
        <v/>
      </c>
      <c r="R38" s="677"/>
      <c r="S38" s="677"/>
      <c r="T38" s="678"/>
      <c r="U38" s="676" t="str">
        <f t="shared" ref="U38:U39" si="3">IF($D38=0,"",U$33)</f>
        <v/>
      </c>
      <c r="V38" s="677"/>
      <c r="W38" s="677"/>
      <c r="X38" s="678"/>
      <c r="Y38" s="676" t="str">
        <f t="shared" ref="Y38:Y39" si="4">IF($D38=0,"",Y$33)</f>
        <v/>
      </c>
      <c r="Z38" s="677"/>
      <c r="AA38" s="677"/>
      <c r="AB38" s="678"/>
      <c r="AC38" s="685" t="str">
        <f t="shared" ref="AC38:AC39" si="5">IF($D38=0,"","OTH")</f>
        <v/>
      </c>
      <c r="AD38" s="686"/>
      <c r="AE38" s="686"/>
      <c r="AF38" s="687"/>
      <c r="AG38" s="679"/>
      <c r="AH38" s="627"/>
      <c r="AI38" s="627"/>
      <c r="AJ38" s="622"/>
      <c r="AK38" s="679"/>
      <c r="AL38" s="627"/>
      <c r="AM38" s="627"/>
      <c r="AN38" s="622"/>
      <c r="AO38" s="679"/>
      <c r="AP38" s="627"/>
      <c r="AQ38" s="627"/>
      <c r="AR38" s="627"/>
      <c r="AS38" s="622"/>
      <c r="AT38" s="679"/>
      <c r="AU38" s="627"/>
      <c r="AV38" s="627"/>
      <c r="AW38" s="622"/>
      <c r="AX38" s="676" t="str">
        <f t="shared" ref="AX38:AX39" si="6">IF($D38=0,"",$AX$33)</f>
        <v/>
      </c>
      <c r="AY38" s="677"/>
      <c r="AZ38" s="677"/>
      <c r="BA38" s="677"/>
      <c r="BB38" s="678"/>
      <c r="BC38" s="676" t="str">
        <f t="shared" ref="BC38:BC39" si="7">IF($D38=0,"",$BC$33)</f>
        <v/>
      </c>
      <c r="BD38" s="677"/>
      <c r="BE38" s="677"/>
      <c r="BF38" s="678"/>
      <c r="BG38" s="679"/>
      <c r="BH38" s="622"/>
      <c r="BI38" s="679"/>
      <c r="BJ38" s="627"/>
      <c r="BK38" s="627"/>
      <c r="BL38" s="622"/>
      <c r="BM38" s="679"/>
      <c r="BN38" s="627"/>
      <c r="BO38" s="627"/>
      <c r="BP38" s="622"/>
      <c r="BQ38" s="676" t="str">
        <f t="shared" ref="BQ38:BQ39" si="8">IF($D38=0,"",$BQ$33)</f>
        <v/>
      </c>
      <c r="BR38" s="677"/>
      <c r="BS38" s="677"/>
      <c r="BT38" s="678"/>
      <c r="BU38" s="676" t="str">
        <f t="shared" ref="BU38:BU39" si="9">IF($D38=0,"",$BU$33)</f>
        <v/>
      </c>
      <c r="BV38" s="677"/>
      <c r="BW38" s="677"/>
      <c r="BX38" s="683"/>
      <c r="BY38" s="6"/>
      <c r="BZ38" s="6"/>
      <c r="CA38" s="6"/>
      <c r="CB38" s="6"/>
      <c r="CC38" s="6"/>
      <c r="CD38" s="6"/>
      <c r="CE38" s="6"/>
      <c r="CF38" s="6"/>
      <c r="CG38" s="6"/>
      <c r="CH38" s="6"/>
      <c r="CI38" s="6"/>
      <c r="CJ38" s="6"/>
      <c r="CK38" s="6"/>
      <c r="CL38" s="6"/>
    </row>
    <row r="39" spans="1:90" ht="14.25" x14ac:dyDescent="0.2">
      <c r="A39" s="6"/>
      <c r="B39" s="621">
        <v>7</v>
      </c>
      <c r="C39" s="694"/>
      <c r="D39" s="691">
        <f t="shared" si="0"/>
        <v>0</v>
      </c>
      <c r="E39" s="692"/>
      <c r="F39" s="692"/>
      <c r="G39" s="692"/>
      <c r="H39" s="692"/>
      <c r="I39" s="692"/>
      <c r="J39" s="692"/>
      <c r="K39" s="692"/>
      <c r="L39" s="693"/>
      <c r="M39" s="685" t="str">
        <f t="shared" si="1"/>
        <v/>
      </c>
      <c r="N39" s="686"/>
      <c r="O39" s="686"/>
      <c r="P39" s="687"/>
      <c r="Q39" s="676" t="str">
        <f t="shared" si="2"/>
        <v/>
      </c>
      <c r="R39" s="677"/>
      <c r="S39" s="677"/>
      <c r="T39" s="678"/>
      <c r="U39" s="676" t="str">
        <f t="shared" si="3"/>
        <v/>
      </c>
      <c r="V39" s="677"/>
      <c r="W39" s="677"/>
      <c r="X39" s="678"/>
      <c r="Y39" s="676" t="str">
        <f t="shared" si="4"/>
        <v/>
      </c>
      <c r="Z39" s="677"/>
      <c r="AA39" s="677"/>
      <c r="AB39" s="678"/>
      <c r="AC39" s="685" t="str">
        <f t="shared" si="5"/>
        <v/>
      </c>
      <c r="AD39" s="686"/>
      <c r="AE39" s="686"/>
      <c r="AF39" s="687"/>
      <c r="AG39" s="679"/>
      <c r="AH39" s="627"/>
      <c r="AI39" s="627"/>
      <c r="AJ39" s="622"/>
      <c r="AK39" s="679"/>
      <c r="AL39" s="627"/>
      <c r="AM39" s="627"/>
      <c r="AN39" s="622"/>
      <c r="AO39" s="679"/>
      <c r="AP39" s="627"/>
      <c r="AQ39" s="627"/>
      <c r="AR39" s="627"/>
      <c r="AS39" s="622"/>
      <c r="AT39" s="679"/>
      <c r="AU39" s="627"/>
      <c r="AV39" s="627"/>
      <c r="AW39" s="622"/>
      <c r="AX39" s="676" t="str">
        <f t="shared" si="6"/>
        <v/>
      </c>
      <c r="AY39" s="677"/>
      <c r="AZ39" s="677"/>
      <c r="BA39" s="677"/>
      <c r="BB39" s="678"/>
      <c r="BC39" s="676" t="str">
        <f t="shared" si="7"/>
        <v/>
      </c>
      <c r="BD39" s="677"/>
      <c r="BE39" s="677"/>
      <c r="BF39" s="678"/>
      <c r="BG39" s="679"/>
      <c r="BH39" s="622"/>
      <c r="BI39" s="679"/>
      <c r="BJ39" s="627"/>
      <c r="BK39" s="627"/>
      <c r="BL39" s="622"/>
      <c r="BM39" s="679"/>
      <c r="BN39" s="627"/>
      <c r="BO39" s="627"/>
      <c r="BP39" s="622"/>
      <c r="BQ39" s="676" t="str">
        <f t="shared" si="8"/>
        <v/>
      </c>
      <c r="BR39" s="677"/>
      <c r="BS39" s="677"/>
      <c r="BT39" s="678"/>
      <c r="BU39" s="676" t="str">
        <f t="shared" si="9"/>
        <v/>
      </c>
      <c r="BV39" s="677"/>
      <c r="BW39" s="677"/>
      <c r="BX39" s="683"/>
      <c r="BY39" s="6"/>
      <c r="BZ39" s="6"/>
      <c r="CA39" s="6"/>
      <c r="CB39" s="6"/>
      <c r="CC39" s="6"/>
      <c r="CD39" s="6"/>
      <c r="CE39" s="6"/>
      <c r="CF39" s="6"/>
      <c r="CG39" s="6"/>
      <c r="CH39" s="6"/>
      <c r="CI39" s="6"/>
      <c r="CJ39" s="6"/>
      <c r="CK39" s="6"/>
      <c r="CL39" s="6"/>
    </row>
    <row r="40" spans="1:90" ht="9" customHeight="1" x14ac:dyDescent="0.2">
      <c r="A40" s="7"/>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6"/>
      <c r="CA40" s="6"/>
      <c r="CB40" s="6"/>
      <c r="CC40" s="6"/>
      <c r="CD40" s="6"/>
      <c r="CE40" s="6"/>
      <c r="CF40" s="6"/>
      <c r="CG40" s="6"/>
      <c r="CH40" s="6"/>
      <c r="CI40" s="6"/>
      <c r="CJ40" s="6"/>
      <c r="CK40" s="6"/>
      <c r="CL40" s="6"/>
    </row>
    <row r="41" spans="1:90" ht="9.75" customHeight="1" x14ac:dyDescent="0.2">
      <c r="A41" s="5"/>
      <c r="B41" s="697" t="s">
        <v>413</v>
      </c>
      <c r="C41" s="697"/>
      <c r="D41" s="697"/>
      <c r="E41" s="697"/>
      <c r="F41" s="697"/>
      <c r="G41" s="697"/>
      <c r="H41" s="697"/>
      <c r="I41" s="697"/>
      <c r="J41" s="3"/>
      <c r="K41" s="3"/>
      <c r="L41" s="3"/>
      <c r="M41" s="695" t="s">
        <v>427</v>
      </c>
      <c r="N41" s="695"/>
      <c r="O41" s="695"/>
      <c r="P41" s="695"/>
      <c r="Q41" s="695"/>
      <c r="R41" s="695"/>
      <c r="S41" s="695"/>
      <c r="T41" s="695"/>
      <c r="U41" s="695"/>
      <c r="V41" s="695"/>
      <c r="W41" s="695"/>
      <c r="X41" s="695"/>
      <c r="Y41" s="695"/>
      <c r="Z41" s="695"/>
      <c r="AA41" s="695"/>
      <c r="AB41" s="695"/>
      <c r="AC41" s="695"/>
      <c r="AD41" s="695"/>
      <c r="AE41" s="695"/>
      <c r="AF41" s="695"/>
      <c r="AG41" s="695"/>
      <c r="AH41" s="695"/>
      <c r="AI41" s="695"/>
      <c r="AJ41" s="695"/>
      <c r="AK41" s="695"/>
      <c r="AL41" s="3"/>
      <c r="AM41" s="3"/>
      <c r="AN41" s="3"/>
      <c r="AO41" s="695" t="s">
        <v>428</v>
      </c>
      <c r="AP41" s="695"/>
      <c r="AQ41" s="695"/>
      <c r="AR41" s="695"/>
      <c r="AS41" s="695"/>
      <c r="AT41" s="695"/>
      <c r="AU41" s="695"/>
      <c r="AV41" s="695"/>
      <c r="AW41" s="695"/>
      <c r="AX41" s="695"/>
      <c r="AY41" s="695"/>
      <c r="AZ41" s="695"/>
      <c r="BA41" s="695"/>
      <c r="BB41" s="695"/>
      <c r="BC41" s="695"/>
      <c r="BD41" s="695"/>
      <c r="BE41" s="695"/>
      <c r="BF41" s="695"/>
      <c r="BG41" s="695"/>
      <c r="BH41" s="695"/>
      <c r="BI41" s="695"/>
      <c r="BJ41" s="695"/>
      <c r="BK41" s="695"/>
      <c r="BL41" s="695"/>
      <c r="BM41" s="695"/>
      <c r="BN41" s="3"/>
      <c r="BO41" s="3"/>
      <c r="BP41" s="3"/>
      <c r="BQ41" s="3"/>
      <c r="BR41" s="3"/>
      <c r="BS41" s="3"/>
      <c r="BT41" s="3"/>
      <c r="BU41" s="3"/>
      <c r="BV41" s="3"/>
      <c r="BW41" s="3"/>
      <c r="BX41" s="3"/>
      <c r="BY41" s="3"/>
      <c r="BZ41" s="6"/>
      <c r="CA41" s="6"/>
      <c r="CB41" s="6"/>
      <c r="CC41" s="6"/>
      <c r="CD41" s="6"/>
      <c r="CE41" s="6"/>
      <c r="CF41" s="6"/>
      <c r="CG41" s="6"/>
      <c r="CH41" s="6"/>
      <c r="CI41" s="6"/>
      <c r="CJ41" s="6"/>
      <c r="CK41" s="6"/>
      <c r="CL41" s="6"/>
    </row>
    <row r="42" spans="1:90" ht="14.25" x14ac:dyDescent="0.2">
      <c r="A42" s="6"/>
      <c r="B42" s="703"/>
      <c r="C42" s="704"/>
      <c r="D42" s="704"/>
      <c r="E42" s="704"/>
      <c r="F42" s="704"/>
      <c r="G42" s="704"/>
      <c r="H42" s="704"/>
      <c r="I42" s="704"/>
      <c r="J42" s="6"/>
      <c r="K42" s="6"/>
      <c r="L42" s="6"/>
      <c r="M42" s="696"/>
      <c r="N42" s="696"/>
      <c r="O42" s="696"/>
      <c r="P42" s="696"/>
      <c r="Q42" s="696"/>
      <c r="R42" s="696"/>
      <c r="S42" s="696"/>
      <c r="T42" s="696"/>
      <c r="U42" s="696"/>
      <c r="V42" s="696"/>
      <c r="W42" s="696"/>
      <c r="X42" s="696"/>
      <c r="Y42" s="696"/>
      <c r="Z42" s="696"/>
      <c r="AA42" s="696"/>
      <c r="AB42" s="696"/>
      <c r="AC42" s="696"/>
      <c r="AD42" s="696"/>
      <c r="AE42" s="696"/>
      <c r="AF42" s="696"/>
      <c r="AG42" s="696"/>
      <c r="AH42" s="696"/>
      <c r="AI42" s="696"/>
      <c r="AJ42" s="696"/>
      <c r="AK42" s="696"/>
      <c r="AL42" s="6"/>
      <c r="AM42" s="6"/>
      <c r="AN42" s="6"/>
      <c r="AO42" s="696"/>
      <c r="AP42" s="696"/>
      <c r="AQ42" s="696"/>
      <c r="AR42" s="696"/>
      <c r="AS42" s="696"/>
      <c r="AT42" s="696"/>
      <c r="AU42" s="696"/>
      <c r="AV42" s="696"/>
      <c r="AW42" s="696"/>
      <c r="AX42" s="696"/>
      <c r="AY42" s="696"/>
      <c r="AZ42" s="696"/>
      <c r="BA42" s="696"/>
      <c r="BB42" s="696"/>
      <c r="BC42" s="696"/>
      <c r="BD42" s="696"/>
      <c r="BE42" s="696"/>
      <c r="BF42" s="696"/>
      <c r="BG42" s="696"/>
      <c r="BH42" s="696"/>
      <c r="BI42" s="696"/>
      <c r="BJ42" s="696"/>
      <c r="BK42" s="696"/>
      <c r="BL42" s="696"/>
      <c r="BM42" s="696"/>
      <c r="BN42" s="6"/>
      <c r="BO42" s="6"/>
      <c r="BP42" s="6"/>
      <c r="BQ42" s="6"/>
      <c r="BR42" s="6"/>
      <c r="BS42" s="6"/>
      <c r="BT42" s="6"/>
      <c r="BU42" s="6"/>
      <c r="BV42" s="6"/>
      <c r="BW42" s="6"/>
      <c r="BX42" s="6"/>
      <c r="BY42" s="6"/>
      <c r="BZ42" s="6"/>
      <c r="CA42" s="6"/>
      <c r="CB42" s="6"/>
      <c r="CC42" s="6"/>
      <c r="CD42" s="6"/>
      <c r="CE42" s="6"/>
      <c r="CF42" s="6"/>
      <c r="CG42" s="6"/>
      <c r="CH42" s="6"/>
      <c r="CI42" s="6"/>
      <c r="CJ42" s="6"/>
      <c r="CK42" s="6"/>
      <c r="CL42" s="6"/>
    </row>
    <row r="43" spans="1:90" ht="14.25" x14ac:dyDescent="0.2">
      <c r="A43" s="7"/>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591" t="str">
        <f>VLOOKUP(AX33,CR2:CS31,2,0)</f>
        <v>Peter Hedblom</v>
      </c>
      <c r="AP43" s="591"/>
      <c r="AQ43" s="591"/>
      <c r="AR43" s="591"/>
      <c r="AS43" s="591"/>
      <c r="AT43" s="591"/>
      <c r="AU43" s="591"/>
      <c r="AV43" s="591"/>
      <c r="AW43" s="591"/>
      <c r="AX43" s="591"/>
      <c r="AY43" s="591"/>
      <c r="AZ43" s="591"/>
      <c r="BA43" s="591"/>
      <c r="BB43" s="591"/>
      <c r="BC43" s="591"/>
      <c r="BD43" s="591"/>
      <c r="BE43" s="591"/>
      <c r="BF43" s="591"/>
      <c r="BG43" s="591"/>
      <c r="BH43" s="591"/>
      <c r="BI43" s="591"/>
      <c r="BJ43" s="591"/>
      <c r="BK43" s="591"/>
      <c r="BL43" s="591"/>
      <c r="BM43" s="591"/>
      <c r="BN43" s="3"/>
      <c r="BO43" s="3"/>
      <c r="BP43" s="3"/>
      <c r="BQ43" s="3"/>
      <c r="BR43" s="3"/>
      <c r="BS43" s="3"/>
      <c r="BT43" s="3"/>
      <c r="BU43" s="3"/>
      <c r="BV43" s="3"/>
      <c r="BW43" s="3"/>
      <c r="BX43" s="3"/>
      <c r="BY43" s="3"/>
      <c r="BZ43" s="6"/>
      <c r="CA43" s="6"/>
      <c r="CB43" s="6"/>
      <c r="CC43" s="6"/>
      <c r="CD43" s="6"/>
      <c r="CE43" s="6"/>
      <c r="CF43" s="6"/>
      <c r="CG43" s="6"/>
      <c r="CH43" s="6"/>
      <c r="CI43" s="6"/>
      <c r="CJ43" s="6"/>
      <c r="CK43" s="6"/>
      <c r="CL43" s="6"/>
    </row>
    <row r="44" spans="1:90"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6"/>
      <c r="CB44" s="6"/>
      <c r="CC44" s="6"/>
      <c r="CD44" s="6"/>
      <c r="CE44" s="6"/>
      <c r="CF44" s="6"/>
      <c r="CG44" s="6"/>
      <c r="CH44" s="6"/>
      <c r="CI44" s="6"/>
      <c r="CJ44" s="6"/>
      <c r="CK44" s="6"/>
      <c r="CL44" s="6"/>
    </row>
    <row r="45" spans="1:90"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6"/>
      <c r="CB45" s="6"/>
      <c r="CC45" s="6"/>
      <c r="CD45" s="6"/>
      <c r="CE45" s="6"/>
      <c r="CF45" s="6"/>
      <c r="CG45" s="6"/>
      <c r="CH45" s="6"/>
      <c r="CI45" s="6"/>
      <c r="CJ45" s="6"/>
      <c r="CK45" s="6"/>
      <c r="CL45" s="6"/>
    </row>
    <row r="46" spans="1:90"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6"/>
      <c r="CB46" s="6"/>
      <c r="CC46" s="6"/>
      <c r="CD46" s="6"/>
      <c r="CE46" s="6"/>
      <c r="CF46" s="6"/>
      <c r="CG46" s="6"/>
      <c r="CH46" s="6"/>
      <c r="CI46" s="6"/>
      <c r="CJ46" s="6"/>
      <c r="CK46" s="6"/>
      <c r="CL46" s="6"/>
    </row>
    <row r="47" spans="1:90"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6"/>
      <c r="CB47" s="6"/>
      <c r="CC47" s="6"/>
      <c r="CD47" s="6"/>
      <c r="CE47" s="6"/>
      <c r="CF47" s="6"/>
      <c r="CG47" s="6"/>
      <c r="CH47" s="6"/>
      <c r="CI47" s="6"/>
      <c r="CJ47" s="6"/>
      <c r="CK47" s="6"/>
      <c r="CL47" s="6"/>
    </row>
    <row r="48" spans="1:90"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6"/>
      <c r="CB48" s="6"/>
      <c r="CC48" s="6"/>
      <c r="CD48" s="6"/>
      <c r="CE48" s="6"/>
      <c r="CF48" s="6"/>
      <c r="CG48" s="6"/>
      <c r="CH48" s="6"/>
      <c r="CI48" s="6"/>
      <c r="CJ48" s="6"/>
      <c r="CK48" s="6"/>
      <c r="CL48" s="6"/>
    </row>
    <row r="49" spans="1:90"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6"/>
      <c r="CB49" s="6"/>
      <c r="CC49" s="6"/>
      <c r="CD49" s="6"/>
      <c r="CE49" s="6"/>
      <c r="CF49" s="6"/>
      <c r="CG49" s="6"/>
      <c r="CH49" s="6"/>
      <c r="CI49" s="6"/>
      <c r="CJ49" s="6"/>
      <c r="CK49" s="6"/>
      <c r="CL49" s="6"/>
    </row>
    <row r="50" spans="1:90"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6"/>
      <c r="CB50" s="6"/>
      <c r="CC50" s="6"/>
      <c r="CD50" s="6"/>
      <c r="CE50" s="6"/>
      <c r="CF50" s="6"/>
      <c r="CG50" s="6"/>
      <c r="CH50" s="6"/>
      <c r="CI50" s="6"/>
      <c r="CJ50" s="6"/>
      <c r="CK50" s="6"/>
      <c r="CL50" s="6"/>
    </row>
    <row r="51" spans="1:90"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6"/>
      <c r="CB51" s="6"/>
      <c r="CC51" s="6"/>
      <c r="CD51" s="6"/>
      <c r="CE51" s="6"/>
      <c r="CF51" s="6"/>
      <c r="CG51" s="6"/>
      <c r="CH51" s="6"/>
      <c r="CI51" s="6"/>
      <c r="CJ51" s="6"/>
      <c r="CK51" s="6"/>
      <c r="CL51" s="6"/>
    </row>
    <row r="52" spans="1:90"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6"/>
      <c r="CB52" s="6"/>
      <c r="CC52" s="6"/>
      <c r="CD52" s="6"/>
      <c r="CE52" s="6"/>
      <c r="CF52" s="6"/>
      <c r="CG52" s="6"/>
      <c r="CH52" s="6"/>
      <c r="CI52" s="6"/>
      <c r="CJ52" s="6"/>
      <c r="CK52" s="6"/>
      <c r="CL52" s="6"/>
    </row>
    <row r="53" spans="1:90"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6"/>
      <c r="CB53" s="6"/>
      <c r="CC53" s="6"/>
      <c r="CD53" s="6"/>
      <c r="CE53" s="6"/>
      <c r="CF53" s="6"/>
      <c r="CG53" s="6"/>
      <c r="CH53" s="6"/>
      <c r="CI53" s="6"/>
      <c r="CJ53" s="6"/>
      <c r="CK53" s="6"/>
      <c r="CL53" s="6"/>
    </row>
    <row r="54" spans="1:90"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6"/>
      <c r="CB54" s="6"/>
      <c r="CC54" s="6"/>
      <c r="CD54" s="6"/>
      <c r="CE54" s="6"/>
      <c r="CF54" s="6"/>
      <c r="CG54" s="6"/>
      <c r="CH54" s="6"/>
      <c r="CI54" s="6"/>
      <c r="CJ54" s="6"/>
      <c r="CK54" s="6"/>
      <c r="CL54" s="6"/>
    </row>
    <row r="55" spans="1:90"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6"/>
      <c r="CB55" s="6"/>
      <c r="CC55" s="6"/>
      <c r="CD55" s="6"/>
      <c r="CE55" s="6"/>
      <c r="CF55" s="6"/>
      <c r="CG55" s="6"/>
      <c r="CH55" s="6"/>
      <c r="CI55" s="6"/>
      <c r="CJ55" s="6"/>
      <c r="CK55" s="6"/>
      <c r="CL55" s="6"/>
    </row>
    <row r="56" spans="1:90"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6"/>
      <c r="CB56" s="6"/>
      <c r="CC56" s="6"/>
      <c r="CD56" s="6"/>
      <c r="CE56" s="6"/>
      <c r="CF56" s="6"/>
      <c r="CG56" s="6"/>
      <c r="CH56" s="6"/>
      <c r="CI56" s="6"/>
      <c r="CJ56" s="6"/>
      <c r="CK56" s="6"/>
      <c r="CL56" s="6"/>
    </row>
    <row r="57" spans="1:90"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6"/>
      <c r="CB57" s="6"/>
      <c r="CC57" s="6"/>
      <c r="CD57" s="6"/>
      <c r="CE57" s="6"/>
      <c r="CF57" s="6"/>
      <c r="CG57" s="6"/>
      <c r="CH57" s="6"/>
      <c r="CI57" s="6"/>
      <c r="CJ57" s="6"/>
      <c r="CK57" s="6"/>
      <c r="CL57" s="6"/>
    </row>
    <row r="58" spans="1:90"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6"/>
      <c r="CB58" s="6"/>
      <c r="CC58" s="6"/>
      <c r="CD58" s="6"/>
      <c r="CE58" s="6"/>
      <c r="CF58" s="6"/>
      <c r="CG58" s="6"/>
      <c r="CH58" s="6"/>
      <c r="CI58" s="6"/>
      <c r="CJ58" s="6"/>
      <c r="CK58" s="6"/>
      <c r="CL58" s="6"/>
    </row>
    <row r="59" spans="1:90"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6"/>
      <c r="CB59" s="6"/>
      <c r="CC59" s="6"/>
      <c r="CD59" s="6"/>
      <c r="CE59" s="6"/>
      <c r="CF59" s="6"/>
      <c r="CG59" s="6"/>
      <c r="CH59" s="6"/>
      <c r="CI59" s="6"/>
      <c r="CJ59" s="6"/>
      <c r="CK59" s="6"/>
      <c r="CL59" s="6"/>
    </row>
    <row r="60" spans="1:90"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6"/>
      <c r="CB60" s="6"/>
      <c r="CC60" s="6"/>
      <c r="CD60" s="6"/>
      <c r="CE60" s="6"/>
      <c r="CF60" s="6"/>
      <c r="CG60" s="6"/>
      <c r="CH60" s="6"/>
      <c r="CI60" s="6"/>
      <c r="CJ60" s="6"/>
      <c r="CK60" s="6"/>
      <c r="CL60" s="6"/>
    </row>
    <row r="61" spans="1:90"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6"/>
      <c r="CB61" s="6"/>
      <c r="CC61" s="6"/>
      <c r="CD61" s="6"/>
      <c r="CE61" s="6"/>
      <c r="CF61" s="6"/>
      <c r="CG61" s="6"/>
      <c r="CH61" s="6"/>
      <c r="CI61" s="6"/>
      <c r="CJ61" s="6"/>
      <c r="CK61" s="6"/>
      <c r="CL61" s="6"/>
    </row>
    <row r="62" spans="1:90"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6"/>
      <c r="CB62" s="6"/>
      <c r="CC62" s="6"/>
      <c r="CD62" s="6"/>
      <c r="CE62" s="6"/>
      <c r="CF62" s="6"/>
      <c r="CG62" s="6"/>
      <c r="CH62" s="6"/>
      <c r="CI62" s="6"/>
      <c r="CJ62" s="6"/>
      <c r="CK62" s="6"/>
      <c r="CL62" s="6"/>
    </row>
    <row r="63" spans="1:90"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6"/>
      <c r="CB63" s="6"/>
      <c r="CC63" s="6"/>
      <c r="CD63" s="6"/>
      <c r="CE63" s="6"/>
      <c r="CF63" s="6"/>
      <c r="CG63" s="6"/>
      <c r="CH63" s="6"/>
      <c r="CI63" s="6"/>
      <c r="CJ63" s="6"/>
      <c r="CK63" s="6"/>
      <c r="CL63" s="6"/>
    </row>
    <row r="64" spans="1:90"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6"/>
      <c r="CB64" s="6"/>
      <c r="CC64" s="6"/>
      <c r="CD64" s="6"/>
      <c r="CE64" s="6"/>
      <c r="CF64" s="6"/>
      <c r="CG64" s="6"/>
      <c r="CH64" s="6"/>
      <c r="CI64" s="6"/>
      <c r="CJ64" s="6"/>
      <c r="CK64" s="6"/>
      <c r="CL64" s="6"/>
    </row>
    <row r="65" spans="1:90"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6"/>
      <c r="CB65" s="6"/>
      <c r="CC65" s="6"/>
      <c r="CD65" s="6"/>
      <c r="CE65" s="6"/>
      <c r="CF65" s="6"/>
      <c r="CG65" s="6"/>
      <c r="CH65" s="6"/>
      <c r="CI65" s="6"/>
      <c r="CJ65" s="6"/>
      <c r="CK65" s="6"/>
      <c r="CL65" s="6"/>
    </row>
    <row r="66" spans="1:90"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6"/>
      <c r="CB66" s="6"/>
      <c r="CC66" s="6"/>
      <c r="CD66" s="6"/>
      <c r="CE66" s="6"/>
      <c r="CF66" s="6"/>
      <c r="CG66" s="6"/>
      <c r="CH66" s="6"/>
      <c r="CI66" s="6"/>
      <c r="CJ66" s="6"/>
      <c r="CK66" s="6"/>
      <c r="CL66" s="6"/>
    </row>
    <row r="67" spans="1:90"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6"/>
      <c r="CB67" s="6"/>
      <c r="CC67" s="6"/>
      <c r="CD67" s="6"/>
      <c r="CE67" s="6"/>
      <c r="CF67" s="6"/>
      <c r="CG67" s="6"/>
      <c r="CH67" s="6"/>
      <c r="CI67" s="6"/>
      <c r="CJ67" s="6"/>
      <c r="CK67" s="6"/>
      <c r="CL67" s="6"/>
    </row>
    <row r="68" spans="1:90"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6"/>
      <c r="CB68" s="6"/>
      <c r="CC68" s="6"/>
      <c r="CD68" s="6"/>
      <c r="CE68" s="6"/>
      <c r="CF68" s="6"/>
      <c r="CG68" s="6"/>
      <c r="CH68" s="6"/>
      <c r="CI68" s="6"/>
      <c r="CJ68" s="6"/>
      <c r="CK68" s="6"/>
      <c r="CL68" s="6"/>
    </row>
    <row r="69" spans="1:90"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6"/>
      <c r="CB69" s="6"/>
      <c r="CC69" s="6"/>
      <c r="CD69" s="6"/>
      <c r="CE69" s="6"/>
      <c r="CF69" s="6"/>
      <c r="CG69" s="6"/>
      <c r="CH69" s="6"/>
      <c r="CI69" s="6"/>
      <c r="CJ69" s="6"/>
      <c r="CK69" s="6"/>
      <c r="CL69" s="6"/>
    </row>
    <row r="70" spans="1:90"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6"/>
      <c r="CB70" s="6"/>
      <c r="CC70" s="6"/>
      <c r="CD70" s="6"/>
      <c r="CE70" s="6"/>
      <c r="CF70" s="6"/>
      <c r="CG70" s="6"/>
      <c r="CH70" s="6"/>
      <c r="CI70" s="6"/>
      <c r="CJ70" s="6"/>
      <c r="CK70" s="6"/>
      <c r="CL70" s="6"/>
    </row>
    <row r="71" spans="1:90"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6"/>
      <c r="CB71" s="6"/>
      <c r="CC71" s="6"/>
      <c r="CD71" s="6"/>
      <c r="CE71" s="6"/>
      <c r="CF71" s="6"/>
      <c r="CG71" s="6"/>
      <c r="CH71" s="6"/>
      <c r="CI71" s="6"/>
      <c r="CJ71" s="6"/>
      <c r="CK71" s="6"/>
      <c r="CL71" s="6"/>
    </row>
    <row r="72" spans="1:90"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6"/>
      <c r="CB72" s="6"/>
      <c r="CC72" s="6"/>
      <c r="CD72" s="6"/>
      <c r="CE72" s="6"/>
      <c r="CF72" s="6"/>
      <c r="CG72" s="6"/>
      <c r="CH72" s="6"/>
      <c r="CI72" s="6"/>
      <c r="CJ72" s="6"/>
      <c r="CK72" s="6"/>
      <c r="CL72" s="6"/>
    </row>
  </sheetData>
  <sheetProtection algorithmName="SHA-512" hashValue="xCGgdMWz/pr4ZLVwlfmt+fOZwTCyFpvpp2gUA7gshBl0KTk+PtAwdpt5wCNUjJLBKc6tWrgNXih20TLX6aUiRQ==" saltValue="mAfx4EJJ3j1CvuqatVUGoQ==" spinCount="100000" sheet="1" objects="1" scenarios="1" selectLockedCells="1"/>
  <protectedRanges>
    <protectedRange password="CD8A" sqref="B9 B12 B16 AC24 AC26 Q33" name="Område1"/>
  </protectedRanges>
  <dataConsolidate/>
  <mergeCells count="199">
    <mergeCell ref="B2:T2"/>
    <mergeCell ref="B3:T3"/>
    <mergeCell ref="B6:T6"/>
    <mergeCell ref="V9:AK9"/>
    <mergeCell ref="V10:AK10"/>
    <mergeCell ref="B42:I42"/>
    <mergeCell ref="M42:AK42"/>
    <mergeCell ref="B34:C34"/>
    <mergeCell ref="B35:C35"/>
    <mergeCell ref="B36:C36"/>
    <mergeCell ref="D36:L36"/>
    <mergeCell ref="D34:L34"/>
    <mergeCell ref="D37:L37"/>
    <mergeCell ref="D35:L35"/>
    <mergeCell ref="M36:P36"/>
    <mergeCell ref="Y36:AB36"/>
    <mergeCell ref="M35:P35"/>
    <mergeCell ref="AC33:AF33"/>
    <mergeCell ref="AK33:AN33"/>
    <mergeCell ref="AC34:AF34"/>
    <mergeCell ref="B38:C38"/>
    <mergeCell ref="Q34:T34"/>
    <mergeCell ref="U34:X34"/>
    <mergeCell ref="B37:C37"/>
    <mergeCell ref="BU39:BX39"/>
    <mergeCell ref="AO42:BM42"/>
    <mergeCell ref="D39:L39"/>
    <mergeCell ref="AK39:AN39"/>
    <mergeCell ref="AX39:BB39"/>
    <mergeCell ref="BM39:BP39"/>
    <mergeCell ref="B41:I41"/>
    <mergeCell ref="M39:P39"/>
    <mergeCell ref="Q39:T39"/>
    <mergeCell ref="BQ39:BT39"/>
    <mergeCell ref="AT39:AW39"/>
    <mergeCell ref="BI39:BL39"/>
    <mergeCell ref="BU38:BX38"/>
    <mergeCell ref="AG38:AJ38"/>
    <mergeCell ref="AC38:AF38"/>
    <mergeCell ref="M38:P38"/>
    <mergeCell ref="Q38:T38"/>
    <mergeCell ref="BQ38:BT38"/>
    <mergeCell ref="BC38:BF38"/>
    <mergeCell ref="AK38:AN38"/>
    <mergeCell ref="BI38:BL38"/>
    <mergeCell ref="BM38:BP38"/>
    <mergeCell ref="AX38:BB38"/>
    <mergeCell ref="U38:X38"/>
    <mergeCell ref="Y38:AB38"/>
    <mergeCell ref="BG38:BH38"/>
    <mergeCell ref="AO38:AS38"/>
    <mergeCell ref="D38:L38"/>
    <mergeCell ref="U39:X39"/>
    <mergeCell ref="B39:C39"/>
    <mergeCell ref="AC39:AF39"/>
    <mergeCell ref="M41:AK41"/>
    <mergeCell ref="AG39:AJ39"/>
    <mergeCell ref="AO39:AS39"/>
    <mergeCell ref="Y39:AB39"/>
    <mergeCell ref="AO41:BM41"/>
    <mergeCell ref="BG39:BH39"/>
    <mergeCell ref="BC39:BF39"/>
    <mergeCell ref="AT38:AW38"/>
    <mergeCell ref="M34:P34"/>
    <mergeCell ref="Y35:AB35"/>
    <mergeCell ref="AK34:AN34"/>
    <mergeCell ref="Q37:T37"/>
    <mergeCell ref="U36:X36"/>
    <mergeCell ref="Q36:T36"/>
    <mergeCell ref="Y34:AB34"/>
    <mergeCell ref="Y37:AB37"/>
    <mergeCell ref="Q35:T35"/>
    <mergeCell ref="AG34:AJ34"/>
    <mergeCell ref="AK36:AN36"/>
    <mergeCell ref="AK35:AN35"/>
    <mergeCell ref="AC35:AF35"/>
    <mergeCell ref="AG37:AJ37"/>
    <mergeCell ref="AG36:AJ36"/>
    <mergeCell ref="U35:X35"/>
    <mergeCell ref="M37:P37"/>
    <mergeCell ref="U37:X37"/>
    <mergeCell ref="AC37:AF37"/>
    <mergeCell ref="AG35:AJ35"/>
    <mergeCell ref="AC36:AF36"/>
    <mergeCell ref="BU37:BX37"/>
    <mergeCell ref="BQ35:BT35"/>
    <mergeCell ref="BQ37:BT37"/>
    <mergeCell ref="BU36:BX36"/>
    <mergeCell ref="BU35:BX35"/>
    <mergeCell ref="BU34:BX34"/>
    <mergeCell ref="AO34:AS34"/>
    <mergeCell ref="AT34:AW34"/>
    <mergeCell ref="AX34:BB34"/>
    <mergeCell ref="BC34:BF34"/>
    <mergeCell ref="BG34:BH34"/>
    <mergeCell ref="BM35:BP35"/>
    <mergeCell ref="BC37:BF37"/>
    <mergeCell ref="BC35:BF35"/>
    <mergeCell ref="BG35:BH35"/>
    <mergeCell ref="AO36:AS36"/>
    <mergeCell ref="BM34:BP34"/>
    <mergeCell ref="BI34:BL34"/>
    <mergeCell ref="AO37:AS37"/>
    <mergeCell ref="BI37:BL37"/>
    <mergeCell ref="BG37:BH37"/>
    <mergeCell ref="BI36:BL36"/>
    <mergeCell ref="AX37:BB37"/>
    <mergeCell ref="BG36:BH36"/>
    <mergeCell ref="AX35:BB35"/>
    <mergeCell ref="BM36:BP36"/>
    <mergeCell ref="BM37:BP37"/>
    <mergeCell ref="AK37:AN37"/>
    <mergeCell ref="AT37:AW37"/>
    <mergeCell ref="BI35:BL35"/>
    <mergeCell ref="AT36:AW36"/>
    <mergeCell ref="BQ33:BT33"/>
    <mergeCell ref="BQ34:BT34"/>
    <mergeCell ref="BQ36:BT36"/>
    <mergeCell ref="AO35:AS35"/>
    <mergeCell ref="AT35:AW35"/>
    <mergeCell ref="AX36:BB36"/>
    <mergeCell ref="BC36:BF36"/>
    <mergeCell ref="BU32:BX32"/>
    <mergeCell ref="AO32:AS32"/>
    <mergeCell ref="AT32:AW32"/>
    <mergeCell ref="BI32:BL32"/>
    <mergeCell ref="AX32:BB32"/>
    <mergeCell ref="BM32:BP32"/>
    <mergeCell ref="BC32:BF32"/>
    <mergeCell ref="BQ32:BT32"/>
    <mergeCell ref="BU33:BX33"/>
    <mergeCell ref="B33:C33"/>
    <mergeCell ref="BC33:BF33"/>
    <mergeCell ref="BG33:BH33"/>
    <mergeCell ref="BI33:BL33"/>
    <mergeCell ref="AT33:AW33"/>
    <mergeCell ref="AO33:AS33"/>
    <mergeCell ref="M33:P33"/>
    <mergeCell ref="BM33:BP33"/>
    <mergeCell ref="Q32:T32"/>
    <mergeCell ref="Y32:AB32"/>
    <mergeCell ref="AC29:AN29"/>
    <mergeCell ref="BG32:BH32"/>
    <mergeCell ref="U33:X33"/>
    <mergeCell ref="D33:L33"/>
    <mergeCell ref="M32:P32"/>
    <mergeCell ref="AX33:BB33"/>
    <mergeCell ref="U32:X32"/>
    <mergeCell ref="Y33:AB33"/>
    <mergeCell ref="AG32:AJ32"/>
    <mergeCell ref="AG33:AJ33"/>
    <mergeCell ref="AC27:AN27"/>
    <mergeCell ref="AC21:AN22"/>
    <mergeCell ref="B29:C29"/>
    <mergeCell ref="B12:T13"/>
    <mergeCell ref="B28:C28"/>
    <mergeCell ref="D28:AB28"/>
    <mergeCell ref="AC32:AF32"/>
    <mergeCell ref="B32:C32"/>
    <mergeCell ref="Q33:T33"/>
    <mergeCell ref="AK32:AN32"/>
    <mergeCell ref="D32:L32"/>
    <mergeCell ref="AC28:AN28"/>
    <mergeCell ref="D25:AB25"/>
    <mergeCell ref="D23:AB23"/>
    <mergeCell ref="B21:C22"/>
    <mergeCell ref="B23:C23"/>
    <mergeCell ref="B15:T15"/>
    <mergeCell ref="B16:AN19"/>
    <mergeCell ref="AC23:AN23"/>
    <mergeCell ref="D24:AB24"/>
    <mergeCell ref="AC25:AN25"/>
    <mergeCell ref="AC24:AN24"/>
    <mergeCell ref="AC30:AN30"/>
    <mergeCell ref="Y30:AB30"/>
    <mergeCell ref="AO43:BM43"/>
    <mergeCell ref="BT15:BX15"/>
    <mergeCell ref="D29:AB29"/>
    <mergeCell ref="B11:T11"/>
    <mergeCell ref="V12:AK12"/>
    <mergeCell ref="B4:T5"/>
    <mergeCell ref="BT8:BX8"/>
    <mergeCell ref="V8:AK8"/>
    <mergeCell ref="D21:AB22"/>
    <mergeCell ref="V13:AK13"/>
    <mergeCell ref="B9:T9"/>
    <mergeCell ref="B8:T8"/>
    <mergeCell ref="AO10:BJ10"/>
    <mergeCell ref="AO12:BJ12"/>
    <mergeCell ref="AO11:BJ11"/>
    <mergeCell ref="AO13:BJ13"/>
    <mergeCell ref="V11:AK11"/>
    <mergeCell ref="D26:AB26"/>
    <mergeCell ref="B26:C26"/>
    <mergeCell ref="B25:C25"/>
    <mergeCell ref="B24:C24"/>
    <mergeCell ref="AC26:AN26"/>
    <mergeCell ref="B27:C27"/>
    <mergeCell ref="D27:AB27"/>
  </mergeCells>
  <phoneticPr fontId="0" type="noConversion"/>
  <dataValidations xWindow="398" yWindow="451" count="2">
    <dataValidation type="list" allowBlank="1" showInputMessage="1" showErrorMessage="1" errorTitle="Contract" error="Måste fyllas i" promptTitle="Koncession" prompt="Måste fyllas i_x000a_Välj i rullisten" sqref="AX33:BB33">
      <formula1>$CR$2:$CR$31</formula1>
    </dataValidation>
    <dataValidation type="list" allowBlank="1" showInputMessage="1" promptTitle="Respons                         " prompt="D2080 = LN Rural_x000a_D2095 = LN City_x000a_D2120 = RN North _x000a_D2130 = RN West_x000a_D2140 = RN Stockholm_x000a_Välj i rullistan" sqref="Q33:T33">
      <formula1>$CM$2:$CM$6</formula1>
    </dataValidation>
  </dataValidations>
  <pageMargins left="0" right="0" top="0.70866141732283472" bottom="0" header="0" footer="0"/>
  <pageSetup paperSize="9" scale="74" orientation="landscape" blackAndWhite="1" verticalDpi="0" r:id="rId1"/>
  <headerFooter alignWithMargins="0"/>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tabColor indexed="51"/>
    <pageSetUpPr autoPageBreaks="0"/>
  </sheetPr>
  <dimension ref="A1:Y146"/>
  <sheetViews>
    <sheetView showGridLines="0" showZeros="0" zoomScale="80" zoomScaleNormal="80" workbookViewId="0">
      <selection activeCell="R32" sqref="R32"/>
    </sheetView>
  </sheetViews>
  <sheetFormatPr defaultRowHeight="12.75" x14ac:dyDescent="0.2"/>
  <cols>
    <col min="1" max="1" width="8.5703125" customWidth="1"/>
    <col min="2" max="2" width="6.42578125" customWidth="1"/>
    <col min="3" max="3" width="5.42578125" customWidth="1"/>
    <col min="4" max="4" width="6.5703125" customWidth="1"/>
    <col min="5" max="5" width="9.7109375" customWidth="1"/>
    <col min="10" max="10" width="8.140625" customWidth="1"/>
    <col min="11" max="11" width="9.7109375" customWidth="1"/>
    <col min="14" max="14" width="10.140625" hidden="1" customWidth="1"/>
    <col min="15" max="15" width="0" hidden="1" customWidth="1"/>
  </cols>
  <sheetData>
    <row r="1" spans="1:25" ht="38.25" customHeight="1" thickBot="1" x14ac:dyDescent="0.25">
      <c r="A1" s="711" t="s">
        <v>4608</v>
      </c>
      <c r="B1" s="712"/>
      <c r="C1" s="712"/>
      <c r="D1" s="712"/>
      <c r="E1" s="712"/>
      <c r="F1" s="43"/>
      <c r="G1" s="43"/>
      <c r="H1" s="43"/>
      <c r="I1" s="713" t="s">
        <v>4709</v>
      </c>
      <c r="J1" s="714"/>
      <c r="K1" s="715"/>
      <c r="L1" s="14"/>
      <c r="M1" s="14"/>
      <c r="N1" s="14"/>
      <c r="O1" s="14"/>
      <c r="P1" s="14"/>
      <c r="Q1" s="14"/>
      <c r="R1" s="14"/>
      <c r="S1" s="14"/>
      <c r="T1" s="14"/>
      <c r="U1" s="14"/>
      <c r="V1" s="14"/>
      <c r="W1" s="14"/>
      <c r="X1" s="14"/>
      <c r="Y1" s="14"/>
    </row>
    <row r="2" spans="1:25" ht="15" customHeight="1" thickTop="1" x14ac:dyDescent="0.2">
      <c r="A2" s="44"/>
      <c r="B2" s="45"/>
      <c r="C2" s="45"/>
      <c r="D2" s="45"/>
      <c r="E2" s="45"/>
      <c r="F2" s="45"/>
      <c r="G2" s="716" t="s">
        <v>476</v>
      </c>
      <c r="H2" s="717"/>
      <c r="I2" s="191">
        <v>34</v>
      </c>
      <c r="J2" s="183" t="s">
        <v>3647</v>
      </c>
      <c r="K2" s="46"/>
      <c r="L2" s="14"/>
      <c r="M2" s="14"/>
      <c r="N2" s="14"/>
      <c r="O2" s="14"/>
      <c r="P2" s="14"/>
      <c r="Q2" s="14"/>
      <c r="R2" s="14"/>
      <c r="S2" s="14"/>
      <c r="T2" s="14"/>
      <c r="U2" s="14"/>
      <c r="V2" s="14"/>
      <c r="W2" s="14"/>
      <c r="X2" s="14"/>
      <c r="Y2" s="14"/>
    </row>
    <row r="3" spans="1:25" ht="15" customHeight="1" x14ac:dyDescent="0.2">
      <c r="A3" s="44" t="s">
        <v>439</v>
      </c>
      <c r="B3" s="47"/>
      <c r="C3" s="722" t="str">
        <f>T(Sammandrag!E2)</f>
        <v/>
      </c>
      <c r="D3" s="722" t="str">
        <f>T(Sammandrag!G2)</f>
        <v/>
      </c>
      <c r="E3" s="722" t="str">
        <f>T(Sammandrag!H2)</f>
        <v/>
      </c>
      <c r="F3" s="722" t="str">
        <f>T(Sammandrag!I2)</f>
        <v/>
      </c>
      <c r="G3" s="718" t="s">
        <v>475</v>
      </c>
      <c r="H3" s="719"/>
      <c r="I3" s="30" t="s">
        <v>2887</v>
      </c>
      <c r="J3" s="314"/>
      <c r="K3" s="46"/>
      <c r="L3" s="14"/>
      <c r="M3" s="14"/>
      <c r="N3" s="14"/>
      <c r="O3" s="14"/>
      <c r="P3" s="14"/>
      <c r="Q3" s="14"/>
      <c r="R3" s="14"/>
      <c r="S3" s="14"/>
      <c r="T3" s="14"/>
      <c r="U3" s="14"/>
      <c r="V3" s="14"/>
      <c r="W3" s="14"/>
      <c r="X3" s="14"/>
      <c r="Y3" s="14"/>
    </row>
    <row r="4" spans="1:25" x14ac:dyDescent="0.2">
      <c r="A4" s="48"/>
      <c r="B4" s="49"/>
      <c r="C4" s="49"/>
      <c r="D4" s="49"/>
      <c r="E4" s="49"/>
      <c r="F4" s="49"/>
      <c r="G4" s="49"/>
      <c r="H4" s="49"/>
      <c r="I4" s="49"/>
      <c r="J4" s="49"/>
      <c r="K4" s="46"/>
      <c r="L4" s="14"/>
      <c r="M4" s="14"/>
      <c r="N4" s="14"/>
      <c r="O4" s="14"/>
      <c r="P4" s="14"/>
      <c r="Q4" s="14"/>
      <c r="R4" s="14"/>
      <c r="S4" s="14"/>
      <c r="T4" s="14"/>
      <c r="U4" s="14"/>
      <c r="V4" s="14"/>
      <c r="W4" s="14"/>
      <c r="X4" s="14"/>
      <c r="Y4" s="14"/>
    </row>
    <row r="5" spans="1:25" x14ac:dyDescent="0.2">
      <c r="A5" s="50" t="s">
        <v>441</v>
      </c>
      <c r="B5" s="723" t="s">
        <v>442</v>
      </c>
      <c r="C5" s="546"/>
      <c r="D5" s="724"/>
      <c r="E5" s="51" t="s">
        <v>443</v>
      </c>
      <c r="F5" s="723" t="s">
        <v>444</v>
      </c>
      <c r="G5" s="546"/>
      <c r="H5" s="724"/>
      <c r="I5" s="52" t="s">
        <v>445</v>
      </c>
      <c r="J5" s="53" t="s">
        <v>480</v>
      </c>
      <c r="K5" s="54"/>
      <c r="L5" s="14"/>
      <c r="M5" s="14"/>
      <c r="N5" s="14"/>
      <c r="O5" s="14"/>
      <c r="P5" s="14"/>
      <c r="Q5" s="14"/>
      <c r="R5" s="14"/>
      <c r="S5" s="14"/>
      <c r="T5" s="14"/>
      <c r="U5" s="14"/>
      <c r="V5" s="14"/>
      <c r="W5" s="14"/>
      <c r="X5" s="14"/>
      <c r="Y5" s="14"/>
    </row>
    <row r="6" spans="1:25" x14ac:dyDescent="0.2">
      <c r="A6" s="55" t="s">
        <v>446</v>
      </c>
      <c r="B6" s="55" t="s">
        <v>447</v>
      </c>
      <c r="C6" s="56" t="s">
        <v>448</v>
      </c>
      <c r="D6" s="57" t="s">
        <v>449</v>
      </c>
      <c r="E6" s="58" t="s">
        <v>450</v>
      </c>
      <c r="F6" s="59" t="s">
        <v>451</v>
      </c>
      <c r="G6" s="60" t="s">
        <v>452</v>
      </c>
      <c r="H6" s="61" t="s">
        <v>453</v>
      </c>
      <c r="I6" s="57" t="s">
        <v>454</v>
      </c>
      <c r="J6" s="55" t="s">
        <v>455</v>
      </c>
      <c r="K6" s="58" t="s">
        <v>456</v>
      </c>
      <c r="L6" s="14"/>
      <c r="M6" s="14"/>
      <c r="N6" s="14"/>
      <c r="O6" s="14"/>
      <c r="P6" s="14"/>
      <c r="Q6" s="14"/>
      <c r="R6" s="14"/>
      <c r="S6" s="14"/>
      <c r="T6" s="14"/>
      <c r="U6" s="14"/>
      <c r="V6" s="14"/>
      <c r="W6" s="14"/>
      <c r="X6" s="14"/>
      <c r="Y6" s="14"/>
    </row>
    <row r="7" spans="1:25" x14ac:dyDescent="0.2">
      <c r="A7" s="19"/>
      <c r="B7" s="20"/>
      <c r="C7" s="21"/>
      <c r="D7" s="31">
        <f t="shared" ref="D7:D48" si="0">SUM($B7*$C7/10000)</f>
        <v>0</v>
      </c>
      <c r="E7" s="200"/>
      <c r="F7" s="23"/>
      <c r="G7" s="21"/>
      <c r="H7" s="24"/>
      <c r="I7" s="23"/>
      <c r="J7" s="34">
        <f>SUM($O7*$I$2*$I7/100)</f>
        <v>0</v>
      </c>
      <c r="K7" s="281">
        <f>SUM($D7*$J7)</f>
        <v>0</v>
      </c>
      <c r="L7" s="39"/>
      <c r="M7" s="39"/>
      <c r="N7" s="40">
        <f>MATCH($I$3&amp;$E$7&amp;$F$7&amp;$G$7&amp;$H$7,Söknr,0)</f>
        <v>2</v>
      </c>
      <c r="O7" s="39">
        <f>INDEX(Pris,$N$7)</f>
        <v>0</v>
      </c>
      <c r="P7" s="14"/>
      <c r="Q7" s="14"/>
      <c r="R7" s="14"/>
      <c r="S7" s="14"/>
      <c r="T7" s="14"/>
      <c r="U7" s="14"/>
      <c r="V7" s="14"/>
      <c r="W7" s="14"/>
      <c r="X7" s="14"/>
      <c r="Y7" s="14"/>
    </row>
    <row r="8" spans="1:25" x14ac:dyDescent="0.2">
      <c r="A8" s="20"/>
      <c r="B8" s="20"/>
      <c r="C8" s="21"/>
      <c r="D8" s="31">
        <f t="shared" si="0"/>
        <v>0</v>
      </c>
      <c r="E8" s="22"/>
      <c r="F8" s="23"/>
      <c r="G8" s="21"/>
      <c r="H8" s="24"/>
      <c r="I8" s="23"/>
      <c r="J8" s="35">
        <f t="shared" ref="J8:J48" si="1">SUM($O8*$I$2*$I8/100)</f>
        <v>0</v>
      </c>
      <c r="K8" s="281">
        <f t="shared" ref="K8:K47" si="2">SUM($D8*$J8)</f>
        <v>0</v>
      </c>
      <c r="L8" s="39"/>
      <c r="M8" s="39"/>
      <c r="N8" s="40">
        <f>MATCH(I3&amp;E8&amp;F8&amp;G8&amp;H8,Söknr,0)</f>
        <v>2</v>
      </c>
      <c r="O8" s="39">
        <f t="shared" ref="O8:O48" si="3">INDEX(Pris,$N8)</f>
        <v>0</v>
      </c>
      <c r="P8" s="14"/>
      <c r="Q8" s="14"/>
      <c r="R8" s="14"/>
      <c r="S8" s="14"/>
      <c r="T8" s="14"/>
      <c r="U8" s="14"/>
      <c r="V8" s="14"/>
      <c r="W8" s="14"/>
      <c r="X8" s="14"/>
      <c r="Y8" s="14"/>
    </row>
    <row r="9" spans="1:25" x14ac:dyDescent="0.2">
      <c r="A9" s="19"/>
      <c r="B9" s="20"/>
      <c r="C9" s="21"/>
      <c r="D9" s="31">
        <f t="shared" si="0"/>
        <v>0</v>
      </c>
      <c r="E9" s="22"/>
      <c r="F9" s="23"/>
      <c r="G9" s="21"/>
      <c r="H9" s="24"/>
      <c r="I9" s="23"/>
      <c r="J9" s="35">
        <f t="shared" si="1"/>
        <v>0</v>
      </c>
      <c r="K9" s="281">
        <f t="shared" si="2"/>
        <v>0</v>
      </c>
      <c r="L9" s="39"/>
      <c r="M9" s="39"/>
      <c r="N9" s="40">
        <f>MATCH(I3&amp;E9&amp;F9&amp;G9&amp;H9,Söknr,0)</f>
        <v>2</v>
      </c>
      <c r="O9" s="39">
        <f t="shared" si="3"/>
        <v>0</v>
      </c>
      <c r="P9" s="14"/>
      <c r="Q9" s="14"/>
      <c r="R9" s="14"/>
      <c r="S9" s="14"/>
      <c r="T9" s="14"/>
      <c r="U9" s="14"/>
      <c r="V9" s="14"/>
      <c r="W9" s="14"/>
      <c r="X9" s="14"/>
      <c r="Y9" s="14"/>
    </row>
    <row r="10" spans="1:25" x14ac:dyDescent="0.2">
      <c r="A10" s="20"/>
      <c r="B10" s="20"/>
      <c r="C10" s="21"/>
      <c r="D10" s="31">
        <f t="shared" si="0"/>
        <v>0</v>
      </c>
      <c r="E10" s="22"/>
      <c r="F10" s="23"/>
      <c r="G10" s="21"/>
      <c r="H10" s="24"/>
      <c r="I10" s="23"/>
      <c r="J10" s="35">
        <f t="shared" si="1"/>
        <v>0</v>
      </c>
      <c r="K10" s="281">
        <f t="shared" si="2"/>
        <v>0</v>
      </c>
      <c r="L10" s="39"/>
      <c r="M10" s="39"/>
      <c r="N10" s="40">
        <f>MATCH(I3&amp;E10&amp;F10&amp;G10&amp;H10,Söknr,0)</f>
        <v>2</v>
      </c>
      <c r="O10" s="39">
        <f t="shared" si="3"/>
        <v>0</v>
      </c>
      <c r="P10" s="14"/>
      <c r="Q10" s="14"/>
      <c r="R10" s="14"/>
      <c r="S10" s="14"/>
      <c r="T10" s="14"/>
      <c r="U10" s="14"/>
      <c r="V10" s="14"/>
      <c r="W10" s="14"/>
      <c r="X10" s="14"/>
      <c r="Y10" s="14"/>
    </row>
    <row r="11" spans="1:25" x14ac:dyDescent="0.2">
      <c r="A11" s="19"/>
      <c r="B11" s="20"/>
      <c r="C11" s="21"/>
      <c r="D11" s="31">
        <f t="shared" si="0"/>
        <v>0</v>
      </c>
      <c r="E11" s="22"/>
      <c r="F11" s="23"/>
      <c r="G11" s="21"/>
      <c r="H11" s="24"/>
      <c r="I11" s="23"/>
      <c r="J11" s="35">
        <f t="shared" si="1"/>
        <v>0</v>
      </c>
      <c r="K11" s="281">
        <f t="shared" si="2"/>
        <v>0</v>
      </c>
      <c r="L11" s="39"/>
      <c r="M11" s="39"/>
      <c r="N11" s="40">
        <f>MATCH(I3&amp;E11&amp;F11&amp;G11&amp;H11,Söknr,0)</f>
        <v>2</v>
      </c>
      <c r="O11" s="39">
        <f t="shared" si="3"/>
        <v>0</v>
      </c>
      <c r="P11" s="14"/>
      <c r="Q11" s="14"/>
      <c r="R11" s="14"/>
      <c r="S11" s="14"/>
      <c r="T11" s="14"/>
      <c r="U11" s="14"/>
      <c r="V11" s="14"/>
      <c r="W11" s="14"/>
      <c r="X11" s="14"/>
      <c r="Y11" s="14"/>
    </row>
    <row r="12" spans="1:25" x14ac:dyDescent="0.2">
      <c r="A12" s="20"/>
      <c r="B12" s="20"/>
      <c r="C12" s="21"/>
      <c r="D12" s="31">
        <f t="shared" si="0"/>
        <v>0</v>
      </c>
      <c r="E12" s="22"/>
      <c r="F12" s="23"/>
      <c r="G12" s="21"/>
      <c r="H12" s="24"/>
      <c r="I12" s="23"/>
      <c r="J12" s="35">
        <f t="shared" si="1"/>
        <v>0</v>
      </c>
      <c r="K12" s="281">
        <f t="shared" si="2"/>
        <v>0</v>
      </c>
      <c r="L12" s="39"/>
      <c r="M12" s="39"/>
      <c r="N12" s="40">
        <f>MATCH(I3&amp;E12&amp;F12&amp;G12&amp;H12,Söknr,0)</f>
        <v>2</v>
      </c>
      <c r="O12" s="39">
        <f t="shared" si="3"/>
        <v>0</v>
      </c>
      <c r="P12" s="14"/>
      <c r="Q12" s="14"/>
      <c r="R12" s="14"/>
      <c r="S12" s="14"/>
      <c r="T12" s="14"/>
      <c r="U12" s="14"/>
      <c r="V12" s="14"/>
      <c r="W12" s="14"/>
      <c r="X12" s="14"/>
      <c r="Y12" s="14"/>
    </row>
    <row r="13" spans="1:25" x14ac:dyDescent="0.2">
      <c r="A13" s="19"/>
      <c r="B13" s="20"/>
      <c r="C13" s="21"/>
      <c r="D13" s="31">
        <f t="shared" si="0"/>
        <v>0</v>
      </c>
      <c r="E13" s="22"/>
      <c r="F13" s="23"/>
      <c r="G13" s="21"/>
      <c r="H13" s="24"/>
      <c r="I13" s="23"/>
      <c r="J13" s="35">
        <f t="shared" si="1"/>
        <v>0</v>
      </c>
      <c r="K13" s="281">
        <f t="shared" si="2"/>
        <v>0</v>
      </c>
      <c r="L13" s="39"/>
      <c r="M13" s="39"/>
      <c r="N13" s="40">
        <f>MATCH(I3&amp;E13&amp;F13&amp;G13&amp;H13,Söknr,0)</f>
        <v>2</v>
      </c>
      <c r="O13" s="39">
        <f t="shared" si="3"/>
        <v>0</v>
      </c>
      <c r="P13" s="14"/>
      <c r="Q13" s="14"/>
      <c r="R13" s="14"/>
      <c r="S13" s="14"/>
      <c r="T13" s="14"/>
      <c r="U13" s="14"/>
      <c r="V13" s="14"/>
      <c r="W13" s="14"/>
      <c r="X13" s="14"/>
      <c r="Y13" s="14"/>
    </row>
    <row r="14" spans="1:25" x14ac:dyDescent="0.2">
      <c r="A14" s="20"/>
      <c r="B14" s="20"/>
      <c r="C14" s="21"/>
      <c r="D14" s="31">
        <f t="shared" si="0"/>
        <v>0</v>
      </c>
      <c r="E14" s="22"/>
      <c r="F14" s="23"/>
      <c r="G14" s="21"/>
      <c r="H14" s="24"/>
      <c r="I14" s="23"/>
      <c r="J14" s="35">
        <f t="shared" si="1"/>
        <v>0</v>
      </c>
      <c r="K14" s="281">
        <f t="shared" si="2"/>
        <v>0</v>
      </c>
      <c r="L14" s="39"/>
      <c r="M14" s="39"/>
      <c r="N14" s="40">
        <f>MATCH(I3&amp;E14&amp;F14&amp;G14&amp;H14,Söknr,0)</f>
        <v>2</v>
      </c>
      <c r="O14" s="39">
        <f t="shared" si="3"/>
        <v>0</v>
      </c>
      <c r="P14" s="14"/>
      <c r="Q14" s="14"/>
      <c r="R14" s="14"/>
      <c r="S14" s="14"/>
      <c r="T14" s="14"/>
      <c r="U14" s="14"/>
      <c r="V14" s="14"/>
      <c r="W14" s="14"/>
      <c r="X14" s="14"/>
      <c r="Y14" s="14"/>
    </row>
    <row r="15" spans="1:25" x14ac:dyDescent="0.2">
      <c r="A15" s="19"/>
      <c r="B15" s="20"/>
      <c r="C15" s="21"/>
      <c r="D15" s="31">
        <f t="shared" si="0"/>
        <v>0</v>
      </c>
      <c r="E15" s="22"/>
      <c r="F15" s="23"/>
      <c r="G15" s="21"/>
      <c r="H15" s="24"/>
      <c r="I15" s="23"/>
      <c r="J15" s="35">
        <f t="shared" si="1"/>
        <v>0</v>
      </c>
      <c r="K15" s="281">
        <f t="shared" si="2"/>
        <v>0</v>
      </c>
      <c r="L15" s="39"/>
      <c r="M15" s="39"/>
      <c r="N15" s="40">
        <f>MATCH(I3&amp;E15&amp;F15&amp;G15&amp;H15,Söknr,0)</f>
        <v>2</v>
      </c>
      <c r="O15" s="39">
        <f t="shared" si="3"/>
        <v>0</v>
      </c>
      <c r="P15" s="14"/>
      <c r="Q15" s="14"/>
      <c r="R15" s="14"/>
      <c r="S15" s="14"/>
      <c r="T15" s="14"/>
      <c r="U15" s="14"/>
      <c r="V15" s="14"/>
      <c r="W15" s="14"/>
      <c r="X15" s="14"/>
      <c r="Y15" s="14"/>
    </row>
    <row r="16" spans="1:25" x14ac:dyDescent="0.2">
      <c r="A16" s="20"/>
      <c r="B16" s="20"/>
      <c r="C16" s="21"/>
      <c r="D16" s="31">
        <f t="shared" si="0"/>
        <v>0</v>
      </c>
      <c r="E16" s="22"/>
      <c r="F16" s="23"/>
      <c r="G16" s="21"/>
      <c r="H16" s="24"/>
      <c r="I16" s="23"/>
      <c r="J16" s="35">
        <f t="shared" si="1"/>
        <v>0</v>
      </c>
      <c r="K16" s="281">
        <f t="shared" si="2"/>
        <v>0</v>
      </c>
      <c r="L16" s="39"/>
      <c r="M16" s="39"/>
      <c r="N16" s="40">
        <f>MATCH(I3&amp;E16&amp;F16&amp;G16&amp;H16,Söknr,0)</f>
        <v>2</v>
      </c>
      <c r="O16" s="39">
        <f t="shared" si="3"/>
        <v>0</v>
      </c>
      <c r="P16" s="14"/>
      <c r="Q16" s="14"/>
      <c r="R16" s="14"/>
      <c r="S16" s="14"/>
      <c r="T16" s="14"/>
      <c r="U16" s="14"/>
      <c r="V16" s="14"/>
      <c r="W16" s="14"/>
      <c r="X16" s="14"/>
      <c r="Y16" s="14"/>
    </row>
    <row r="17" spans="1:25" x14ac:dyDescent="0.2">
      <c r="A17" s="19"/>
      <c r="B17" s="20"/>
      <c r="C17" s="21"/>
      <c r="D17" s="31">
        <f t="shared" si="0"/>
        <v>0</v>
      </c>
      <c r="E17" s="22"/>
      <c r="F17" s="23"/>
      <c r="G17" s="21"/>
      <c r="H17" s="24"/>
      <c r="I17" s="23"/>
      <c r="J17" s="35">
        <f t="shared" si="1"/>
        <v>0</v>
      </c>
      <c r="K17" s="281">
        <f t="shared" si="2"/>
        <v>0</v>
      </c>
      <c r="L17" s="39"/>
      <c r="M17" s="39"/>
      <c r="N17" s="40">
        <f>MATCH(I3&amp;E17&amp;F17&amp;G17&amp;H17,Söknr,0)</f>
        <v>2</v>
      </c>
      <c r="O17" s="39">
        <f t="shared" si="3"/>
        <v>0</v>
      </c>
      <c r="P17" s="14"/>
      <c r="Q17" s="14"/>
      <c r="R17" s="14"/>
      <c r="S17" s="14"/>
      <c r="T17" s="14"/>
      <c r="U17" s="14"/>
      <c r="V17" s="14"/>
      <c r="W17" s="14"/>
      <c r="X17" s="14"/>
      <c r="Y17" s="14"/>
    </row>
    <row r="18" spans="1:25" x14ac:dyDescent="0.2">
      <c r="A18" s="20"/>
      <c r="B18" s="20"/>
      <c r="C18" s="21"/>
      <c r="D18" s="31">
        <f t="shared" si="0"/>
        <v>0</v>
      </c>
      <c r="E18" s="22"/>
      <c r="F18" s="23"/>
      <c r="G18" s="21"/>
      <c r="H18" s="24"/>
      <c r="I18" s="23"/>
      <c r="J18" s="35">
        <f t="shared" si="1"/>
        <v>0</v>
      </c>
      <c r="K18" s="281">
        <f t="shared" si="2"/>
        <v>0</v>
      </c>
      <c r="L18" s="39"/>
      <c r="M18" s="39"/>
      <c r="N18" s="40">
        <f>MATCH(I3&amp;E18&amp;F18&amp;G18&amp;H18,Söknr,0)</f>
        <v>2</v>
      </c>
      <c r="O18" s="39">
        <f t="shared" si="3"/>
        <v>0</v>
      </c>
      <c r="P18" s="14"/>
      <c r="Q18" s="14"/>
      <c r="R18" s="14"/>
      <c r="S18" s="14"/>
      <c r="T18" s="14"/>
      <c r="U18" s="14"/>
      <c r="V18" s="14"/>
      <c r="W18" s="14"/>
      <c r="X18" s="14"/>
      <c r="Y18" s="14"/>
    </row>
    <row r="19" spans="1:25" x14ac:dyDescent="0.2">
      <c r="A19" s="19"/>
      <c r="B19" s="20"/>
      <c r="C19" s="21"/>
      <c r="D19" s="31">
        <f t="shared" si="0"/>
        <v>0</v>
      </c>
      <c r="E19" s="22"/>
      <c r="F19" s="23"/>
      <c r="G19" s="21"/>
      <c r="H19" s="24"/>
      <c r="I19" s="23"/>
      <c r="J19" s="35">
        <f t="shared" si="1"/>
        <v>0</v>
      </c>
      <c r="K19" s="281">
        <f t="shared" si="2"/>
        <v>0</v>
      </c>
      <c r="L19" s="39"/>
      <c r="M19" s="39"/>
      <c r="N19" s="40">
        <f>MATCH(I3&amp;E19&amp;F19&amp;G19&amp;H19,Söknr,0)</f>
        <v>2</v>
      </c>
      <c r="O19" s="39">
        <f t="shared" si="3"/>
        <v>0</v>
      </c>
      <c r="P19" s="14"/>
      <c r="Q19" s="14"/>
      <c r="R19" s="14"/>
      <c r="S19" s="14"/>
      <c r="T19" s="14"/>
      <c r="U19" s="14"/>
      <c r="V19" s="14"/>
      <c r="W19" s="14"/>
      <c r="X19" s="14"/>
      <c r="Y19" s="14"/>
    </row>
    <row r="20" spans="1:25" x14ac:dyDescent="0.2">
      <c r="A20" s="20"/>
      <c r="B20" s="20"/>
      <c r="C20" s="21"/>
      <c r="D20" s="31">
        <f t="shared" si="0"/>
        <v>0</v>
      </c>
      <c r="E20" s="22"/>
      <c r="F20" s="23"/>
      <c r="G20" s="21"/>
      <c r="H20" s="24"/>
      <c r="I20" s="23"/>
      <c r="J20" s="35">
        <f t="shared" si="1"/>
        <v>0</v>
      </c>
      <c r="K20" s="281">
        <f t="shared" si="2"/>
        <v>0</v>
      </c>
      <c r="L20" s="39"/>
      <c r="M20" s="39"/>
      <c r="N20" s="40">
        <f>MATCH(I3&amp;E20&amp;F20&amp;G20&amp;H20,Söknr,0)</f>
        <v>2</v>
      </c>
      <c r="O20" s="39">
        <f t="shared" si="3"/>
        <v>0</v>
      </c>
      <c r="P20" s="14"/>
      <c r="Q20" s="14"/>
      <c r="R20" s="14"/>
      <c r="S20" s="14"/>
      <c r="T20" s="14"/>
      <c r="U20" s="14"/>
      <c r="V20" s="14"/>
      <c r="W20" s="14"/>
      <c r="X20" s="14"/>
      <c r="Y20" s="14"/>
    </row>
    <row r="21" spans="1:25" x14ac:dyDescent="0.2">
      <c r="A21" s="19"/>
      <c r="B21" s="20"/>
      <c r="C21" s="21"/>
      <c r="D21" s="31">
        <f t="shared" si="0"/>
        <v>0</v>
      </c>
      <c r="E21" s="22"/>
      <c r="F21" s="23"/>
      <c r="G21" s="21"/>
      <c r="H21" s="24"/>
      <c r="I21" s="23"/>
      <c r="J21" s="35">
        <f t="shared" si="1"/>
        <v>0</v>
      </c>
      <c r="K21" s="281">
        <f t="shared" si="2"/>
        <v>0</v>
      </c>
      <c r="L21" s="39"/>
      <c r="M21" s="39"/>
      <c r="N21" s="40">
        <f>MATCH(I3&amp;E21&amp;F21&amp;G21&amp;H21,Söknr,0)</f>
        <v>2</v>
      </c>
      <c r="O21" s="39">
        <f t="shared" si="3"/>
        <v>0</v>
      </c>
      <c r="P21" s="14"/>
      <c r="Q21" s="14"/>
      <c r="R21" s="14"/>
      <c r="S21" s="14"/>
      <c r="T21" s="14"/>
      <c r="U21" s="14"/>
      <c r="V21" s="14"/>
      <c r="W21" s="14"/>
      <c r="X21" s="14"/>
      <c r="Y21" s="14"/>
    </row>
    <row r="22" spans="1:25" x14ac:dyDescent="0.2">
      <c r="A22" s="20"/>
      <c r="B22" s="20"/>
      <c r="C22" s="21"/>
      <c r="D22" s="31">
        <f t="shared" si="0"/>
        <v>0</v>
      </c>
      <c r="E22" s="22"/>
      <c r="F22" s="23"/>
      <c r="G22" s="21"/>
      <c r="H22" s="24"/>
      <c r="I22" s="23"/>
      <c r="J22" s="35">
        <f t="shared" si="1"/>
        <v>0</v>
      </c>
      <c r="K22" s="281">
        <f t="shared" si="2"/>
        <v>0</v>
      </c>
      <c r="L22" s="39"/>
      <c r="M22" s="39"/>
      <c r="N22" s="40">
        <f>MATCH(I3&amp;E22&amp;F22&amp;G22&amp;H22,Söknr,0)</f>
        <v>2</v>
      </c>
      <c r="O22" s="39">
        <f t="shared" si="3"/>
        <v>0</v>
      </c>
      <c r="P22" s="14"/>
      <c r="Q22" s="14"/>
      <c r="R22" s="14"/>
      <c r="S22" s="14"/>
      <c r="T22" s="14"/>
      <c r="U22" s="14"/>
      <c r="V22" s="14"/>
      <c r="W22" s="14"/>
      <c r="X22" s="14"/>
      <c r="Y22" s="14"/>
    </row>
    <row r="23" spans="1:25" x14ac:dyDescent="0.2">
      <c r="A23" s="20"/>
      <c r="B23" s="20"/>
      <c r="C23" s="21"/>
      <c r="D23" s="31">
        <f t="shared" si="0"/>
        <v>0</v>
      </c>
      <c r="E23" s="22"/>
      <c r="F23" s="23"/>
      <c r="G23" s="21"/>
      <c r="H23" s="24"/>
      <c r="I23" s="23"/>
      <c r="J23" s="35">
        <f t="shared" si="1"/>
        <v>0</v>
      </c>
      <c r="K23" s="281">
        <f t="shared" si="2"/>
        <v>0</v>
      </c>
      <c r="L23" s="39"/>
      <c r="M23" s="39"/>
      <c r="N23" s="40">
        <f>MATCH(I3&amp;E23&amp;F23&amp;G23&amp;H23,Söknr,0)</f>
        <v>2</v>
      </c>
      <c r="O23" s="39">
        <f t="shared" si="3"/>
        <v>0</v>
      </c>
      <c r="P23" s="14"/>
      <c r="Q23" s="14"/>
      <c r="R23" s="14"/>
      <c r="S23" s="14"/>
      <c r="T23" s="14"/>
      <c r="U23" s="14"/>
      <c r="V23" s="14"/>
      <c r="W23" s="14"/>
      <c r="X23" s="14"/>
      <c r="Y23" s="14"/>
    </row>
    <row r="24" spans="1:25" x14ac:dyDescent="0.2">
      <c r="A24" s="20"/>
      <c r="B24" s="20"/>
      <c r="C24" s="21"/>
      <c r="D24" s="31">
        <f t="shared" si="0"/>
        <v>0</v>
      </c>
      <c r="E24" s="22"/>
      <c r="F24" s="23"/>
      <c r="G24" s="21"/>
      <c r="H24" s="24"/>
      <c r="I24" s="23"/>
      <c r="J24" s="35">
        <f t="shared" si="1"/>
        <v>0</v>
      </c>
      <c r="K24" s="281">
        <f t="shared" si="2"/>
        <v>0</v>
      </c>
      <c r="L24" s="39"/>
      <c r="M24" s="39"/>
      <c r="N24" s="40">
        <f>MATCH(I3&amp;E24&amp;F24&amp;G24&amp;H24,Söknr,0)</f>
        <v>2</v>
      </c>
      <c r="O24" s="39">
        <f t="shared" si="3"/>
        <v>0</v>
      </c>
      <c r="P24" s="14"/>
      <c r="Q24" s="14"/>
      <c r="R24" s="14"/>
      <c r="S24" s="14"/>
      <c r="T24" s="14"/>
      <c r="U24" s="14"/>
      <c r="V24" s="14"/>
      <c r="W24" s="14"/>
      <c r="X24" s="14"/>
      <c r="Y24" s="14"/>
    </row>
    <row r="25" spans="1:25" x14ac:dyDescent="0.2">
      <c r="A25" s="20"/>
      <c r="B25" s="20"/>
      <c r="C25" s="21"/>
      <c r="D25" s="31">
        <f t="shared" si="0"/>
        <v>0</v>
      </c>
      <c r="E25" s="22"/>
      <c r="F25" s="23"/>
      <c r="G25" s="21"/>
      <c r="H25" s="24"/>
      <c r="I25" s="23"/>
      <c r="J25" s="35">
        <f t="shared" si="1"/>
        <v>0</v>
      </c>
      <c r="K25" s="281">
        <f t="shared" si="2"/>
        <v>0</v>
      </c>
      <c r="L25" s="39"/>
      <c r="M25" s="39"/>
      <c r="N25" s="40">
        <f>MATCH(I3&amp;E25&amp;F25&amp;G25&amp;H25,Söknr,0)</f>
        <v>2</v>
      </c>
      <c r="O25" s="39">
        <f t="shared" si="3"/>
        <v>0</v>
      </c>
      <c r="P25" s="14"/>
      <c r="Q25" s="14"/>
      <c r="R25" s="14"/>
      <c r="S25" s="14"/>
      <c r="T25" s="14"/>
      <c r="U25" s="14"/>
      <c r="V25" s="14"/>
      <c r="W25" s="14"/>
      <c r="X25" s="14"/>
      <c r="Y25" s="14"/>
    </row>
    <row r="26" spans="1:25" x14ac:dyDescent="0.2">
      <c r="A26" s="20"/>
      <c r="B26" s="20"/>
      <c r="C26" s="21"/>
      <c r="D26" s="31">
        <f t="shared" si="0"/>
        <v>0</v>
      </c>
      <c r="E26" s="22"/>
      <c r="F26" s="23"/>
      <c r="G26" s="21"/>
      <c r="H26" s="24"/>
      <c r="I26" s="23"/>
      <c r="J26" s="35">
        <f t="shared" si="1"/>
        <v>0</v>
      </c>
      <c r="K26" s="281">
        <f t="shared" si="2"/>
        <v>0</v>
      </c>
      <c r="L26" s="39"/>
      <c r="M26" s="39"/>
      <c r="N26" s="40">
        <f>MATCH(I3&amp;E26&amp;F26&amp;G26&amp;H26,Söknr,0)</f>
        <v>2</v>
      </c>
      <c r="O26" s="39">
        <f t="shared" si="3"/>
        <v>0</v>
      </c>
      <c r="P26" s="14"/>
      <c r="Q26" s="14"/>
      <c r="R26" s="14"/>
      <c r="S26" s="14"/>
      <c r="T26" s="14"/>
      <c r="U26" s="14"/>
      <c r="V26" s="14"/>
      <c r="W26" s="14"/>
      <c r="X26" s="14"/>
      <c r="Y26" s="14"/>
    </row>
    <row r="27" spans="1:25" x14ac:dyDescent="0.2">
      <c r="A27" s="20"/>
      <c r="B27" s="20"/>
      <c r="C27" s="21"/>
      <c r="D27" s="31">
        <f t="shared" si="0"/>
        <v>0</v>
      </c>
      <c r="E27" s="22"/>
      <c r="F27" s="23"/>
      <c r="G27" s="21"/>
      <c r="H27" s="24"/>
      <c r="I27" s="23"/>
      <c r="J27" s="35">
        <f t="shared" si="1"/>
        <v>0</v>
      </c>
      <c r="K27" s="281">
        <f t="shared" si="2"/>
        <v>0</v>
      </c>
      <c r="L27" s="39"/>
      <c r="M27" s="39"/>
      <c r="N27" s="40">
        <f>MATCH(I3&amp;E27&amp;F27&amp;G27&amp;H27,Söknr,0)</f>
        <v>2</v>
      </c>
      <c r="O27" s="39">
        <f t="shared" si="3"/>
        <v>0</v>
      </c>
      <c r="P27" s="14"/>
      <c r="Q27" s="14"/>
      <c r="R27" s="14"/>
      <c r="S27" s="14"/>
      <c r="T27" s="14"/>
      <c r="U27" s="14"/>
      <c r="V27" s="14"/>
      <c r="W27" s="14"/>
      <c r="X27" s="14"/>
      <c r="Y27" s="14"/>
    </row>
    <row r="28" spans="1:25" x14ac:dyDescent="0.2">
      <c r="A28" s="20"/>
      <c r="B28" s="20"/>
      <c r="C28" s="21"/>
      <c r="D28" s="31">
        <f t="shared" si="0"/>
        <v>0</v>
      </c>
      <c r="E28" s="22"/>
      <c r="F28" s="23"/>
      <c r="G28" s="21"/>
      <c r="H28" s="24"/>
      <c r="I28" s="23"/>
      <c r="J28" s="35">
        <f t="shared" si="1"/>
        <v>0</v>
      </c>
      <c r="K28" s="281">
        <f t="shared" si="2"/>
        <v>0</v>
      </c>
      <c r="L28" s="39"/>
      <c r="M28" s="39"/>
      <c r="N28" s="40">
        <f>MATCH(I3&amp;E28&amp;F28&amp;G28&amp;H28,Söknr,0)</f>
        <v>2</v>
      </c>
      <c r="O28" s="39">
        <f t="shared" si="3"/>
        <v>0</v>
      </c>
      <c r="P28" s="14"/>
      <c r="Q28" s="14"/>
      <c r="R28" s="14"/>
      <c r="S28" s="14"/>
      <c r="T28" s="14"/>
      <c r="U28" s="14"/>
      <c r="V28" s="14"/>
      <c r="W28" s="14"/>
      <c r="X28" s="14"/>
      <c r="Y28" s="14"/>
    </row>
    <row r="29" spans="1:25" x14ac:dyDescent="0.2">
      <c r="A29" s="20"/>
      <c r="B29" s="20"/>
      <c r="C29" s="21"/>
      <c r="D29" s="31">
        <f t="shared" si="0"/>
        <v>0</v>
      </c>
      <c r="E29" s="22"/>
      <c r="F29" s="23"/>
      <c r="G29" s="21"/>
      <c r="H29" s="24"/>
      <c r="I29" s="23"/>
      <c r="J29" s="35">
        <f t="shared" si="1"/>
        <v>0</v>
      </c>
      <c r="K29" s="281">
        <f t="shared" si="2"/>
        <v>0</v>
      </c>
      <c r="L29" s="39"/>
      <c r="M29" s="39"/>
      <c r="N29" s="40">
        <f>MATCH(I3&amp;E29&amp;F29&amp;G29&amp;H29,Söknr,0)</f>
        <v>2</v>
      </c>
      <c r="O29" s="39">
        <f t="shared" si="3"/>
        <v>0</v>
      </c>
      <c r="P29" s="14"/>
      <c r="Q29" s="14"/>
      <c r="R29" s="14"/>
      <c r="S29" s="14"/>
      <c r="T29" s="14"/>
      <c r="U29" s="14"/>
      <c r="V29" s="14"/>
      <c r="W29" s="14"/>
      <c r="X29" s="14"/>
      <c r="Y29" s="14"/>
    </row>
    <row r="30" spans="1:25" x14ac:dyDescent="0.2">
      <c r="A30" s="20"/>
      <c r="B30" s="20"/>
      <c r="C30" s="21"/>
      <c r="D30" s="31">
        <f t="shared" si="0"/>
        <v>0</v>
      </c>
      <c r="E30" s="22"/>
      <c r="F30" s="23"/>
      <c r="G30" s="21"/>
      <c r="H30" s="24"/>
      <c r="I30" s="23"/>
      <c r="J30" s="35">
        <f t="shared" si="1"/>
        <v>0</v>
      </c>
      <c r="K30" s="281">
        <f t="shared" si="2"/>
        <v>0</v>
      </c>
      <c r="L30" s="39"/>
      <c r="M30" s="39"/>
      <c r="N30" s="40">
        <f>MATCH(I3&amp;E30&amp;F30&amp;G30&amp;H30,Söknr,0)</f>
        <v>2</v>
      </c>
      <c r="O30" s="39">
        <f t="shared" si="3"/>
        <v>0</v>
      </c>
      <c r="P30" s="14"/>
      <c r="Q30" s="14"/>
      <c r="R30" s="14"/>
      <c r="S30" s="14"/>
      <c r="T30" s="14"/>
      <c r="U30" s="14"/>
      <c r="V30" s="14"/>
      <c r="W30" s="14"/>
      <c r="X30" s="14"/>
      <c r="Y30" s="14"/>
    </row>
    <row r="31" spans="1:25" x14ac:dyDescent="0.2">
      <c r="A31" s="20"/>
      <c r="B31" s="20"/>
      <c r="C31" s="21"/>
      <c r="D31" s="31">
        <f t="shared" si="0"/>
        <v>0</v>
      </c>
      <c r="E31" s="22"/>
      <c r="F31" s="23"/>
      <c r="G31" s="21"/>
      <c r="H31" s="24"/>
      <c r="I31" s="23"/>
      <c r="J31" s="35">
        <f t="shared" si="1"/>
        <v>0</v>
      </c>
      <c r="K31" s="281">
        <f t="shared" si="2"/>
        <v>0</v>
      </c>
      <c r="L31" s="39"/>
      <c r="M31" s="39"/>
      <c r="N31" s="40">
        <f>MATCH(I3&amp;E31&amp;F31&amp;G31&amp;H31,Söknr,0)</f>
        <v>2</v>
      </c>
      <c r="O31" s="39">
        <f t="shared" si="3"/>
        <v>0</v>
      </c>
      <c r="P31" s="14"/>
      <c r="Q31" s="14"/>
      <c r="R31" s="14"/>
      <c r="S31" s="14"/>
      <c r="T31" s="14"/>
      <c r="U31" s="14"/>
      <c r="V31" s="14"/>
      <c r="W31" s="14"/>
      <c r="X31" s="14"/>
      <c r="Y31" s="14"/>
    </row>
    <row r="32" spans="1:25" x14ac:dyDescent="0.2">
      <c r="A32" s="20"/>
      <c r="B32" s="20"/>
      <c r="C32" s="21"/>
      <c r="D32" s="31">
        <f t="shared" si="0"/>
        <v>0</v>
      </c>
      <c r="E32" s="22"/>
      <c r="F32" s="23"/>
      <c r="G32" s="21"/>
      <c r="H32" s="24"/>
      <c r="I32" s="23"/>
      <c r="J32" s="35">
        <f t="shared" si="1"/>
        <v>0</v>
      </c>
      <c r="K32" s="281">
        <f t="shared" si="2"/>
        <v>0</v>
      </c>
      <c r="L32" s="39"/>
      <c r="M32" s="39"/>
      <c r="N32" s="40">
        <f>MATCH(I3&amp;E32&amp;F32&amp;G32&amp;H32,Söknr,0)</f>
        <v>2</v>
      </c>
      <c r="O32" s="39">
        <f t="shared" si="3"/>
        <v>0</v>
      </c>
      <c r="P32" s="14"/>
      <c r="Q32" s="14"/>
      <c r="R32" s="14"/>
      <c r="S32" s="14"/>
      <c r="T32" s="14"/>
      <c r="U32" s="14"/>
      <c r="V32" s="14"/>
      <c r="W32" s="14"/>
      <c r="X32" s="14"/>
      <c r="Y32" s="14"/>
    </row>
    <row r="33" spans="1:25" x14ac:dyDescent="0.2">
      <c r="A33" s="20"/>
      <c r="B33" s="20"/>
      <c r="C33" s="21"/>
      <c r="D33" s="31">
        <f t="shared" si="0"/>
        <v>0</v>
      </c>
      <c r="E33" s="22"/>
      <c r="F33" s="23"/>
      <c r="G33" s="21"/>
      <c r="H33" s="24"/>
      <c r="I33" s="23"/>
      <c r="J33" s="35">
        <f t="shared" si="1"/>
        <v>0</v>
      </c>
      <c r="K33" s="281">
        <f t="shared" si="2"/>
        <v>0</v>
      </c>
      <c r="L33" s="39"/>
      <c r="M33" s="39"/>
      <c r="N33" s="40">
        <f>MATCH(I3&amp;E33&amp;F33&amp;G33&amp;H33,Söknr,0)</f>
        <v>2</v>
      </c>
      <c r="O33" s="39">
        <f t="shared" si="3"/>
        <v>0</v>
      </c>
      <c r="P33" s="14"/>
      <c r="Q33" s="14"/>
      <c r="R33" s="14"/>
      <c r="S33" s="14"/>
      <c r="T33" s="14"/>
      <c r="U33" s="14"/>
      <c r="V33" s="14"/>
      <c r="W33" s="14"/>
      <c r="X33" s="14"/>
      <c r="Y33" s="14"/>
    </row>
    <row r="34" spans="1:25" x14ac:dyDescent="0.2">
      <c r="A34" s="20"/>
      <c r="B34" s="20"/>
      <c r="C34" s="21"/>
      <c r="D34" s="31">
        <f t="shared" si="0"/>
        <v>0</v>
      </c>
      <c r="E34" s="22"/>
      <c r="F34" s="23"/>
      <c r="G34" s="21"/>
      <c r="H34" s="24"/>
      <c r="I34" s="23"/>
      <c r="J34" s="35">
        <f t="shared" si="1"/>
        <v>0</v>
      </c>
      <c r="K34" s="281">
        <f t="shared" si="2"/>
        <v>0</v>
      </c>
      <c r="L34" s="39"/>
      <c r="M34" s="39"/>
      <c r="N34" s="40">
        <f>MATCH(I3&amp;E34&amp;F34&amp;G34&amp;H34,Söknr,0)</f>
        <v>2</v>
      </c>
      <c r="O34" s="39">
        <f t="shared" si="3"/>
        <v>0</v>
      </c>
      <c r="P34" s="14"/>
      <c r="Q34" s="14"/>
      <c r="R34" s="14"/>
      <c r="S34" s="14"/>
      <c r="T34" s="14"/>
      <c r="U34" s="14"/>
      <c r="V34" s="14"/>
      <c r="W34" s="14"/>
      <c r="X34" s="14"/>
      <c r="Y34" s="14"/>
    </row>
    <row r="35" spans="1:25" x14ac:dyDescent="0.2">
      <c r="A35" s="20"/>
      <c r="B35" s="20"/>
      <c r="C35" s="21"/>
      <c r="D35" s="31">
        <f t="shared" si="0"/>
        <v>0</v>
      </c>
      <c r="E35" s="22"/>
      <c r="F35" s="23"/>
      <c r="G35" s="21"/>
      <c r="H35" s="24"/>
      <c r="I35" s="23"/>
      <c r="J35" s="35">
        <f t="shared" si="1"/>
        <v>0</v>
      </c>
      <c r="K35" s="281">
        <f t="shared" si="2"/>
        <v>0</v>
      </c>
      <c r="L35" s="39"/>
      <c r="M35" s="39"/>
      <c r="N35" s="40">
        <f>MATCH(I3&amp;E35&amp;F35&amp;G35&amp;H35,Söknr,0)</f>
        <v>2</v>
      </c>
      <c r="O35" s="39">
        <f t="shared" si="3"/>
        <v>0</v>
      </c>
      <c r="P35" s="14"/>
      <c r="Q35" s="14"/>
      <c r="R35" s="14"/>
      <c r="S35" s="14"/>
      <c r="T35" s="14"/>
      <c r="U35" s="14"/>
      <c r="V35" s="14"/>
      <c r="W35" s="14"/>
      <c r="X35" s="14"/>
      <c r="Y35" s="14"/>
    </row>
    <row r="36" spans="1:25" x14ac:dyDescent="0.2">
      <c r="A36" s="20"/>
      <c r="B36" s="20"/>
      <c r="C36" s="21"/>
      <c r="D36" s="31">
        <f t="shared" si="0"/>
        <v>0</v>
      </c>
      <c r="E36" s="22"/>
      <c r="F36" s="23"/>
      <c r="G36" s="21"/>
      <c r="H36" s="24"/>
      <c r="I36" s="23"/>
      <c r="J36" s="35">
        <f t="shared" si="1"/>
        <v>0</v>
      </c>
      <c r="K36" s="281">
        <f t="shared" si="2"/>
        <v>0</v>
      </c>
      <c r="L36" s="39"/>
      <c r="M36" s="39"/>
      <c r="N36" s="40">
        <f>MATCH(I3&amp;E36&amp;F36&amp;G36&amp;H36,Söknr,0)</f>
        <v>2</v>
      </c>
      <c r="O36" s="39">
        <f t="shared" si="3"/>
        <v>0</v>
      </c>
      <c r="P36" s="14"/>
      <c r="Q36" s="14"/>
      <c r="R36" s="14"/>
      <c r="S36" s="14"/>
      <c r="T36" s="14"/>
      <c r="U36" s="14"/>
      <c r="V36" s="14"/>
      <c r="W36" s="14"/>
      <c r="X36" s="14"/>
      <c r="Y36" s="14"/>
    </row>
    <row r="37" spans="1:25" x14ac:dyDescent="0.2">
      <c r="A37" s="20"/>
      <c r="B37" s="20"/>
      <c r="C37" s="21"/>
      <c r="D37" s="31">
        <f t="shared" si="0"/>
        <v>0</v>
      </c>
      <c r="E37" s="22"/>
      <c r="F37" s="23"/>
      <c r="G37" s="21"/>
      <c r="H37" s="24"/>
      <c r="I37" s="23"/>
      <c r="J37" s="35">
        <f t="shared" si="1"/>
        <v>0</v>
      </c>
      <c r="K37" s="281">
        <f t="shared" si="2"/>
        <v>0</v>
      </c>
      <c r="L37" s="39"/>
      <c r="M37" s="39"/>
      <c r="N37" s="40">
        <f>MATCH(I3&amp;E37&amp;F37&amp;G37&amp;H37,Söknr,0)</f>
        <v>2</v>
      </c>
      <c r="O37" s="39">
        <f t="shared" si="3"/>
        <v>0</v>
      </c>
      <c r="P37" s="14"/>
      <c r="Q37" s="14"/>
      <c r="R37" s="14"/>
      <c r="S37" s="14"/>
      <c r="T37" s="14"/>
      <c r="U37" s="14"/>
      <c r="V37" s="14"/>
      <c r="W37" s="14"/>
      <c r="X37" s="14"/>
      <c r="Y37" s="14"/>
    </row>
    <row r="38" spans="1:25" x14ac:dyDescent="0.2">
      <c r="A38" s="20"/>
      <c r="B38" s="20"/>
      <c r="C38" s="21"/>
      <c r="D38" s="31">
        <f t="shared" si="0"/>
        <v>0</v>
      </c>
      <c r="E38" s="22"/>
      <c r="F38" s="23"/>
      <c r="G38" s="21"/>
      <c r="H38" s="24"/>
      <c r="I38" s="23"/>
      <c r="J38" s="35">
        <f t="shared" si="1"/>
        <v>0</v>
      </c>
      <c r="K38" s="281">
        <f t="shared" si="2"/>
        <v>0</v>
      </c>
      <c r="L38" s="39"/>
      <c r="M38" s="39"/>
      <c r="N38" s="40">
        <f>MATCH(I3&amp;E38&amp;F38&amp;G38&amp;H38,Söknr,0)</f>
        <v>2</v>
      </c>
      <c r="O38" s="39">
        <f t="shared" si="3"/>
        <v>0</v>
      </c>
      <c r="P38" s="14"/>
      <c r="Q38" s="14"/>
      <c r="R38" s="14"/>
      <c r="S38" s="14"/>
      <c r="T38" s="14"/>
      <c r="U38" s="14"/>
      <c r="V38" s="14"/>
      <c r="W38" s="14"/>
      <c r="X38" s="14"/>
      <c r="Y38" s="14"/>
    </row>
    <row r="39" spans="1:25" x14ac:dyDescent="0.2">
      <c r="A39" s="20"/>
      <c r="B39" s="20"/>
      <c r="C39" s="21"/>
      <c r="D39" s="31">
        <f t="shared" si="0"/>
        <v>0</v>
      </c>
      <c r="E39" s="22"/>
      <c r="F39" s="23"/>
      <c r="G39" s="21"/>
      <c r="H39" s="24"/>
      <c r="I39" s="23"/>
      <c r="J39" s="35">
        <f t="shared" si="1"/>
        <v>0</v>
      </c>
      <c r="K39" s="281">
        <f t="shared" si="2"/>
        <v>0</v>
      </c>
      <c r="L39" s="39"/>
      <c r="M39" s="39"/>
      <c r="N39" s="40">
        <f>MATCH(I3&amp;E39&amp;F39&amp;G39&amp;H39,Söknr,0)</f>
        <v>2</v>
      </c>
      <c r="O39" s="39">
        <f t="shared" si="3"/>
        <v>0</v>
      </c>
      <c r="P39" s="14"/>
      <c r="Q39" s="14"/>
      <c r="R39" s="14"/>
      <c r="S39" s="14"/>
      <c r="T39" s="14"/>
      <c r="U39" s="14"/>
      <c r="V39" s="14"/>
      <c r="W39" s="14"/>
      <c r="X39" s="14"/>
      <c r="Y39" s="14"/>
    </row>
    <row r="40" spans="1:25" x14ac:dyDescent="0.2">
      <c r="A40" s="20"/>
      <c r="B40" s="20"/>
      <c r="C40" s="21"/>
      <c r="D40" s="31">
        <f t="shared" si="0"/>
        <v>0</v>
      </c>
      <c r="E40" s="22"/>
      <c r="F40" s="23"/>
      <c r="G40" s="21"/>
      <c r="H40" s="24"/>
      <c r="I40" s="23"/>
      <c r="J40" s="35">
        <f t="shared" si="1"/>
        <v>0</v>
      </c>
      <c r="K40" s="281">
        <f t="shared" si="2"/>
        <v>0</v>
      </c>
      <c r="L40" s="39"/>
      <c r="M40" s="39"/>
      <c r="N40" s="40">
        <f>MATCH(I3&amp;E40&amp;F40&amp;G40&amp;H40,Söknr,0)</f>
        <v>2</v>
      </c>
      <c r="O40" s="39">
        <f t="shared" si="3"/>
        <v>0</v>
      </c>
      <c r="P40" s="14"/>
      <c r="Q40" s="14"/>
      <c r="R40" s="14"/>
      <c r="S40" s="14"/>
      <c r="T40" s="14"/>
      <c r="U40" s="14"/>
      <c r="V40" s="14"/>
      <c r="W40" s="14"/>
      <c r="X40" s="14"/>
      <c r="Y40" s="14"/>
    </row>
    <row r="41" spans="1:25" x14ac:dyDescent="0.2">
      <c r="A41" s="20"/>
      <c r="B41" s="20"/>
      <c r="C41" s="21"/>
      <c r="D41" s="31">
        <f t="shared" si="0"/>
        <v>0</v>
      </c>
      <c r="E41" s="22"/>
      <c r="F41" s="23"/>
      <c r="G41" s="21"/>
      <c r="H41" s="24"/>
      <c r="I41" s="23"/>
      <c r="J41" s="35">
        <f t="shared" si="1"/>
        <v>0</v>
      </c>
      <c r="K41" s="281">
        <f t="shared" si="2"/>
        <v>0</v>
      </c>
      <c r="L41" s="39"/>
      <c r="M41" s="39"/>
      <c r="N41" s="40">
        <f>MATCH(I3&amp;E41&amp;F41&amp;G41&amp;H41,Söknr,0)</f>
        <v>2</v>
      </c>
      <c r="O41" s="39">
        <f t="shared" si="3"/>
        <v>0</v>
      </c>
      <c r="P41" s="14"/>
      <c r="Q41" s="14"/>
      <c r="R41" s="14"/>
      <c r="S41" s="14"/>
      <c r="T41" s="14"/>
      <c r="U41" s="14"/>
      <c r="V41" s="14"/>
      <c r="W41" s="14"/>
      <c r="X41" s="14"/>
      <c r="Y41" s="14"/>
    </row>
    <row r="42" spans="1:25" x14ac:dyDescent="0.2">
      <c r="A42" s="20"/>
      <c r="B42" s="20"/>
      <c r="C42" s="21"/>
      <c r="D42" s="31">
        <f t="shared" si="0"/>
        <v>0</v>
      </c>
      <c r="E42" s="22"/>
      <c r="F42" s="23"/>
      <c r="G42" s="21"/>
      <c r="H42" s="24"/>
      <c r="I42" s="23"/>
      <c r="J42" s="35">
        <f t="shared" si="1"/>
        <v>0</v>
      </c>
      <c r="K42" s="281">
        <f t="shared" si="2"/>
        <v>0</v>
      </c>
      <c r="L42" s="39"/>
      <c r="M42" s="39"/>
      <c r="N42" s="40">
        <f>MATCH(I3&amp;E42&amp;F42&amp;G42&amp;H42,Söknr,0)</f>
        <v>2</v>
      </c>
      <c r="O42" s="39">
        <f t="shared" si="3"/>
        <v>0</v>
      </c>
      <c r="P42" s="14"/>
      <c r="Q42" s="14"/>
      <c r="R42" s="14"/>
      <c r="S42" s="14"/>
      <c r="T42" s="14"/>
      <c r="U42" s="14"/>
      <c r="V42" s="14"/>
      <c r="W42" s="14"/>
      <c r="X42" s="14"/>
      <c r="Y42" s="14"/>
    </row>
    <row r="43" spans="1:25" x14ac:dyDescent="0.2">
      <c r="A43" s="20"/>
      <c r="B43" s="20"/>
      <c r="C43" s="21"/>
      <c r="D43" s="31">
        <f t="shared" si="0"/>
        <v>0</v>
      </c>
      <c r="E43" s="22"/>
      <c r="F43" s="23"/>
      <c r="G43" s="21"/>
      <c r="H43" s="24"/>
      <c r="I43" s="23"/>
      <c r="J43" s="35">
        <f t="shared" si="1"/>
        <v>0</v>
      </c>
      <c r="K43" s="281">
        <f t="shared" si="2"/>
        <v>0</v>
      </c>
      <c r="L43" s="39"/>
      <c r="M43" s="39"/>
      <c r="N43" s="40">
        <f>MATCH(I3&amp;E43&amp;F43&amp;G43&amp;H43,Söknr,0)</f>
        <v>2</v>
      </c>
      <c r="O43" s="39">
        <f t="shared" si="3"/>
        <v>0</v>
      </c>
      <c r="P43" s="14"/>
      <c r="Q43" s="14"/>
      <c r="R43" s="14"/>
      <c r="S43" s="14"/>
      <c r="T43" s="14"/>
      <c r="U43" s="14"/>
      <c r="V43" s="14"/>
      <c r="W43" s="14"/>
      <c r="X43" s="14"/>
      <c r="Y43" s="14"/>
    </row>
    <row r="44" spans="1:25" x14ac:dyDescent="0.2">
      <c r="A44" s="20"/>
      <c r="B44" s="20"/>
      <c r="C44" s="21"/>
      <c r="D44" s="31">
        <f t="shared" si="0"/>
        <v>0</v>
      </c>
      <c r="E44" s="22"/>
      <c r="F44" s="23"/>
      <c r="G44" s="21"/>
      <c r="H44" s="24"/>
      <c r="I44" s="23"/>
      <c r="J44" s="35">
        <f t="shared" si="1"/>
        <v>0</v>
      </c>
      <c r="K44" s="281">
        <f t="shared" si="2"/>
        <v>0</v>
      </c>
      <c r="L44" s="39"/>
      <c r="M44" s="39"/>
      <c r="N44" s="40">
        <f>MATCH(I3&amp;E44&amp;F44&amp;G44&amp;H44,Söknr,0)</f>
        <v>2</v>
      </c>
      <c r="O44" s="39">
        <f t="shared" si="3"/>
        <v>0</v>
      </c>
      <c r="P44" s="14"/>
      <c r="Q44" s="14"/>
      <c r="R44" s="14"/>
      <c r="S44" s="14"/>
      <c r="T44" s="14"/>
      <c r="U44" s="14"/>
      <c r="V44" s="14"/>
      <c r="W44" s="14"/>
      <c r="X44" s="14"/>
      <c r="Y44" s="14"/>
    </row>
    <row r="45" spans="1:25" x14ac:dyDescent="0.2">
      <c r="A45" s="20"/>
      <c r="B45" s="20"/>
      <c r="C45" s="21"/>
      <c r="D45" s="31">
        <f t="shared" si="0"/>
        <v>0</v>
      </c>
      <c r="E45" s="22"/>
      <c r="F45" s="23"/>
      <c r="G45" s="21"/>
      <c r="H45" s="24"/>
      <c r="I45" s="23"/>
      <c r="J45" s="35">
        <f t="shared" si="1"/>
        <v>0</v>
      </c>
      <c r="K45" s="281">
        <f t="shared" si="2"/>
        <v>0</v>
      </c>
      <c r="L45" s="39"/>
      <c r="M45" s="39"/>
      <c r="N45" s="40">
        <f>MATCH(I3&amp;E45&amp;F45&amp;G45&amp;H45,Söknr,0)</f>
        <v>2</v>
      </c>
      <c r="O45" s="39">
        <f t="shared" si="3"/>
        <v>0</v>
      </c>
      <c r="P45" s="14"/>
      <c r="Q45" s="14"/>
      <c r="R45" s="14"/>
      <c r="S45" s="14"/>
      <c r="T45" s="14"/>
      <c r="U45" s="14"/>
      <c r="V45" s="14"/>
      <c r="W45" s="14"/>
      <c r="X45" s="14"/>
      <c r="Y45" s="14"/>
    </row>
    <row r="46" spans="1:25" x14ac:dyDescent="0.2">
      <c r="A46" s="20"/>
      <c r="B46" s="20"/>
      <c r="C46" s="21"/>
      <c r="D46" s="31">
        <f t="shared" si="0"/>
        <v>0</v>
      </c>
      <c r="E46" s="22"/>
      <c r="F46" s="23"/>
      <c r="G46" s="21"/>
      <c r="H46" s="24"/>
      <c r="I46" s="23"/>
      <c r="J46" s="35">
        <f t="shared" si="1"/>
        <v>0</v>
      </c>
      <c r="K46" s="281">
        <f t="shared" si="2"/>
        <v>0</v>
      </c>
      <c r="L46" s="39"/>
      <c r="M46" s="39"/>
      <c r="N46" s="40">
        <f>MATCH(I3&amp;E46&amp;F46&amp;G46&amp;H46,Söknr,0)</f>
        <v>2</v>
      </c>
      <c r="O46" s="39">
        <f t="shared" si="3"/>
        <v>0</v>
      </c>
      <c r="P46" s="14"/>
      <c r="Q46" s="14"/>
      <c r="R46" s="14"/>
      <c r="S46" s="14"/>
      <c r="T46" s="14"/>
      <c r="U46" s="14"/>
      <c r="V46" s="14"/>
      <c r="W46" s="14"/>
      <c r="X46" s="14"/>
      <c r="Y46" s="14"/>
    </row>
    <row r="47" spans="1:25" x14ac:dyDescent="0.2">
      <c r="A47" s="20"/>
      <c r="B47" s="20"/>
      <c r="C47" s="21"/>
      <c r="D47" s="31">
        <f t="shared" si="0"/>
        <v>0</v>
      </c>
      <c r="E47" s="22"/>
      <c r="F47" s="23"/>
      <c r="G47" s="21"/>
      <c r="H47" s="24"/>
      <c r="I47" s="23"/>
      <c r="J47" s="35">
        <f t="shared" si="1"/>
        <v>0</v>
      </c>
      <c r="K47" s="281">
        <f t="shared" si="2"/>
        <v>0</v>
      </c>
      <c r="L47" s="39"/>
      <c r="M47" s="39"/>
      <c r="N47" s="40">
        <f>MATCH(I3&amp;E47&amp;F47&amp;G47&amp;H47,Söknr,0)</f>
        <v>2</v>
      </c>
      <c r="O47" s="39">
        <f t="shared" si="3"/>
        <v>0</v>
      </c>
      <c r="P47" s="14"/>
      <c r="Q47" s="14"/>
      <c r="R47" s="14"/>
      <c r="S47" s="14"/>
      <c r="T47" s="14"/>
      <c r="U47" s="14"/>
      <c r="V47" s="14"/>
      <c r="W47" s="14"/>
      <c r="X47" s="14"/>
      <c r="Y47" s="14"/>
    </row>
    <row r="48" spans="1:25" ht="13.5" thickBot="1" x14ac:dyDescent="0.25">
      <c r="A48" s="25"/>
      <c r="B48" s="25"/>
      <c r="C48" s="26"/>
      <c r="D48" s="32">
        <f t="shared" si="0"/>
        <v>0</v>
      </c>
      <c r="E48" s="27"/>
      <c r="F48" s="28"/>
      <c r="G48" s="26"/>
      <c r="H48" s="29"/>
      <c r="I48" s="28"/>
      <c r="J48" s="36">
        <f t="shared" si="1"/>
        <v>0</v>
      </c>
      <c r="K48" s="282"/>
      <c r="L48" s="39"/>
      <c r="M48" s="39"/>
      <c r="N48" s="40">
        <f>MATCH(I3&amp;E48&amp;F48&amp;G48&amp;H48,Söknr,0)</f>
        <v>2</v>
      </c>
      <c r="O48" s="39">
        <f t="shared" si="3"/>
        <v>0</v>
      </c>
      <c r="P48" s="14"/>
      <c r="Q48" s="14"/>
      <c r="R48" s="14"/>
      <c r="S48" s="14"/>
      <c r="T48" s="14"/>
      <c r="U48" s="14"/>
      <c r="V48" s="14"/>
      <c r="W48" s="14"/>
      <c r="X48" s="14"/>
      <c r="Y48" s="14"/>
    </row>
    <row r="49" spans="1:25" ht="13.5" thickBot="1" x14ac:dyDescent="0.25">
      <c r="A49" s="62"/>
      <c r="B49" s="63" t="s">
        <v>457</v>
      </c>
      <c r="C49" s="64"/>
      <c r="D49" s="33">
        <f>SUM(D7:D48)</f>
        <v>0</v>
      </c>
      <c r="E49" s="65"/>
      <c r="F49" s="66"/>
      <c r="G49" s="66"/>
      <c r="H49" s="67"/>
      <c r="I49" s="720" t="s">
        <v>469</v>
      </c>
      <c r="J49" s="721"/>
      <c r="K49" s="283">
        <f>SUM(K7:K48)</f>
        <v>0</v>
      </c>
      <c r="L49" s="39"/>
      <c r="M49" s="39"/>
      <c r="N49" s="39"/>
      <c r="O49" s="39"/>
      <c r="P49" s="14"/>
      <c r="Q49" s="14"/>
      <c r="R49" s="14"/>
      <c r="S49" s="14"/>
      <c r="T49" s="14"/>
      <c r="U49" s="14"/>
      <c r="V49" s="14"/>
      <c r="W49" s="14"/>
      <c r="X49" s="14"/>
      <c r="Y49" s="14"/>
    </row>
    <row r="50" spans="1:25" x14ac:dyDescent="0.2">
      <c r="A50" s="39"/>
      <c r="B50" s="39"/>
      <c r="C50" s="39"/>
      <c r="D50" s="39"/>
      <c r="E50" s="39"/>
      <c r="F50" s="39"/>
      <c r="G50" s="39"/>
      <c r="H50" s="39"/>
      <c r="I50" s="39"/>
      <c r="J50" s="39"/>
      <c r="K50" s="39"/>
      <c r="L50" s="39"/>
      <c r="M50" s="39"/>
      <c r="N50" s="39"/>
      <c r="O50" s="39"/>
      <c r="P50" s="14"/>
      <c r="Q50" s="14"/>
      <c r="R50" s="14"/>
      <c r="S50" s="14"/>
      <c r="T50" s="14"/>
      <c r="U50" s="14"/>
      <c r="V50" s="14"/>
      <c r="W50" s="14"/>
      <c r="X50" s="14"/>
      <c r="Y50" s="14"/>
    </row>
    <row r="51" spans="1:25" x14ac:dyDescent="0.2">
      <c r="A51" s="39"/>
      <c r="B51" s="39"/>
      <c r="C51" s="39"/>
      <c r="D51" s="39"/>
      <c r="E51" s="39"/>
      <c r="F51" s="39"/>
      <c r="G51" s="39"/>
      <c r="H51" s="39"/>
      <c r="I51" s="39"/>
      <c r="J51" s="39"/>
      <c r="K51" s="39"/>
      <c r="L51" s="39"/>
      <c r="M51" s="39"/>
      <c r="N51" s="39"/>
      <c r="O51" s="39"/>
      <c r="P51" s="14"/>
      <c r="Q51" s="14"/>
      <c r="R51" s="14"/>
      <c r="S51" s="14"/>
      <c r="T51" s="14"/>
      <c r="U51" s="14"/>
      <c r="V51" s="14"/>
      <c r="W51" s="14"/>
      <c r="X51" s="14"/>
      <c r="Y51" s="14"/>
    </row>
    <row r="52" spans="1:25" x14ac:dyDescent="0.2">
      <c r="A52" s="39"/>
      <c r="B52" s="39"/>
      <c r="C52" s="39"/>
      <c r="D52" s="39"/>
      <c r="E52" s="39"/>
      <c r="F52" s="39"/>
      <c r="G52" s="39"/>
      <c r="H52" s="39"/>
      <c r="I52" s="39"/>
      <c r="J52" s="39"/>
      <c r="K52" s="39"/>
      <c r="L52" s="39"/>
      <c r="M52" s="39"/>
      <c r="N52" s="39"/>
      <c r="O52" s="39"/>
      <c r="P52" s="14"/>
      <c r="Q52" s="14"/>
      <c r="R52" s="14"/>
      <c r="S52" s="14"/>
      <c r="T52" s="14"/>
      <c r="U52" s="14"/>
      <c r="V52" s="14"/>
      <c r="W52" s="14"/>
      <c r="X52" s="14"/>
      <c r="Y52" s="14"/>
    </row>
    <row r="53" spans="1:25" x14ac:dyDescent="0.2">
      <c r="A53" s="39"/>
      <c r="B53" s="39"/>
      <c r="C53" s="39"/>
      <c r="D53" s="39"/>
      <c r="E53" s="39"/>
      <c r="F53" s="39"/>
      <c r="G53" s="39"/>
      <c r="H53" s="39"/>
      <c r="I53" s="39"/>
      <c r="J53" s="39"/>
      <c r="K53" s="39"/>
      <c r="L53" s="39"/>
      <c r="M53" s="39"/>
      <c r="N53" s="39"/>
      <c r="O53" s="39"/>
      <c r="P53" s="14"/>
      <c r="Q53" s="14"/>
      <c r="R53" s="14"/>
      <c r="S53" s="14"/>
      <c r="T53" s="14"/>
      <c r="U53" s="14"/>
      <c r="V53" s="14"/>
      <c r="W53" s="14"/>
      <c r="X53" s="14"/>
      <c r="Y53" s="14"/>
    </row>
    <row r="54" spans="1:25" x14ac:dyDescent="0.2">
      <c r="A54" s="39"/>
      <c r="B54" s="39"/>
      <c r="C54" s="39"/>
      <c r="D54" s="39"/>
      <c r="E54" s="39"/>
      <c r="F54" s="39"/>
      <c r="G54" s="39"/>
      <c r="H54" s="39"/>
      <c r="I54" s="39"/>
      <c r="J54" s="39"/>
      <c r="K54" s="39"/>
      <c r="L54" s="39"/>
      <c r="M54" s="39"/>
      <c r="N54" s="39"/>
      <c r="O54" s="39"/>
      <c r="P54" s="14"/>
      <c r="Q54" s="14"/>
      <c r="R54" s="14"/>
      <c r="S54" s="14"/>
      <c r="T54" s="14"/>
      <c r="U54" s="14"/>
      <c r="V54" s="14"/>
      <c r="W54" s="14"/>
      <c r="X54" s="14"/>
      <c r="Y54" s="14"/>
    </row>
    <row r="55" spans="1:25" x14ac:dyDescent="0.2">
      <c r="A55" s="39"/>
      <c r="B55" s="39"/>
      <c r="C55" s="39"/>
      <c r="D55" s="39"/>
      <c r="E55" s="39"/>
      <c r="F55" s="39"/>
      <c r="G55" s="39"/>
      <c r="H55" s="39"/>
      <c r="I55" s="39"/>
      <c r="J55" s="39"/>
      <c r="K55" s="39"/>
      <c r="L55" s="39"/>
      <c r="M55" s="39"/>
      <c r="N55" s="39"/>
      <c r="O55" s="39"/>
      <c r="P55" s="14"/>
      <c r="Q55" s="14"/>
      <c r="R55" s="14"/>
      <c r="S55" s="14"/>
      <c r="T55" s="14"/>
      <c r="U55" s="14"/>
      <c r="V55" s="14"/>
      <c r="W55" s="14"/>
      <c r="X55" s="14"/>
      <c r="Y55" s="14"/>
    </row>
    <row r="56" spans="1:25" x14ac:dyDescent="0.2">
      <c r="A56" s="39"/>
      <c r="B56" s="39"/>
      <c r="C56" s="39"/>
      <c r="D56" s="39"/>
      <c r="E56" s="39"/>
      <c r="F56" s="39"/>
      <c r="G56" s="39"/>
      <c r="H56" s="39"/>
      <c r="I56" s="39"/>
      <c r="J56" s="39"/>
      <c r="K56" s="39"/>
      <c r="L56" s="39"/>
      <c r="M56" s="39"/>
      <c r="N56" s="39"/>
      <c r="O56" s="39"/>
      <c r="P56" s="14"/>
      <c r="Q56" s="14"/>
      <c r="R56" s="14"/>
      <c r="S56" s="14"/>
      <c r="T56" s="14"/>
      <c r="U56" s="14"/>
      <c r="V56" s="14"/>
      <c r="W56" s="14"/>
      <c r="X56" s="14"/>
      <c r="Y56" s="14"/>
    </row>
    <row r="57" spans="1:25" x14ac:dyDescent="0.2">
      <c r="A57" s="39"/>
      <c r="B57" s="39"/>
      <c r="C57" s="39"/>
      <c r="D57" s="39"/>
      <c r="E57" s="39"/>
      <c r="F57" s="39"/>
      <c r="G57" s="39"/>
      <c r="H57" s="39"/>
      <c r="I57" s="39"/>
      <c r="J57" s="39"/>
      <c r="K57" s="39"/>
      <c r="L57" s="39"/>
      <c r="M57" s="39"/>
      <c r="N57" s="39"/>
      <c r="O57" s="39"/>
      <c r="P57" s="14"/>
      <c r="Q57" s="14"/>
      <c r="R57" s="14"/>
      <c r="S57" s="14"/>
      <c r="T57" s="14"/>
      <c r="U57" s="14"/>
      <c r="V57" s="14"/>
      <c r="W57" s="14"/>
      <c r="X57" s="14"/>
      <c r="Y57" s="14"/>
    </row>
    <row r="58" spans="1:25" x14ac:dyDescent="0.2">
      <c r="A58" s="39"/>
      <c r="B58" s="39"/>
      <c r="C58" s="39"/>
      <c r="D58" s="39"/>
      <c r="E58" s="39"/>
      <c r="F58" s="39"/>
      <c r="G58" s="39"/>
      <c r="H58" s="39"/>
      <c r="I58" s="39"/>
      <c r="J58" s="39"/>
      <c r="K58" s="39"/>
      <c r="L58" s="39"/>
      <c r="M58" s="39"/>
      <c r="N58" s="39"/>
      <c r="O58" s="39"/>
      <c r="P58" s="14"/>
      <c r="Q58" s="14"/>
      <c r="R58" s="14"/>
      <c r="S58" s="14"/>
      <c r="T58" s="14"/>
      <c r="U58" s="14"/>
      <c r="V58" s="14"/>
      <c r="W58" s="14"/>
      <c r="X58" s="14"/>
      <c r="Y58" s="14"/>
    </row>
    <row r="59" spans="1:25" x14ac:dyDescent="0.2">
      <c r="A59" s="39"/>
      <c r="B59" s="39"/>
      <c r="C59" s="39"/>
      <c r="D59" s="39"/>
      <c r="E59" s="39"/>
      <c r="F59" s="39"/>
      <c r="G59" s="39"/>
      <c r="H59" s="39"/>
      <c r="I59" s="39"/>
      <c r="J59" s="39"/>
      <c r="K59" s="39"/>
      <c r="L59" s="39"/>
      <c r="M59" s="39"/>
      <c r="N59" s="39"/>
      <c r="O59" s="39"/>
      <c r="P59" s="14"/>
      <c r="Q59" s="14"/>
      <c r="R59" s="14"/>
      <c r="S59" s="14"/>
      <c r="T59" s="14"/>
      <c r="U59" s="14"/>
      <c r="V59" s="14"/>
      <c r="W59" s="14"/>
      <c r="X59" s="14"/>
      <c r="Y59" s="14"/>
    </row>
    <row r="60" spans="1:25" x14ac:dyDescent="0.2">
      <c r="A60" s="39"/>
      <c r="B60" s="39"/>
      <c r="C60" s="39"/>
      <c r="D60" s="39"/>
      <c r="E60" s="39"/>
      <c r="F60" s="39"/>
      <c r="G60" s="39"/>
      <c r="H60" s="39"/>
      <c r="I60" s="39"/>
      <c r="J60" s="39"/>
      <c r="K60" s="39"/>
      <c r="L60" s="39"/>
      <c r="M60" s="39"/>
      <c r="N60" s="39"/>
      <c r="O60" s="39"/>
      <c r="P60" s="14"/>
      <c r="Q60" s="14"/>
      <c r="R60" s="14"/>
      <c r="S60" s="14"/>
      <c r="T60" s="14"/>
      <c r="U60" s="14"/>
      <c r="V60" s="14"/>
      <c r="W60" s="14"/>
      <c r="X60" s="14"/>
      <c r="Y60" s="14"/>
    </row>
    <row r="61" spans="1:25" x14ac:dyDescent="0.2">
      <c r="A61" s="39"/>
      <c r="B61" s="39"/>
      <c r="C61" s="39"/>
      <c r="D61" s="39"/>
      <c r="E61" s="39"/>
      <c r="F61" s="39"/>
      <c r="G61" s="39"/>
      <c r="H61" s="39"/>
      <c r="I61" s="39"/>
      <c r="J61" s="39"/>
      <c r="K61" s="39"/>
      <c r="L61" s="39"/>
      <c r="M61" s="39"/>
      <c r="N61" s="39"/>
      <c r="O61" s="39"/>
      <c r="P61" s="14"/>
      <c r="Q61" s="14"/>
      <c r="R61" s="14"/>
      <c r="S61" s="14"/>
      <c r="T61" s="14"/>
      <c r="U61" s="14"/>
      <c r="V61" s="14"/>
      <c r="W61" s="14"/>
      <c r="X61" s="14"/>
      <c r="Y61" s="14"/>
    </row>
    <row r="62" spans="1:25" x14ac:dyDescent="0.2">
      <c r="A62" s="39"/>
      <c r="B62" s="39"/>
      <c r="C62" s="39"/>
      <c r="D62" s="39"/>
      <c r="E62" s="39"/>
      <c r="F62" s="39"/>
      <c r="G62" s="39"/>
      <c r="H62" s="39"/>
      <c r="I62" s="39"/>
      <c r="J62" s="39"/>
      <c r="K62" s="39"/>
      <c r="L62" s="39"/>
      <c r="M62" s="39"/>
      <c r="N62" s="39"/>
      <c r="O62" s="39"/>
      <c r="P62" s="14"/>
      <c r="Q62" s="14"/>
      <c r="R62" s="14"/>
      <c r="S62" s="14"/>
      <c r="T62" s="14"/>
      <c r="U62" s="14"/>
      <c r="V62" s="14"/>
      <c r="W62" s="14"/>
      <c r="X62" s="14"/>
      <c r="Y62" s="14"/>
    </row>
    <row r="63" spans="1:25" x14ac:dyDescent="0.2">
      <c r="A63" s="39"/>
      <c r="B63" s="39"/>
      <c r="C63" s="39"/>
      <c r="D63" s="39"/>
      <c r="E63" s="39"/>
      <c r="F63" s="39"/>
      <c r="G63" s="39"/>
      <c r="H63" s="39"/>
      <c r="I63" s="39"/>
      <c r="J63" s="39"/>
      <c r="K63" s="39"/>
      <c r="L63" s="39"/>
      <c r="M63" s="39"/>
      <c r="N63" s="39"/>
      <c r="O63" s="39"/>
      <c r="P63" s="14"/>
      <c r="Q63" s="14"/>
      <c r="R63" s="14"/>
      <c r="S63" s="14"/>
      <c r="T63" s="14"/>
      <c r="U63" s="14"/>
      <c r="V63" s="14"/>
      <c r="W63" s="14"/>
      <c r="X63" s="14"/>
      <c r="Y63" s="14"/>
    </row>
    <row r="64" spans="1:25" x14ac:dyDescent="0.2">
      <c r="A64" s="39"/>
      <c r="B64" s="39"/>
      <c r="C64" s="39"/>
      <c r="D64" s="39"/>
      <c r="E64" s="39"/>
      <c r="F64" s="39"/>
      <c r="G64" s="39"/>
      <c r="H64" s="39"/>
      <c r="I64" s="39"/>
      <c r="J64" s="39"/>
      <c r="K64" s="39"/>
      <c r="L64" s="39"/>
      <c r="M64" s="39"/>
      <c r="N64" s="39"/>
      <c r="O64" s="39"/>
      <c r="P64" s="14"/>
      <c r="Q64" s="14"/>
      <c r="R64" s="14"/>
      <c r="S64" s="14"/>
      <c r="T64" s="14"/>
      <c r="U64" s="14"/>
      <c r="V64" s="14"/>
      <c r="W64" s="14"/>
      <c r="X64" s="14"/>
      <c r="Y64" s="14"/>
    </row>
    <row r="65" spans="1:25" x14ac:dyDescent="0.2">
      <c r="A65" s="39"/>
      <c r="B65" s="39"/>
      <c r="C65" s="39"/>
      <c r="D65" s="39"/>
      <c r="E65" s="39"/>
      <c r="F65" s="39"/>
      <c r="G65" s="39"/>
      <c r="H65" s="39"/>
      <c r="I65" s="39"/>
      <c r="J65" s="39"/>
      <c r="K65" s="39"/>
      <c r="L65" s="39"/>
      <c r="M65" s="39"/>
      <c r="N65" s="39"/>
      <c r="O65" s="39"/>
      <c r="P65" s="14"/>
      <c r="Q65" s="14"/>
      <c r="R65" s="14"/>
      <c r="S65" s="14"/>
      <c r="T65" s="14"/>
      <c r="U65" s="14"/>
      <c r="V65" s="14"/>
      <c r="W65" s="14"/>
      <c r="X65" s="14"/>
      <c r="Y65" s="14"/>
    </row>
    <row r="66" spans="1:25" x14ac:dyDescent="0.2">
      <c r="A66" s="39"/>
      <c r="B66" s="39"/>
      <c r="C66" s="39"/>
      <c r="D66" s="39"/>
      <c r="E66" s="39"/>
      <c r="F66" s="39"/>
      <c r="G66" s="39"/>
      <c r="H66" s="39"/>
      <c r="I66" s="39"/>
      <c r="J66" s="39"/>
      <c r="K66" s="39"/>
      <c r="L66" s="39"/>
      <c r="M66" s="39"/>
      <c r="N66" s="39"/>
      <c r="O66" s="39"/>
      <c r="P66" s="14"/>
      <c r="Q66" s="14"/>
      <c r="R66" s="14"/>
      <c r="S66" s="14"/>
      <c r="T66" s="14"/>
      <c r="U66" s="14"/>
      <c r="V66" s="14"/>
      <c r="W66" s="14"/>
      <c r="X66" s="14"/>
      <c r="Y66" s="14"/>
    </row>
    <row r="67" spans="1:25" x14ac:dyDescent="0.2">
      <c r="A67" s="39"/>
      <c r="B67" s="39"/>
      <c r="C67" s="39"/>
      <c r="D67" s="39"/>
      <c r="E67" s="39"/>
      <c r="F67" s="39"/>
      <c r="G67" s="39"/>
      <c r="H67" s="39"/>
      <c r="I67" s="39"/>
      <c r="J67" s="39"/>
      <c r="K67" s="39"/>
      <c r="L67" s="39"/>
      <c r="M67" s="39"/>
      <c r="N67" s="39"/>
      <c r="O67" s="39"/>
      <c r="P67" s="14"/>
      <c r="Q67" s="14"/>
      <c r="R67" s="14"/>
      <c r="S67" s="14"/>
      <c r="T67" s="14"/>
      <c r="U67" s="14"/>
      <c r="V67" s="14"/>
      <c r="W67" s="14"/>
      <c r="X67" s="14"/>
      <c r="Y67" s="14"/>
    </row>
    <row r="68" spans="1:25" x14ac:dyDescent="0.2">
      <c r="A68" s="39"/>
      <c r="B68" s="39"/>
      <c r="C68" s="39"/>
      <c r="D68" s="39"/>
      <c r="E68" s="39"/>
      <c r="F68" s="39"/>
      <c r="G68" s="39"/>
      <c r="H68" s="39"/>
      <c r="I68" s="39"/>
      <c r="J68" s="39"/>
      <c r="K68" s="39"/>
      <c r="L68" s="39"/>
      <c r="M68" s="39"/>
      <c r="N68" s="39"/>
      <c r="O68" s="39"/>
      <c r="P68" s="14"/>
      <c r="Q68" s="14"/>
      <c r="R68" s="14"/>
      <c r="S68" s="14"/>
      <c r="T68" s="14"/>
      <c r="U68" s="14"/>
      <c r="V68" s="14"/>
      <c r="W68" s="14"/>
      <c r="X68" s="14"/>
      <c r="Y68" s="14"/>
    </row>
    <row r="69" spans="1:25" x14ac:dyDescent="0.2">
      <c r="A69" s="39"/>
      <c r="B69" s="39"/>
      <c r="C69" s="39"/>
      <c r="D69" s="39"/>
      <c r="E69" s="39"/>
      <c r="F69" s="39"/>
      <c r="G69" s="39"/>
      <c r="H69" s="39"/>
      <c r="I69" s="39"/>
      <c r="J69" s="39"/>
      <c r="K69" s="39"/>
      <c r="L69" s="39"/>
      <c r="M69" s="39"/>
      <c r="N69" s="39"/>
      <c r="O69" s="39"/>
      <c r="P69" s="14"/>
      <c r="Q69" s="14"/>
      <c r="R69" s="14"/>
      <c r="S69" s="14"/>
      <c r="T69" s="14"/>
      <c r="U69" s="14"/>
      <c r="V69" s="14"/>
      <c r="W69" s="14"/>
      <c r="X69" s="14"/>
      <c r="Y69" s="14"/>
    </row>
    <row r="70" spans="1:25" x14ac:dyDescent="0.2">
      <c r="A70" s="11"/>
      <c r="B70" s="11"/>
      <c r="C70" s="11"/>
      <c r="D70" s="11"/>
      <c r="E70" s="11"/>
      <c r="F70" s="11"/>
      <c r="G70" s="11"/>
      <c r="H70" s="11"/>
      <c r="I70" s="11"/>
      <c r="J70" s="11"/>
      <c r="K70" s="11"/>
      <c r="L70" s="11"/>
      <c r="M70" s="11"/>
      <c r="N70" s="11"/>
      <c r="O70" s="11"/>
    </row>
    <row r="71" spans="1:25" x14ac:dyDescent="0.2">
      <c r="A71" s="11"/>
      <c r="B71" s="11"/>
      <c r="C71" s="11"/>
      <c r="D71" s="11"/>
      <c r="E71" s="11"/>
      <c r="F71" s="11"/>
      <c r="G71" s="11"/>
      <c r="H71" s="11"/>
      <c r="I71" s="11"/>
      <c r="J71" s="11"/>
      <c r="K71" s="11"/>
      <c r="L71" s="11"/>
      <c r="M71" s="11"/>
      <c r="N71" s="11"/>
      <c r="O71" s="11"/>
    </row>
    <row r="72" spans="1:25" x14ac:dyDescent="0.2">
      <c r="A72" s="11"/>
      <c r="B72" s="11"/>
      <c r="C72" s="11"/>
      <c r="D72" s="11"/>
      <c r="E72" s="11"/>
      <c r="F72" s="11"/>
      <c r="G72" s="11"/>
      <c r="H72" s="11"/>
      <c r="I72" s="11"/>
      <c r="J72" s="11"/>
      <c r="K72" s="11"/>
      <c r="L72" s="11"/>
      <c r="M72" s="11"/>
      <c r="N72" s="11"/>
      <c r="O72" s="11"/>
    </row>
    <row r="73" spans="1:25" x14ac:dyDescent="0.2">
      <c r="A73" s="11"/>
      <c r="B73" s="11"/>
      <c r="C73" s="11"/>
      <c r="D73" s="11"/>
      <c r="E73" s="11"/>
      <c r="F73" s="11"/>
      <c r="G73" s="11"/>
      <c r="H73" s="11"/>
      <c r="I73" s="11"/>
      <c r="J73" s="11"/>
      <c r="K73" s="11"/>
      <c r="L73" s="11"/>
      <c r="M73" s="11"/>
      <c r="N73" s="11"/>
      <c r="O73" s="11"/>
    </row>
    <row r="74" spans="1:25" x14ac:dyDescent="0.2">
      <c r="A74" s="11"/>
      <c r="B74" s="11"/>
      <c r="C74" s="11"/>
      <c r="D74" s="11"/>
      <c r="E74" s="11"/>
      <c r="F74" s="11"/>
      <c r="G74" s="11"/>
      <c r="H74" s="11"/>
      <c r="I74" s="11"/>
      <c r="J74" s="11"/>
      <c r="K74" s="11"/>
      <c r="L74" s="11"/>
      <c r="M74" s="11"/>
      <c r="N74" s="11"/>
      <c r="O74" s="11"/>
    </row>
    <row r="75" spans="1:25" x14ac:dyDescent="0.2">
      <c r="A75" s="11"/>
      <c r="B75" s="11"/>
      <c r="C75" s="11"/>
      <c r="D75" s="11"/>
      <c r="E75" s="11"/>
      <c r="F75" s="11"/>
      <c r="G75" s="11"/>
      <c r="H75" s="11"/>
      <c r="I75" s="11"/>
      <c r="J75" s="11"/>
      <c r="K75" s="11"/>
      <c r="L75" s="11"/>
      <c r="M75" s="11"/>
      <c r="N75" s="11"/>
      <c r="O75" s="11"/>
    </row>
    <row r="76" spans="1:25" x14ac:dyDescent="0.2">
      <c r="A76" s="11"/>
      <c r="B76" s="11"/>
      <c r="C76" s="11"/>
      <c r="D76" s="11"/>
      <c r="E76" s="11"/>
      <c r="F76" s="11"/>
      <c r="G76" s="11"/>
      <c r="H76" s="11"/>
      <c r="I76" s="11"/>
      <c r="J76" s="11"/>
      <c r="K76" s="11"/>
      <c r="L76" s="11"/>
      <c r="M76" s="11"/>
      <c r="N76" s="11"/>
      <c r="O76" s="11"/>
    </row>
    <row r="77" spans="1:25" x14ac:dyDescent="0.2">
      <c r="A77" s="11"/>
      <c r="B77" s="11"/>
      <c r="C77" s="11"/>
      <c r="D77" s="11"/>
      <c r="E77" s="11"/>
      <c r="F77" s="11"/>
      <c r="G77" s="11"/>
      <c r="H77" s="11"/>
      <c r="I77" s="11"/>
      <c r="J77" s="11"/>
      <c r="K77" s="11"/>
      <c r="L77" s="11"/>
      <c r="M77" s="11"/>
      <c r="N77" s="11"/>
      <c r="O77" s="11"/>
    </row>
    <row r="78" spans="1:25" x14ac:dyDescent="0.2">
      <c r="A78" s="11"/>
      <c r="B78" s="11"/>
      <c r="C78" s="11"/>
      <c r="D78" s="11"/>
      <c r="E78" s="11"/>
      <c r="F78" s="11"/>
      <c r="G78" s="11"/>
      <c r="H78" s="11"/>
      <c r="I78" s="11"/>
      <c r="J78" s="11"/>
      <c r="K78" s="11"/>
      <c r="L78" s="11"/>
      <c r="M78" s="11"/>
      <c r="N78" s="11"/>
      <c r="O78" s="11"/>
    </row>
    <row r="79" spans="1:25" x14ac:dyDescent="0.2">
      <c r="A79" s="11"/>
      <c r="B79" s="11"/>
      <c r="C79" s="11"/>
      <c r="D79" s="11"/>
      <c r="E79" s="11"/>
      <c r="F79" s="11"/>
      <c r="G79" s="11"/>
      <c r="H79" s="11"/>
      <c r="I79" s="11"/>
      <c r="J79" s="11"/>
      <c r="K79" s="11"/>
      <c r="L79" s="11"/>
      <c r="M79" s="11"/>
      <c r="N79" s="11"/>
      <c r="O79" s="11"/>
    </row>
    <row r="80" spans="1:25" x14ac:dyDescent="0.2">
      <c r="A80" s="11"/>
      <c r="B80" s="11"/>
      <c r="C80" s="11"/>
      <c r="D80" s="11"/>
      <c r="E80" s="11"/>
      <c r="F80" s="11"/>
      <c r="G80" s="11"/>
      <c r="H80" s="11"/>
      <c r="I80" s="11"/>
      <c r="J80" s="11"/>
      <c r="K80" s="11"/>
      <c r="L80" s="11"/>
      <c r="M80" s="11"/>
      <c r="N80" s="11"/>
      <c r="O80" s="11"/>
    </row>
    <row r="81" spans="1:15" x14ac:dyDescent="0.2">
      <c r="A81" s="11"/>
      <c r="B81" s="11"/>
      <c r="C81" s="11"/>
      <c r="D81" s="11"/>
      <c r="E81" s="11"/>
      <c r="F81" s="11"/>
      <c r="G81" s="11"/>
      <c r="H81" s="11"/>
      <c r="I81" s="11"/>
      <c r="J81" s="11"/>
      <c r="K81" s="11"/>
      <c r="L81" s="11"/>
      <c r="M81" s="11"/>
      <c r="N81" s="11"/>
      <c r="O81" s="11"/>
    </row>
    <row r="82" spans="1:15" x14ac:dyDescent="0.2">
      <c r="A82" s="11"/>
      <c r="B82" s="11"/>
      <c r="C82" s="11"/>
      <c r="D82" s="11"/>
      <c r="E82" s="11"/>
      <c r="F82" s="11"/>
      <c r="G82" s="11"/>
      <c r="H82" s="11"/>
      <c r="I82" s="11"/>
      <c r="J82" s="11"/>
      <c r="K82" s="11"/>
      <c r="L82" s="11"/>
      <c r="M82" s="11"/>
      <c r="N82" s="11"/>
      <c r="O82" s="11"/>
    </row>
    <row r="83" spans="1:15" x14ac:dyDescent="0.2">
      <c r="A83" s="11"/>
      <c r="B83" s="11"/>
      <c r="C83" s="11"/>
      <c r="D83" s="11"/>
      <c r="E83" s="11"/>
      <c r="F83" s="11"/>
      <c r="G83" s="11"/>
      <c r="H83" s="11"/>
      <c r="I83" s="11"/>
      <c r="J83" s="11"/>
      <c r="K83" s="11"/>
      <c r="L83" s="11"/>
      <c r="M83" s="11"/>
      <c r="N83" s="11"/>
      <c r="O83" s="11"/>
    </row>
    <row r="84" spans="1:15" x14ac:dyDescent="0.2">
      <c r="A84" s="11"/>
      <c r="B84" s="11"/>
      <c r="C84" s="11"/>
      <c r="D84" s="11"/>
      <c r="E84" s="11"/>
      <c r="F84" s="11"/>
      <c r="G84" s="11"/>
      <c r="H84" s="11"/>
      <c r="I84" s="11"/>
      <c r="J84" s="11"/>
      <c r="K84" s="11"/>
      <c r="L84" s="11"/>
      <c r="M84" s="11"/>
      <c r="N84" s="11"/>
      <c r="O84" s="11"/>
    </row>
    <row r="85" spans="1:15" x14ac:dyDescent="0.2">
      <c r="A85" s="11"/>
      <c r="B85" s="11"/>
      <c r="C85" s="11"/>
      <c r="D85" s="11"/>
      <c r="E85" s="11"/>
      <c r="F85" s="11"/>
      <c r="G85" s="11"/>
      <c r="H85" s="11"/>
      <c r="I85" s="11"/>
      <c r="J85" s="11"/>
      <c r="K85" s="11"/>
      <c r="L85" s="11"/>
      <c r="M85" s="11"/>
      <c r="N85" s="11"/>
      <c r="O85" s="11"/>
    </row>
    <row r="86" spans="1:15" x14ac:dyDescent="0.2">
      <c r="A86" s="11"/>
      <c r="B86" s="11"/>
      <c r="C86" s="11"/>
      <c r="D86" s="11"/>
      <c r="E86" s="11"/>
      <c r="F86" s="11"/>
      <c r="G86" s="11"/>
      <c r="H86" s="11"/>
      <c r="I86" s="11"/>
      <c r="J86" s="11"/>
      <c r="K86" s="11"/>
      <c r="L86" s="11"/>
      <c r="M86" s="11"/>
      <c r="N86" s="11"/>
      <c r="O86" s="11"/>
    </row>
    <row r="87" spans="1:15" x14ac:dyDescent="0.2">
      <c r="A87" s="11"/>
      <c r="B87" s="11"/>
      <c r="C87" s="11"/>
      <c r="D87" s="11"/>
      <c r="E87" s="11"/>
      <c r="F87" s="11"/>
      <c r="G87" s="11"/>
      <c r="H87" s="11"/>
      <c r="I87" s="11"/>
      <c r="J87" s="11"/>
      <c r="K87" s="11"/>
      <c r="L87" s="11"/>
      <c r="M87" s="11"/>
      <c r="N87" s="11"/>
      <c r="O87" s="11"/>
    </row>
    <row r="88" spans="1:15" x14ac:dyDescent="0.2">
      <c r="A88" s="11"/>
      <c r="B88" s="11"/>
      <c r="C88" s="11"/>
      <c r="D88" s="11"/>
      <c r="E88" s="11"/>
      <c r="F88" s="11"/>
      <c r="G88" s="11"/>
      <c r="H88" s="11"/>
      <c r="I88" s="11"/>
      <c r="J88" s="11"/>
      <c r="K88" s="11"/>
      <c r="L88" s="11"/>
      <c r="M88" s="11"/>
      <c r="N88" s="11"/>
      <c r="O88" s="11"/>
    </row>
    <row r="89" spans="1:15" x14ac:dyDescent="0.2">
      <c r="A89" s="11"/>
      <c r="B89" s="11"/>
      <c r="C89" s="11"/>
      <c r="D89" s="11"/>
      <c r="E89" s="11"/>
      <c r="F89" s="11"/>
      <c r="G89" s="11"/>
      <c r="H89" s="11"/>
      <c r="I89" s="11"/>
      <c r="J89" s="11"/>
      <c r="K89" s="11"/>
      <c r="L89" s="11"/>
      <c r="M89" s="11"/>
      <c r="N89" s="11"/>
      <c r="O89" s="11"/>
    </row>
    <row r="90" spans="1:15" x14ac:dyDescent="0.2">
      <c r="A90" s="11"/>
      <c r="B90" s="11"/>
      <c r="C90" s="11"/>
      <c r="D90" s="11"/>
      <c r="E90" s="11"/>
      <c r="F90" s="11"/>
      <c r="G90" s="11"/>
      <c r="H90" s="11"/>
      <c r="I90" s="11"/>
      <c r="J90" s="11"/>
      <c r="K90" s="11"/>
      <c r="L90" s="11"/>
      <c r="M90" s="11"/>
      <c r="N90" s="11"/>
      <c r="O90" s="11"/>
    </row>
    <row r="91" spans="1:15" x14ac:dyDescent="0.2">
      <c r="A91" s="11"/>
      <c r="B91" s="11"/>
      <c r="C91" s="11"/>
      <c r="D91" s="11"/>
      <c r="E91" s="11"/>
      <c r="F91" s="11"/>
      <c r="G91" s="11"/>
      <c r="H91" s="11"/>
      <c r="I91" s="11"/>
      <c r="J91" s="11"/>
      <c r="K91" s="11"/>
      <c r="L91" s="11"/>
      <c r="M91" s="11"/>
      <c r="N91" s="11"/>
      <c r="O91" s="11"/>
    </row>
    <row r="92" spans="1:15" x14ac:dyDescent="0.2">
      <c r="A92" s="11"/>
      <c r="B92" s="11"/>
      <c r="C92" s="11"/>
      <c r="D92" s="11"/>
      <c r="E92" s="11"/>
      <c r="F92" s="11"/>
      <c r="G92" s="11"/>
      <c r="H92" s="11"/>
      <c r="I92" s="11"/>
      <c r="J92" s="11"/>
      <c r="K92" s="11"/>
      <c r="L92" s="11"/>
      <c r="M92" s="11"/>
      <c r="N92" s="11"/>
      <c r="O92" s="11"/>
    </row>
    <row r="93" spans="1:15" x14ac:dyDescent="0.2">
      <c r="A93" s="11"/>
      <c r="B93" s="11"/>
      <c r="C93" s="11"/>
      <c r="D93" s="11"/>
      <c r="E93" s="11"/>
      <c r="F93" s="11"/>
      <c r="G93" s="11"/>
      <c r="H93" s="11"/>
      <c r="I93" s="11"/>
      <c r="J93" s="11"/>
      <c r="K93" s="11"/>
      <c r="L93" s="11"/>
      <c r="M93" s="11"/>
      <c r="N93" s="11"/>
      <c r="O93" s="11"/>
    </row>
    <row r="94" spans="1:15" x14ac:dyDescent="0.2">
      <c r="A94" s="11"/>
      <c r="B94" s="11"/>
      <c r="C94" s="11"/>
      <c r="D94" s="11"/>
      <c r="E94" s="11"/>
      <c r="F94" s="11"/>
      <c r="G94" s="11"/>
      <c r="H94" s="11"/>
      <c r="I94" s="11"/>
      <c r="J94" s="11"/>
      <c r="K94" s="11"/>
      <c r="L94" s="11"/>
      <c r="M94" s="11"/>
      <c r="N94" s="11"/>
      <c r="O94" s="11"/>
    </row>
    <row r="95" spans="1:15" x14ac:dyDescent="0.2">
      <c r="A95" s="11"/>
      <c r="B95" s="11"/>
      <c r="C95" s="11"/>
      <c r="D95" s="11"/>
      <c r="E95" s="11"/>
      <c r="F95" s="11"/>
      <c r="G95" s="11"/>
      <c r="H95" s="11"/>
      <c r="I95" s="11"/>
      <c r="J95" s="11"/>
      <c r="K95" s="11"/>
      <c r="L95" s="11"/>
      <c r="M95" s="11"/>
      <c r="N95" s="11"/>
      <c r="O95" s="11"/>
    </row>
    <row r="96" spans="1:15" x14ac:dyDescent="0.2">
      <c r="A96" s="11"/>
      <c r="B96" s="11"/>
      <c r="C96" s="11"/>
      <c r="D96" s="11"/>
      <c r="E96" s="11"/>
      <c r="F96" s="11"/>
      <c r="G96" s="11"/>
      <c r="H96" s="11"/>
      <c r="I96" s="11"/>
      <c r="J96" s="11"/>
      <c r="K96" s="11"/>
      <c r="L96" s="11"/>
      <c r="M96" s="11"/>
      <c r="N96" s="11"/>
      <c r="O96" s="11"/>
    </row>
    <row r="97" spans="1:15" x14ac:dyDescent="0.2">
      <c r="A97" s="11"/>
      <c r="B97" s="11"/>
      <c r="C97" s="11"/>
      <c r="D97" s="11"/>
      <c r="E97" s="11"/>
      <c r="F97" s="11"/>
      <c r="G97" s="11"/>
      <c r="H97" s="11"/>
      <c r="I97" s="11"/>
      <c r="J97" s="11"/>
      <c r="K97" s="11"/>
      <c r="L97" s="11"/>
      <c r="M97" s="11"/>
      <c r="N97" s="11"/>
      <c r="O97" s="11"/>
    </row>
    <row r="98" spans="1:15" x14ac:dyDescent="0.2">
      <c r="A98" s="11"/>
      <c r="B98" s="11"/>
      <c r="C98" s="11"/>
      <c r="D98" s="11"/>
      <c r="E98" s="11"/>
      <c r="F98" s="11"/>
      <c r="G98" s="11"/>
      <c r="H98" s="11"/>
      <c r="I98" s="11"/>
      <c r="J98" s="11"/>
      <c r="K98" s="11"/>
      <c r="L98" s="11"/>
      <c r="M98" s="11"/>
      <c r="N98" s="11"/>
      <c r="O98" s="11"/>
    </row>
    <row r="99" spans="1:15" x14ac:dyDescent="0.2">
      <c r="A99" s="11"/>
      <c r="B99" s="11"/>
      <c r="C99" s="11"/>
      <c r="D99" s="11"/>
      <c r="E99" s="11"/>
      <c r="F99" s="11"/>
      <c r="G99" s="11"/>
      <c r="H99" s="11"/>
      <c r="I99" s="11"/>
      <c r="J99" s="11"/>
      <c r="K99" s="11"/>
      <c r="L99" s="11"/>
      <c r="M99" s="11"/>
      <c r="N99" s="11"/>
      <c r="O99" s="11"/>
    </row>
    <row r="100" spans="1:15" x14ac:dyDescent="0.2">
      <c r="A100" s="11"/>
      <c r="B100" s="11"/>
      <c r="C100" s="11"/>
      <c r="D100" s="11"/>
      <c r="E100" s="11"/>
      <c r="F100" s="11"/>
      <c r="G100" s="11"/>
      <c r="H100" s="11"/>
      <c r="I100" s="11"/>
      <c r="J100" s="11"/>
      <c r="K100" s="11"/>
      <c r="L100" s="11"/>
      <c r="M100" s="11"/>
      <c r="N100" s="11"/>
      <c r="O100" s="11"/>
    </row>
    <row r="101" spans="1:15" x14ac:dyDescent="0.2">
      <c r="A101" s="11"/>
      <c r="B101" s="11"/>
      <c r="C101" s="11"/>
      <c r="D101" s="11"/>
      <c r="E101" s="11"/>
      <c r="F101" s="11"/>
      <c r="G101" s="11"/>
      <c r="H101" s="11"/>
      <c r="I101" s="11"/>
      <c r="J101" s="11"/>
      <c r="K101" s="11"/>
      <c r="L101" s="11"/>
      <c r="M101" s="11"/>
      <c r="N101" s="11"/>
      <c r="O101" s="11"/>
    </row>
    <row r="102" spans="1:15" x14ac:dyDescent="0.2">
      <c r="A102" s="11"/>
      <c r="B102" s="11"/>
      <c r="C102" s="11"/>
      <c r="D102" s="11"/>
      <c r="E102" s="11"/>
      <c r="F102" s="11"/>
      <c r="G102" s="11"/>
      <c r="H102" s="11"/>
      <c r="I102" s="11"/>
      <c r="J102" s="11"/>
      <c r="K102" s="11"/>
      <c r="L102" s="11"/>
      <c r="M102" s="11"/>
      <c r="N102" s="11"/>
      <c r="O102" s="11"/>
    </row>
    <row r="103" spans="1:15" x14ac:dyDescent="0.2">
      <c r="A103" s="11"/>
      <c r="B103" s="11"/>
      <c r="C103" s="11"/>
      <c r="D103" s="11"/>
      <c r="E103" s="11"/>
      <c r="F103" s="11"/>
      <c r="G103" s="11"/>
      <c r="H103" s="11"/>
      <c r="I103" s="11"/>
      <c r="J103" s="11"/>
      <c r="K103" s="11"/>
      <c r="L103" s="11"/>
      <c r="M103" s="11"/>
      <c r="N103" s="11"/>
      <c r="O103" s="11"/>
    </row>
    <row r="104" spans="1:15" x14ac:dyDescent="0.2">
      <c r="A104" s="11"/>
      <c r="B104" s="11"/>
      <c r="C104" s="11"/>
      <c r="D104" s="11"/>
      <c r="E104" s="11"/>
      <c r="F104" s="11"/>
      <c r="G104" s="11"/>
      <c r="H104" s="11"/>
      <c r="I104" s="11"/>
      <c r="J104" s="11"/>
      <c r="K104" s="11"/>
      <c r="L104" s="11"/>
      <c r="M104" s="11"/>
      <c r="N104" s="11"/>
      <c r="O104" s="11"/>
    </row>
    <row r="105" spans="1:15" x14ac:dyDescent="0.2">
      <c r="A105" s="11"/>
      <c r="B105" s="11"/>
      <c r="C105" s="11"/>
      <c r="D105" s="11"/>
      <c r="E105" s="11"/>
      <c r="F105" s="11"/>
      <c r="G105" s="11"/>
      <c r="H105" s="11"/>
      <c r="I105" s="11"/>
      <c r="J105" s="11"/>
      <c r="K105" s="11"/>
      <c r="L105" s="11"/>
      <c r="M105" s="11"/>
      <c r="N105" s="11"/>
      <c r="O105" s="11"/>
    </row>
    <row r="106" spans="1:15" x14ac:dyDescent="0.2">
      <c r="A106" s="11"/>
      <c r="B106" s="11"/>
      <c r="C106" s="11"/>
      <c r="D106" s="11"/>
      <c r="E106" s="11"/>
      <c r="F106" s="11"/>
      <c r="G106" s="11"/>
      <c r="H106" s="11"/>
      <c r="I106" s="11"/>
      <c r="J106" s="11"/>
      <c r="K106" s="11"/>
      <c r="L106" s="11"/>
      <c r="M106" s="11"/>
      <c r="N106" s="11"/>
      <c r="O106" s="11"/>
    </row>
    <row r="107" spans="1:15" x14ac:dyDescent="0.2">
      <c r="A107" s="11"/>
      <c r="B107" s="11"/>
      <c r="C107" s="11"/>
      <c r="D107" s="11"/>
      <c r="E107" s="11"/>
      <c r="F107" s="11"/>
      <c r="G107" s="11"/>
      <c r="H107" s="11"/>
      <c r="I107" s="11"/>
      <c r="J107" s="11"/>
      <c r="K107" s="11"/>
      <c r="L107" s="11"/>
      <c r="M107" s="11"/>
      <c r="N107" s="11"/>
      <c r="O107" s="11"/>
    </row>
    <row r="108" spans="1:15" x14ac:dyDescent="0.2">
      <c r="A108" s="11"/>
      <c r="B108" s="11"/>
      <c r="C108" s="11"/>
      <c r="D108" s="11"/>
      <c r="E108" s="11"/>
      <c r="F108" s="11"/>
      <c r="G108" s="11"/>
      <c r="H108" s="11"/>
      <c r="I108" s="11"/>
      <c r="J108" s="11"/>
      <c r="K108" s="11"/>
      <c r="L108" s="11"/>
      <c r="M108" s="11"/>
      <c r="N108" s="11"/>
      <c r="O108" s="11"/>
    </row>
    <row r="109" spans="1:15" x14ac:dyDescent="0.2">
      <c r="A109" s="11"/>
      <c r="B109" s="11"/>
      <c r="C109" s="11"/>
      <c r="D109" s="11"/>
      <c r="E109" s="11"/>
      <c r="F109" s="11"/>
      <c r="G109" s="11"/>
      <c r="H109" s="11"/>
      <c r="I109" s="11"/>
      <c r="J109" s="11"/>
      <c r="K109" s="11"/>
      <c r="L109" s="11"/>
      <c r="M109" s="11"/>
      <c r="N109" s="11"/>
      <c r="O109" s="11"/>
    </row>
    <row r="110" spans="1:15" x14ac:dyDescent="0.2">
      <c r="A110" s="11"/>
      <c r="B110" s="11"/>
      <c r="C110" s="11"/>
      <c r="D110" s="11"/>
      <c r="E110" s="11"/>
      <c r="F110" s="11"/>
      <c r="G110" s="11"/>
      <c r="H110" s="11"/>
      <c r="I110" s="11"/>
      <c r="J110" s="11"/>
      <c r="K110" s="11"/>
      <c r="L110" s="11"/>
      <c r="M110" s="11"/>
      <c r="N110" s="11"/>
      <c r="O110" s="11"/>
    </row>
    <row r="111" spans="1:15" x14ac:dyDescent="0.2">
      <c r="A111" s="11"/>
      <c r="B111" s="11"/>
      <c r="C111" s="11"/>
      <c r="D111" s="11"/>
      <c r="E111" s="11"/>
      <c r="F111" s="11"/>
      <c r="G111" s="11"/>
      <c r="H111" s="11"/>
      <c r="I111" s="11"/>
      <c r="J111" s="11"/>
      <c r="K111" s="11"/>
      <c r="L111" s="11"/>
      <c r="M111" s="11"/>
      <c r="N111" s="11"/>
      <c r="O111" s="11"/>
    </row>
    <row r="112" spans="1:15" x14ac:dyDescent="0.2">
      <c r="A112" s="11"/>
      <c r="B112" s="11"/>
      <c r="C112" s="11"/>
      <c r="D112" s="11"/>
      <c r="E112" s="11"/>
      <c r="F112" s="11"/>
      <c r="G112" s="11"/>
      <c r="H112" s="11"/>
      <c r="I112" s="11"/>
      <c r="J112" s="11"/>
      <c r="K112" s="11"/>
      <c r="L112" s="11"/>
      <c r="M112" s="11"/>
      <c r="N112" s="11"/>
      <c r="O112" s="11"/>
    </row>
    <row r="113" spans="1:15" x14ac:dyDescent="0.2">
      <c r="A113" s="11"/>
      <c r="B113" s="11"/>
      <c r="C113" s="11"/>
      <c r="D113" s="11"/>
      <c r="E113" s="11"/>
      <c r="F113" s="11"/>
      <c r="G113" s="11"/>
      <c r="H113" s="11"/>
      <c r="I113" s="11"/>
      <c r="J113" s="11"/>
      <c r="K113" s="11"/>
      <c r="L113" s="11"/>
      <c r="M113" s="11"/>
      <c r="N113" s="11"/>
      <c r="O113" s="11"/>
    </row>
    <row r="114" spans="1:15" x14ac:dyDescent="0.2">
      <c r="A114" s="11"/>
      <c r="B114" s="11"/>
      <c r="C114" s="11"/>
      <c r="D114" s="11"/>
      <c r="E114" s="11"/>
      <c r="F114" s="11"/>
      <c r="G114" s="11"/>
      <c r="H114" s="11"/>
      <c r="I114" s="11"/>
      <c r="J114" s="11"/>
      <c r="K114" s="11"/>
      <c r="L114" s="11"/>
      <c r="M114" s="11"/>
      <c r="N114" s="11"/>
      <c r="O114" s="11"/>
    </row>
    <row r="115" spans="1:15" x14ac:dyDescent="0.2">
      <c r="A115" s="11"/>
      <c r="B115" s="11"/>
      <c r="C115" s="11"/>
      <c r="D115" s="11"/>
      <c r="E115" s="11"/>
      <c r="F115" s="11"/>
      <c r="G115" s="11"/>
      <c r="H115" s="11"/>
      <c r="I115" s="11"/>
      <c r="J115" s="11"/>
      <c r="K115" s="11"/>
      <c r="L115" s="11"/>
      <c r="M115" s="11"/>
      <c r="N115" s="11"/>
      <c r="O115" s="11"/>
    </row>
    <row r="116" spans="1:15" x14ac:dyDescent="0.2">
      <c r="A116" s="11"/>
      <c r="B116" s="11"/>
      <c r="C116" s="11"/>
      <c r="D116" s="11"/>
      <c r="E116" s="11"/>
      <c r="F116" s="11"/>
      <c r="G116" s="11"/>
      <c r="H116" s="11"/>
      <c r="I116" s="11"/>
      <c r="J116" s="11"/>
      <c r="K116" s="11"/>
      <c r="L116" s="11"/>
      <c r="M116" s="11"/>
      <c r="N116" s="11"/>
      <c r="O116" s="11"/>
    </row>
    <row r="117" spans="1:15" x14ac:dyDescent="0.2">
      <c r="A117" s="11"/>
      <c r="B117" s="11"/>
      <c r="C117" s="11"/>
      <c r="D117" s="11"/>
      <c r="E117" s="11"/>
      <c r="F117" s="11"/>
      <c r="G117" s="11"/>
      <c r="H117" s="11"/>
      <c r="I117" s="11"/>
      <c r="J117" s="11"/>
      <c r="K117" s="11"/>
      <c r="L117" s="11"/>
      <c r="M117" s="11"/>
      <c r="N117" s="11"/>
      <c r="O117" s="11"/>
    </row>
    <row r="118" spans="1:15" x14ac:dyDescent="0.2">
      <c r="A118" s="11"/>
      <c r="B118" s="11"/>
      <c r="C118" s="11"/>
      <c r="D118" s="11"/>
      <c r="E118" s="11"/>
      <c r="F118" s="11"/>
      <c r="G118" s="11"/>
      <c r="H118" s="11"/>
      <c r="I118" s="11"/>
      <c r="J118" s="11"/>
      <c r="K118" s="11"/>
      <c r="L118" s="11"/>
      <c r="M118" s="11"/>
      <c r="N118" s="11"/>
      <c r="O118" s="11"/>
    </row>
    <row r="119" spans="1:15" x14ac:dyDescent="0.2">
      <c r="A119" s="11"/>
      <c r="B119" s="11"/>
      <c r="C119" s="11"/>
      <c r="D119" s="11"/>
      <c r="E119" s="11"/>
      <c r="F119" s="11"/>
      <c r="G119" s="11"/>
      <c r="H119" s="11"/>
      <c r="I119" s="11"/>
      <c r="J119" s="11"/>
      <c r="K119" s="11"/>
      <c r="L119" s="11"/>
      <c r="M119" s="11"/>
      <c r="N119" s="11"/>
      <c r="O119" s="11"/>
    </row>
    <row r="120" spans="1:15" x14ac:dyDescent="0.2">
      <c r="A120" s="11"/>
      <c r="B120" s="11"/>
      <c r="C120" s="11"/>
      <c r="D120" s="11"/>
      <c r="E120" s="11"/>
      <c r="F120" s="11"/>
      <c r="G120" s="11"/>
      <c r="H120" s="11"/>
      <c r="I120" s="11"/>
      <c r="J120" s="11"/>
      <c r="K120" s="11"/>
      <c r="L120" s="11"/>
      <c r="M120" s="11"/>
      <c r="N120" s="11"/>
      <c r="O120" s="11"/>
    </row>
    <row r="121" spans="1:15" x14ac:dyDescent="0.2">
      <c r="A121" s="11"/>
      <c r="B121" s="11"/>
      <c r="C121" s="11"/>
      <c r="D121" s="11"/>
      <c r="E121" s="11"/>
      <c r="F121" s="11"/>
      <c r="G121" s="11"/>
      <c r="H121" s="11"/>
      <c r="I121" s="11"/>
      <c r="J121" s="11"/>
      <c r="K121" s="11"/>
      <c r="L121" s="11"/>
      <c r="M121" s="11"/>
      <c r="N121" s="11"/>
      <c r="O121" s="11"/>
    </row>
    <row r="122" spans="1:15" x14ac:dyDescent="0.2">
      <c r="A122" s="11"/>
      <c r="B122" s="11"/>
      <c r="C122" s="11"/>
      <c r="D122" s="11"/>
      <c r="E122" s="11"/>
      <c r="F122" s="11"/>
      <c r="G122" s="11"/>
      <c r="H122" s="11"/>
      <c r="I122" s="11"/>
      <c r="J122" s="11"/>
      <c r="K122" s="11"/>
      <c r="L122" s="11"/>
      <c r="M122" s="11"/>
      <c r="N122" s="11"/>
      <c r="O122" s="11"/>
    </row>
    <row r="123" spans="1:15" x14ac:dyDescent="0.2">
      <c r="A123" s="11"/>
      <c r="B123" s="11"/>
      <c r="C123" s="11"/>
      <c r="D123" s="11"/>
      <c r="E123" s="11"/>
      <c r="F123" s="11"/>
      <c r="G123" s="11"/>
      <c r="H123" s="11"/>
      <c r="I123" s="11"/>
      <c r="J123" s="11"/>
      <c r="K123" s="11"/>
      <c r="L123" s="11"/>
      <c r="M123" s="11"/>
      <c r="N123" s="11"/>
      <c r="O123" s="11"/>
    </row>
    <row r="124" spans="1:15" x14ac:dyDescent="0.2">
      <c r="A124" s="11"/>
      <c r="B124" s="11"/>
      <c r="C124" s="11"/>
      <c r="D124" s="11"/>
      <c r="E124" s="11"/>
      <c r="F124" s="11"/>
      <c r="G124" s="11"/>
      <c r="H124" s="11"/>
      <c r="I124" s="11"/>
      <c r="J124" s="11"/>
      <c r="K124" s="11"/>
      <c r="L124" s="11"/>
      <c r="M124" s="11"/>
      <c r="N124" s="11"/>
      <c r="O124" s="11"/>
    </row>
    <row r="125" spans="1:15" x14ac:dyDescent="0.2">
      <c r="A125" s="11"/>
      <c r="B125" s="11"/>
      <c r="C125" s="11"/>
      <c r="D125" s="11"/>
      <c r="E125" s="11"/>
      <c r="F125" s="11"/>
      <c r="G125" s="11"/>
      <c r="H125" s="11"/>
      <c r="I125" s="11"/>
      <c r="J125" s="11"/>
      <c r="K125" s="11"/>
      <c r="L125" s="11"/>
      <c r="M125" s="11"/>
      <c r="N125" s="11"/>
      <c r="O125" s="11"/>
    </row>
    <row r="126" spans="1:15" x14ac:dyDescent="0.2">
      <c r="A126" s="11"/>
      <c r="B126" s="11"/>
      <c r="C126" s="11"/>
      <c r="D126" s="11"/>
      <c r="E126" s="11"/>
      <c r="F126" s="11"/>
      <c r="G126" s="11"/>
      <c r="H126" s="11"/>
      <c r="I126" s="11"/>
      <c r="J126" s="11"/>
      <c r="K126" s="11"/>
      <c r="L126" s="11"/>
      <c r="M126" s="11"/>
      <c r="N126" s="11"/>
      <c r="O126" s="11"/>
    </row>
    <row r="127" spans="1:15" x14ac:dyDescent="0.2">
      <c r="A127" s="11"/>
      <c r="B127" s="11"/>
      <c r="C127" s="11"/>
      <c r="D127" s="11"/>
      <c r="E127" s="11"/>
      <c r="F127" s="11"/>
      <c r="G127" s="11"/>
      <c r="H127" s="11"/>
      <c r="I127" s="11"/>
      <c r="J127" s="11"/>
      <c r="K127" s="11"/>
      <c r="L127" s="11"/>
      <c r="M127" s="11"/>
      <c r="N127" s="11"/>
      <c r="O127" s="11"/>
    </row>
    <row r="128" spans="1:15" x14ac:dyDescent="0.2">
      <c r="A128" s="11"/>
      <c r="B128" s="11"/>
      <c r="C128" s="11"/>
      <c r="D128" s="11"/>
      <c r="E128" s="11"/>
      <c r="F128" s="11"/>
      <c r="G128" s="11"/>
      <c r="H128" s="11"/>
      <c r="I128" s="11"/>
      <c r="J128" s="11"/>
      <c r="K128" s="11"/>
      <c r="L128" s="11"/>
      <c r="M128" s="11"/>
      <c r="N128" s="11"/>
      <c r="O128" s="11"/>
    </row>
    <row r="129" spans="1:15" x14ac:dyDescent="0.2">
      <c r="A129" s="11"/>
      <c r="B129" s="11"/>
      <c r="C129" s="11"/>
      <c r="D129" s="11"/>
      <c r="E129" s="11"/>
      <c r="F129" s="11"/>
      <c r="G129" s="11"/>
      <c r="H129" s="11"/>
      <c r="I129" s="11"/>
      <c r="J129" s="11"/>
      <c r="K129" s="11"/>
      <c r="L129" s="11"/>
      <c r="M129" s="11"/>
      <c r="N129" s="11"/>
      <c r="O129" s="11"/>
    </row>
    <row r="130" spans="1:15" x14ac:dyDescent="0.2">
      <c r="A130" s="11"/>
      <c r="B130" s="11"/>
      <c r="C130" s="11"/>
      <c r="D130" s="11"/>
      <c r="E130" s="11"/>
      <c r="F130" s="11"/>
      <c r="G130" s="11"/>
      <c r="H130" s="11"/>
      <c r="I130" s="11"/>
      <c r="J130" s="11"/>
      <c r="K130" s="11"/>
      <c r="L130" s="11"/>
      <c r="M130" s="11"/>
      <c r="N130" s="11"/>
      <c r="O130" s="11"/>
    </row>
    <row r="131" spans="1:15" x14ac:dyDescent="0.2">
      <c r="A131" s="11"/>
      <c r="B131" s="11"/>
      <c r="C131" s="11"/>
      <c r="D131" s="11"/>
      <c r="E131" s="11"/>
      <c r="F131" s="11"/>
      <c r="G131" s="11"/>
      <c r="H131" s="11"/>
      <c r="I131" s="11"/>
      <c r="J131" s="11"/>
      <c r="K131" s="11"/>
      <c r="L131" s="11"/>
      <c r="M131" s="11"/>
      <c r="N131" s="11"/>
      <c r="O131" s="11"/>
    </row>
    <row r="132" spans="1:15" x14ac:dyDescent="0.2">
      <c r="A132" s="11"/>
      <c r="B132" s="11"/>
      <c r="C132" s="11"/>
      <c r="D132" s="11"/>
      <c r="E132" s="11"/>
      <c r="F132" s="11"/>
      <c r="G132" s="11"/>
      <c r="H132" s="11"/>
      <c r="I132" s="11"/>
      <c r="J132" s="11"/>
      <c r="K132" s="11"/>
      <c r="L132" s="11"/>
      <c r="M132" s="11"/>
      <c r="N132" s="11"/>
      <c r="O132" s="11"/>
    </row>
    <row r="133" spans="1:15" x14ac:dyDescent="0.2">
      <c r="A133" s="11"/>
      <c r="B133" s="11"/>
      <c r="C133" s="11"/>
      <c r="D133" s="11"/>
      <c r="E133" s="11"/>
      <c r="F133" s="11"/>
      <c r="G133" s="11"/>
      <c r="H133" s="11"/>
      <c r="I133" s="11"/>
      <c r="J133" s="11"/>
      <c r="K133" s="11"/>
      <c r="L133" s="11"/>
      <c r="M133" s="11"/>
      <c r="N133" s="11"/>
      <c r="O133" s="11"/>
    </row>
    <row r="134" spans="1:15" x14ac:dyDescent="0.2">
      <c r="A134" s="11"/>
      <c r="B134" s="11"/>
      <c r="C134" s="11"/>
      <c r="D134" s="11"/>
      <c r="E134" s="11"/>
      <c r="F134" s="11"/>
      <c r="G134" s="11"/>
      <c r="H134" s="11"/>
      <c r="I134" s="11"/>
      <c r="J134" s="11"/>
      <c r="K134" s="11"/>
      <c r="L134" s="11"/>
      <c r="M134" s="11"/>
      <c r="N134" s="11"/>
      <c r="O134" s="11"/>
    </row>
    <row r="135" spans="1:15" x14ac:dyDescent="0.2">
      <c r="A135" s="11"/>
      <c r="B135" s="11"/>
      <c r="C135" s="11"/>
      <c r="D135" s="11"/>
      <c r="E135" s="11"/>
      <c r="F135" s="11"/>
      <c r="G135" s="11"/>
      <c r="H135" s="11"/>
      <c r="I135" s="11"/>
      <c r="J135" s="11"/>
      <c r="K135" s="11"/>
      <c r="L135" s="11"/>
      <c r="M135" s="11"/>
      <c r="N135" s="11"/>
      <c r="O135" s="11"/>
    </row>
    <row r="136" spans="1:15" x14ac:dyDescent="0.2">
      <c r="A136" s="11"/>
      <c r="B136" s="11"/>
      <c r="C136" s="11"/>
      <c r="D136" s="11"/>
      <c r="E136" s="11"/>
      <c r="F136" s="11"/>
      <c r="G136" s="11"/>
      <c r="H136" s="11"/>
      <c r="I136" s="11"/>
      <c r="J136" s="11"/>
      <c r="K136" s="11"/>
      <c r="L136" s="11"/>
      <c r="M136" s="11"/>
      <c r="N136" s="11"/>
      <c r="O136" s="11"/>
    </row>
    <row r="137" spans="1:15" x14ac:dyDescent="0.2">
      <c r="A137" s="11"/>
      <c r="B137" s="11"/>
      <c r="C137" s="11"/>
      <c r="D137" s="11"/>
      <c r="E137" s="11"/>
      <c r="F137" s="11"/>
      <c r="G137" s="11"/>
      <c r="H137" s="11"/>
      <c r="I137" s="11"/>
      <c r="J137" s="11"/>
      <c r="K137" s="11"/>
      <c r="L137" s="11"/>
      <c r="M137" s="11"/>
      <c r="N137" s="11"/>
      <c r="O137" s="11"/>
    </row>
    <row r="138" spans="1:15" x14ac:dyDescent="0.2">
      <c r="A138" s="11"/>
      <c r="B138" s="11"/>
      <c r="C138" s="11"/>
      <c r="D138" s="11"/>
      <c r="E138" s="11"/>
      <c r="F138" s="11"/>
      <c r="G138" s="11"/>
      <c r="H138" s="11"/>
      <c r="I138" s="11"/>
      <c r="J138" s="11"/>
      <c r="K138" s="11"/>
      <c r="L138" s="11"/>
      <c r="M138" s="11"/>
      <c r="N138" s="11"/>
      <c r="O138" s="11"/>
    </row>
    <row r="139" spans="1:15" x14ac:dyDescent="0.2">
      <c r="A139" s="11"/>
      <c r="B139" s="11"/>
      <c r="C139" s="11"/>
      <c r="D139" s="11"/>
      <c r="E139" s="11"/>
      <c r="F139" s="11"/>
      <c r="G139" s="11"/>
      <c r="H139" s="11"/>
      <c r="I139" s="11"/>
      <c r="J139" s="11"/>
      <c r="K139" s="11"/>
      <c r="L139" s="11"/>
      <c r="M139" s="11"/>
      <c r="N139" s="11"/>
      <c r="O139" s="11"/>
    </row>
    <row r="140" spans="1:15" x14ac:dyDescent="0.2">
      <c r="A140" s="11"/>
      <c r="B140" s="11"/>
      <c r="C140" s="11"/>
      <c r="D140" s="11"/>
      <c r="E140" s="11"/>
      <c r="F140" s="11"/>
      <c r="G140" s="11"/>
      <c r="H140" s="11"/>
      <c r="I140" s="11"/>
      <c r="J140" s="11"/>
      <c r="K140" s="11"/>
      <c r="L140" s="11"/>
      <c r="M140" s="11"/>
      <c r="N140" s="11"/>
      <c r="O140" s="11"/>
    </row>
    <row r="141" spans="1:15" x14ac:dyDescent="0.2">
      <c r="A141" s="11"/>
      <c r="B141" s="11"/>
      <c r="C141" s="11"/>
      <c r="D141" s="11"/>
      <c r="E141" s="11"/>
      <c r="F141" s="11"/>
      <c r="G141" s="11"/>
      <c r="H141" s="11"/>
      <c r="I141" s="11"/>
      <c r="J141" s="11"/>
      <c r="K141" s="11"/>
      <c r="L141" s="11"/>
      <c r="M141" s="11"/>
      <c r="N141" s="11"/>
      <c r="O141" s="11"/>
    </row>
    <row r="142" spans="1:15" x14ac:dyDescent="0.2">
      <c r="A142" s="11"/>
      <c r="B142" s="11"/>
      <c r="C142" s="11"/>
      <c r="D142" s="11"/>
      <c r="E142" s="11"/>
      <c r="F142" s="11"/>
      <c r="G142" s="11"/>
      <c r="H142" s="11"/>
      <c r="I142" s="11"/>
      <c r="J142" s="11"/>
      <c r="K142" s="11"/>
      <c r="L142" s="11"/>
      <c r="M142" s="11"/>
      <c r="N142" s="11"/>
      <c r="O142" s="11"/>
    </row>
    <row r="143" spans="1:15" x14ac:dyDescent="0.2">
      <c r="A143" s="11"/>
      <c r="B143" s="11"/>
      <c r="C143" s="11"/>
      <c r="D143" s="11"/>
      <c r="E143" s="11"/>
      <c r="F143" s="11"/>
      <c r="G143" s="11"/>
      <c r="H143" s="11"/>
      <c r="I143" s="11"/>
      <c r="J143" s="11"/>
      <c r="K143" s="11"/>
      <c r="L143" s="11"/>
      <c r="M143" s="11"/>
      <c r="N143" s="11"/>
      <c r="O143" s="11"/>
    </row>
    <row r="144" spans="1:15" x14ac:dyDescent="0.2">
      <c r="A144" s="11"/>
      <c r="B144" s="11"/>
      <c r="C144" s="11"/>
      <c r="D144" s="11"/>
      <c r="E144" s="11"/>
      <c r="F144" s="11"/>
      <c r="G144" s="11"/>
      <c r="H144" s="11"/>
      <c r="I144" s="11"/>
      <c r="J144" s="11"/>
      <c r="K144" s="11"/>
      <c r="L144" s="11"/>
      <c r="M144" s="11"/>
      <c r="N144" s="11"/>
      <c r="O144" s="11"/>
    </row>
    <row r="145" spans="1:15" x14ac:dyDescent="0.2">
      <c r="A145" s="11"/>
      <c r="B145" s="11"/>
      <c r="C145" s="11"/>
      <c r="D145" s="11"/>
      <c r="E145" s="11"/>
      <c r="F145" s="11"/>
      <c r="G145" s="11"/>
      <c r="H145" s="11"/>
      <c r="I145" s="11"/>
      <c r="J145" s="11"/>
      <c r="K145" s="11"/>
      <c r="L145" s="11"/>
      <c r="M145" s="11"/>
      <c r="N145" s="11"/>
      <c r="O145" s="11"/>
    </row>
    <row r="146" spans="1:15" x14ac:dyDescent="0.2">
      <c r="A146" s="11"/>
      <c r="B146" s="11"/>
      <c r="C146" s="11"/>
      <c r="D146" s="11"/>
      <c r="E146" s="11"/>
      <c r="F146" s="11"/>
      <c r="G146" s="11"/>
      <c r="H146" s="11"/>
      <c r="I146" s="11"/>
      <c r="J146" s="11"/>
      <c r="K146" s="11"/>
      <c r="L146" s="11"/>
      <c r="M146" s="11"/>
      <c r="N146" s="11"/>
      <c r="O146" s="11"/>
    </row>
  </sheetData>
  <sheetProtection algorithmName="SHA-512" hashValue="/saBlP0VbRa/cSiQ/i526aLdaDFaKmkCgkTcVk79GG7HWGzVVYFLpKyDUFuzmFywrQAiubR1pvKnwQM32pQo3w==" saltValue="SRQuVMHmDT+OXnT5unWUnA==" spinCount="100000" sheet="1" objects="1" scenarios="1"/>
  <mergeCells count="8">
    <mergeCell ref="A1:E1"/>
    <mergeCell ref="I1:K1"/>
    <mergeCell ref="G2:H2"/>
    <mergeCell ref="G3:H3"/>
    <mergeCell ref="I49:J49"/>
    <mergeCell ref="C3:F3"/>
    <mergeCell ref="F5:H5"/>
    <mergeCell ref="B5:D5"/>
  </mergeCells>
  <phoneticPr fontId="0" type="noConversion"/>
  <pageMargins left="0.70866141732283472" right="0.39370078740157483" top="0.98425196850393704" bottom="0.98425196850393704" header="0.51181102362204722" footer="0.51181102362204722"/>
  <pageSetup paperSize="9" orientation="portrait" blackAndWhite="1" vertic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
    <tabColor indexed="11"/>
    <pageSetUpPr autoPageBreaks="0"/>
  </sheetPr>
  <dimension ref="A1:AO159"/>
  <sheetViews>
    <sheetView showGridLines="0" showZeros="0" zoomScaleNormal="100" workbookViewId="0">
      <selection activeCell="B3" sqref="B3:I3"/>
    </sheetView>
  </sheetViews>
  <sheetFormatPr defaultRowHeight="12.75" x14ac:dyDescent="0.2"/>
  <cols>
    <col min="1" max="1" width="12.42578125" customWidth="1"/>
    <col min="2" max="2" width="4.42578125" customWidth="1"/>
    <col min="3" max="3" width="7.140625" customWidth="1"/>
    <col min="4" max="4" width="2.85546875" customWidth="1"/>
    <col min="5" max="7" width="4.42578125" customWidth="1"/>
    <col min="8" max="8" width="5.5703125" customWidth="1"/>
    <col min="9" max="9" width="4.42578125" customWidth="1"/>
    <col min="10" max="10" width="5.85546875" customWidth="1"/>
    <col min="11" max="13" width="7.28515625" customWidth="1"/>
    <col min="14" max="14" width="11.28515625" bestFit="1" customWidth="1"/>
    <col min="16" max="16" width="4.28515625" customWidth="1"/>
    <col min="17" max="17" width="1" customWidth="1"/>
    <col min="18" max="25" width="12.7109375" hidden="1" customWidth="1"/>
    <col min="26" max="26" width="12.7109375" customWidth="1"/>
  </cols>
  <sheetData>
    <row r="1" spans="1:41" ht="36.75" customHeight="1" thickBot="1" x14ac:dyDescent="0.25">
      <c r="A1" s="734" t="s">
        <v>458</v>
      </c>
      <c r="B1" s="735"/>
      <c r="C1" s="735"/>
      <c r="D1" s="735"/>
      <c r="E1" s="68"/>
      <c r="F1" s="68"/>
      <c r="G1" s="68"/>
      <c r="H1" s="68"/>
      <c r="I1" s="68"/>
      <c r="J1" s="68"/>
      <c r="K1" s="731" t="s">
        <v>4709</v>
      </c>
      <c r="L1" s="732"/>
      <c r="M1" s="732"/>
      <c r="N1" s="733"/>
      <c r="O1" s="69"/>
      <c r="P1" s="69"/>
      <c r="Q1" s="69"/>
      <c r="R1" s="69"/>
      <c r="S1" s="69"/>
      <c r="T1" s="69"/>
      <c r="U1" s="69"/>
      <c r="V1" s="69"/>
      <c r="W1" s="69"/>
      <c r="X1" s="69"/>
      <c r="Y1" s="70" t="s">
        <v>1879</v>
      </c>
      <c r="Z1" s="69"/>
      <c r="AA1" s="69"/>
      <c r="AB1" s="69"/>
      <c r="AC1" s="69"/>
      <c r="AD1" s="69"/>
      <c r="AE1" s="69"/>
      <c r="AF1" s="69"/>
      <c r="AG1" s="69"/>
      <c r="AH1" s="69"/>
      <c r="AI1" s="69"/>
      <c r="AJ1" s="69"/>
      <c r="AK1" s="69"/>
      <c r="AL1" s="69"/>
      <c r="AM1" s="69"/>
      <c r="AN1" s="69"/>
      <c r="AO1" s="69"/>
    </row>
    <row r="2" spans="1:41" ht="15" customHeight="1" thickTop="1" x14ac:dyDescent="0.2">
      <c r="A2" s="71"/>
      <c r="B2" s="72"/>
      <c r="C2" s="72"/>
      <c r="D2" s="72"/>
      <c r="E2" s="72"/>
      <c r="F2" s="72"/>
      <c r="G2" s="72"/>
      <c r="H2" s="72"/>
      <c r="I2" s="72"/>
      <c r="J2" s="72"/>
      <c r="K2" s="73"/>
      <c r="L2" s="73"/>
      <c r="M2" s="74"/>
      <c r="N2" s="75"/>
      <c r="O2" s="69"/>
      <c r="P2" s="69"/>
      <c r="Q2" s="69"/>
      <c r="R2" s="69"/>
      <c r="S2" s="69"/>
      <c r="T2" s="69"/>
      <c r="U2" s="69"/>
      <c r="V2" s="69"/>
      <c r="W2" s="69"/>
      <c r="X2" s="69"/>
      <c r="Y2" s="70" t="s">
        <v>2080</v>
      </c>
      <c r="Z2" s="69"/>
      <c r="AA2" s="69"/>
      <c r="AB2" s="69"/>
      <c r="AC2" s="69"/>
      <c r="AD2" s="69"/>
      <c r="AE2" s="69"/>
      <c r="AF2" s="69"/>
      <c r="AG2" s="69"/>
      <c r="AH2" s="69"/>
      <c r="AI2" s="69"/>
      <c r="AJ2" s="69"/>
      <c r="AK2" s="69"/>
      <c r="AL2" s="69"/>
      <c r="AM2" s="69"/>
      <c r="AN2" s="69"/>
      <c r="AO2" s="69"/>
    </row>
    <row r="3" spans="1:41" ht="15" customHeight="1" x14ac:dyDescent="0.2">
      <c r="A3" s="76" t="s">
        <v>439</v>
      </c>
      <c r="B3" s="736"/>
      <c r="C3" s="736"/>
      <c r="D3" s="736"/>
      <c r="E3" s="736"/>
      <c r="F3" s="736"/>
      <c r="G3" s="736"/>
      <c r="H3" s="736"/>
      <c r="I3" s="736"/>
      <c r="J3" s="72"/>
      <c r="K3" s="73"/>
      <c r="L3" s="73"/>
      <c r="M3" s="74"/>
      <c r="N3" s="75"/>
      <c r="O3" s="69"/>
      <c r="P3" s="69"/>
      <c r="Q3" s="69"/>
      <c r="R3" s="69"/>
      <c r="S3" s="69"/>
      <c r="T3" s="69"/>
      <c r="U3" s="69"/>
      <c r="V3" s="69"/>
      <c r="W3" s="69"/>
      <c r="X3" s="69"/>
      <c r="Y3" s="70" t="s">
        <v>2281</v>
      </c>
      <c r="Z3" s="69"/>
      <c r="AA3" s="69"/>
      <c r="AB3" s="69"/>
      <c r="AC3" s="69"/>
      <c r="AD3" s="69"/>
      <c r="AE3" s="69"/>
      <c r="AF3" s="69"/>
      <c r="AG3" s="69"/>
      <c r="AH3" s="69"/>
      <c r="AI3" s="69"/>
      <c r="AJ3" s="69"/>
      <c r="AK3" s="69"/>
      <c r="AL3" s="69"/>
      <c r="AM3" s="69"/>
      <c r="AN3" s="69"/>
      <c r="AO3" s="69"/>
    </row>
    <row r="4" spans="1:41" ht="13.5" thickBot="1" x14ac:dyDescent="0.25">
      <c r="A4" s="77"/>
      <c r="B4" s="78"/>
      <c r="C4" s="79"/>
      <c r="D4" s="79"/>
      <c r="E4" s="79"/>
      <c r="F4" s="79"/>
      <c r="G4" s="78"/>
      <c r="H4" s="78"/>
      <c r="I4" s="79"/>
      <c r="J4" s="79"/>
      <c r="K4" s="73"/>
      <c r="L4" s="73"/>
      <c r="M4" s="74"/>
      <c r="N4" s="75"/>
      <c r="O4" s="69"/>
      <c r="P4" s="69"/>
      <c r="Q4" s="69"/>
      <c r="R4" s="69"/>
      <c r="S4" s="69" t="s">
        <v>1268</v>
      </c>
      <c r="T4" s="69"/>
      <c r="U4" s="69"/>
      <c r="V4" s="69" t="s">
        <v>1270</v>
      </c>
      <c r="W4" s="69" t="s">
        <v>1271</v>
      </c>
      <c r="X4" s="69" t="s">
        <v>1272</v>
      </c>
      <c r="Y4" s="70" t="s">
        <v>1273</v>
      </c>
      <c r="Z4" s="69"/>
      <c r="AA4" s="69"/>
      <c r="AB4" s="69"/>
      <c r="AC4" s="69"/>
      <c r="AD4" s="69"/>
      <c r="AE4" s="69"/>
      <c r="AF4" s="69"/>
      <c r="AG4" s="69"/>
      <c r="AH4" s="69"/>
      <c r="AI4" s="69"/>
      <c r="AJ4" s="69"/>
      <c r="AK4" s="69"/>
      <c r="AL4" s="69"/>
      <c r="AM4" s="69"/>
      <c r="AN4" s="69"/>
      <c r="AO4" s="69"/>
    </row>
    <row r="5" spans="1:41" ht="13.5" thickBot="1" x14ac:dyDescent="0.25">
      <c r="A5" s="80" t="s">
        <v>459</v>
      </c>
      <c r="B5" s="16" t="s">
        <v>4866</v>
      </c>
      <c r="C5" s="185" t="s">
        <v>3649</v>
      </c>
      <c r="D5" s="81"/>
      <c r="E5" s="81"/>
      <c r="F5" s="81"/>
      <c r="G5" s="179" t="s">
        <v>3646</v>
      </c>
      <c r="H5" s="469">
        <v>313.19</v>
      </c>
      <c r="I5" s="81" t="s">
        <v>460</v>
      </c>
      <c r="J5" s="470">
        <v>313.19</v>
      </c>
      <c r="K5" s="186" t="s">
        <v>3675</v>
      </c>
      <c r="L5" s="82"/>
      <c r="M5" s="82"/>
      <c r="N5" s="83"/>
      <c r="O5" s="69"/>
      <c r="P5" s="69"/>
      <c r="Q5" s="69"/>
      <c r="R5" s="69" t="s">
        <v>1269</v>
      </c>
      <c r="S5" s="69"/>
      <c r="T5" s="69"/>
      <c r="U5" s="69"/>
      <c r="V5" s="69"/>
      <c r="W5" s="69"/>
      <c r="X5" s="69"/>
      <c r="Y5" s="70"/>
      <c r="Z5" s="69"/>
      <c r="AA5" s="69"/>
      <c r="AB5" s="69"/>
      <c r="AC5" s="69"/>
      <c r="AD5" s="69"/>
      <c r="AE5" s="69"/>
      <c r="AF5" s="69"/>
      <c r="AG5" s="69"/>
      <c r="AH5" s="69"/>
      <c r="AI5" s="69"/>
      <c r="AJ5" s="69"/>
      <c r="AK5" s="69"/>
      <c r="AL5" s="69"/>
      <c r="AM5" s="69"/>
      <c r="AN5" s="69"/>
      <c r="AO5" s="69"/>
    </row>
    <row r="6" spans="1:41" x14ac:dyDescent="0.2">
      <c r="A6" s="737" t="s">
        <v>4401</v>
      </c>
      <c r="B6" s="738"/>
      <c r="C6" s="738"/>
      <c r="D6" s="738"/>
      <c r="E6" s="738"/>
      <c r="F6" s="738"/>
      <c r="G6" s="738"/>
      <c r="H6" s="738"/>
      <c r="I6" s="738"/>
      <c r="J6" s="739"/>
      <c r="K6" s="84" t="s">
        <v>461</v>
      </c>
      <c r="L6" s="85" t="s">
        <v>462</v>
      </c>
      <c r="M6" s="86" t="s">
        <v>463</v>
      </c>
      <c r="N6" s="87" t="s">
        <v>464</v>
      </c>
      <c r="O6" s="69"/>
      <c r="P6" s="69"/>
      <c r="Q6" s="69"/>
      <c r="R6" s="69"/>
      <c r="S6" s="69"/>
      <c r="T6" s="69"/>
      <c r="U6" s="69"/>
      <c r="V6" s="69"/>
      <c r="W6" s="69"/>
      <c r="X6" s="69"/>
      <c r="Y6" s="70"/>
      <c r="Z6" s="69"/>
      <c r="AA6" s="69"/>
      <c r="AB6" s="69"/>
      <c r="AC6" s="69"/>
      <c r="AD6" s="69"/>
      <c r="AE6" s="69"/>
      <c r="AF6" s="69"/>
      <c r="AG6" s="69"/>
      <c r="AH6" s="69"/>
      <c r="AI6" s="69"/>
      <c r="AJ6" s="69"/>
      <c r="AK6" s="69"/>
      <c r="AL6" s="69"/>
      <c r="AM6" s="69"/>
      <c r="AN6" s="69"/>
      <c r="AO6" s="69"/>
    </row>
    <row r="7" spans="1:41" x14ac:dyDescent="0.2">
      <c r="A7" s="740"/>
      <c r="B7" s="741"/>
      <c r="C7" s="741"/>
      <c r="D7" s="741"/>
      <c r="E7" s="741"/>
      <c r="F7" s="741"/>
      <c r="G7" s="741"/>
      <c r="H7" s="741"/>
      <c r="I7" s="741"/>
      <c r="J7" s="742"/>
      <c r="K7" s="187" t="s">
        <v>3674</v>
      </c>
      <c r="L7" s="88" t="s">
        <v>3676</v>
      </c>
      <c r="M7" s="89" t="s">
        <v>465</v>
      </c>
      <c r="N7" s="90" t="s">
        <v>465</v>
      </c>
      <c r="O7" s="69"/>
      <c r="P7" s="69"/>
      <c r="Q7" s="69"/>
      <c r="R7" s="69"/>
      <c r="S7" s="69"/>
      <c r="T7" s="69"/>
      <c r="U7" s="69"/>
      <c r="V7" s="69"/>
      <c r="W7" s="69"/>
      <c r="X7" s="69"/>
      <c r="Y7" s="70"/>
      <c r="Z7" s="69"/>
      <c r="AA7" s="69"/>
      <c r="AB7" s="69"/>
      <c r="AC7" s="69"/>
      <c r="AD7" s="69"/>
      <c r="AE7" s="69"/>
      <c r="AF7" s="69"/>
      <c r="AG7" s="69"/>
      <c r="AH7" s="69"/>
      <c r="AI7" s="69"/>
      <c r="AJ7" s="69"/>
      <c r="AK7" s="69"/>
      <c r="AL7" s="69"/>
      <c r="AM7" s="69"/>
      <c r="AN7" s="69"/>
      <c r="AO7" s="69"/>
    </row>
    <row r="8" spans="1:41" ht="13.5" customHeight="1" x14ac:dyDescent="0.2">
      <c r="A8" s="728"/>
      <c r="B8" s="729"/>
      <c r="C8" s="729"/>
      <c r="D8" s="730"/>
      <c r="E8" s="91" t="s">
        <v>466</v>
      </c>
      <c r="F8" s="96"/>
      <c r="G8" s="91" t="s">
        <v>467</v>
      </c>
      <c r="H8" s="96"/>
      <c r="I8" s="91" t="s">
        <v>468</v>
      </c>
      <c r="J8" s="96"/>
      <c r="K8" s="17"/>
      <c r="L8" s="18"/>
      <c r="M8" s="38">
        <f>IF($L8="B",$Y8,0)</f>
        <v>0</v>
      </c>
      <c r="N8" s="38">
        <f>IF($L8="N",$Y8,0)</f>
        <v>0</v>
      </c>
      <c r="O8" s="69"/>
      <c r="P8" s="69"/>
      <c r="Q8" s="69">
        <f>MATCH(B5&amp;F8&amp;H8,Sökbegr,0)</f>
        <v>471</v>
      </c>
      <c r="R8" s="69">
        <f>INDEX(Ersättn,$Q$8)</f>
        <v>0</v>
      </c>
      <c r="S8" s="42">
        <f>SUM(R8*J5/H5)</f>
        <v>0</v>
      </c>
      <c r="T8" s="69">
        <f>MATCH(B5&amp;J8,Proddata,0)</f>
        <v>607</v>
      </c>
      <c r="U8" s="69">
        <f t="shared" ref="U8:U50" si="0">INDEX(Procent,T8)</f>
        <v>0.15</v>
      </c>
      <c r="V8" s="42">
        <f t="shared" ref="V8:V50" si="1">SUM(U8*S8)</f>
        <v>0</v>
      </c>
      <c r="W8" s="42">
        <f t="shared" ref="W8:W50" si="2">SUM(S8*15%)</f>
        <v>0</v>
      </c>
      <c r="X8" s="42">
        <f t="shared" ref="X8:X50" si="3">SUM(S8*10%)</f>
        <v>0</v>
      </c>
      <c r="Y8" s="92">
        <f t="shared" ref="Y8:Y50" si="4">IF(K8="Å",V8,IF(K8="B",W8,IF(K8="I",X8,0)))</f>
        <v>0</v>
      </c>
      <c r="Z8" s="69"/>
      <c r="AA8" s="69"/>
      <c r="AB8" s="69"/>
      <c r="AC8" s="69"/>
      <c r="AD8" s="69"/>
      <c r="AE8" s="69"/>
      <c r="AF8" s="69"/>
      <c r="AG8" s="69"/>
      <c r="AH8" s="69"/>
      <c r="AI8" s="69"/>
      <c r="AJ8" s="69"/>
      <c r="AK8" s="69"/>
      <c r="AL8" s="69"/>
      <c r="AM8" s="69"/>
      <c r="AN8" s="69"/>
      <c r="AO8" s="69"/>
    </row>
    <row r="9" spans="1:41" ht="13.5" customHeight="1" x14ac:dyDescent="0.2">
      <c r="A9" s="725"/>
      <c r="B9" s="726"/>
      <c r="C9" s="726"/>
      <c r="D9" s="727"/>
      <c r="E9" s="91" t="s">
        <v>466</v>
      </c>
      <c r="F9" s="96"/>
      <c r="G9" s="91" t="s">
        <v>467</v>
      </c>
      <c r="H9" s="96"/>
      <c r="I9" s="91" t="s">
        <v>468</v>
      </c>
      <c r="J9" s="96"/>
      <c r="K9" s="17"/>
      <c r="L9" s="18"/>
      <c r="M9" s="38">
        <f t="shared" ref="M9:M50" si="5">IF($L9="B",$Y9,0)</f>
        <v>0</v>
      </c>
      <c r="N9" s="38">
        <f>IF(L9="N",Y9,0)</f>
        <v>0</v>
      </c>
      <c r="O9" s="69"/>
      <c r="P9" s="69"/>
      <c r="Q9" s="69">
        <f>MATCH(B5&amp;F9&amp;H9,Sökbegr,0)</f>
        <v>471</v>
      </c>
      <c r="R9" s="69">
        <f>INDEX(Ersättn,$Q$9)</f>
        <v>0</v>
      </c>
      <c r="S9" s="42">
        <f>SUM(R9*J5/H5)</f>
        <v>0</v>
      </c>
      <c r="T9" s="69">
        <f>MATCH(B5&amp;J9,Proddata,0)</f>
        <v>607</v>
      </c>
      <c r="U9" s="69">
        <f t="shared" si="0"/>
        <v>0.15</v>
      </c>
      <c r="V9" s="42">
        <f t="shared" si="1"/>
        <v>0</v>
      </c>
      <c r="W9" s="42">
        <f t="shared" si="2"/>
        <v>0</v>
      </c>
      <c r="X9" s="42">
        <f t="shared" si="3"/>
        <v>0</v>
      </c>
      <c r="Y9" s="92">
        <f t="shared" si="4"/>
        <v>0</v>
      </c>
      <c r="Z9" s="69"/>
      <c r="AA9" s="69"/>
      <c r="AB9" s="69"/>
      <c r="AC9" s="69"/>
      <c r="AD9" s="69"/>
      <c r="AE9" s="69"/>
      <c r="AF9" s="69"/>
      <c r="AG9" s="69"/>
      <c r="AH9" s="69"/>
      <c r="AI9" s="69"/>
      <c r="AJ9" s="69"/>
      <c r="AK9" s="69"/>
      <c r="AL9" s="69"/>
      <c r="AM9" s="69"/>
      <c r="AN9" s="69"/>
      <c r="AO9" s="69"/>
    </row>
    <row r="10" spans="1:41" ht="13.5" customHeight="1" x14ac:dyDescent="0.2">
      <c r="A10" s="725"/>
      <c r="B10" s="726"/>
      <c r="C10" s="726"/>
      <c r="D10" s="727"/>
      <c r="E10" s="91" t="s">
        <v>466</v>
      </c>
      <c r="F10" s="96"/>
      <c r="G10" s="91" t="s">
        <v>467</v>
      </c>
      <c r="H10" s="96"/>
      <c r="I10" s="91" t="s">
        <v>468</v>
      </c>
      <c r="J10" s="96"/>
      <c r="K10" s="17"/>
      <c r="L10" s="18"/>
      <c r="M10" s="38">
        <f t="shared" si="5"/>
        <v>0</v>
      </c>
      <c r="N10" s="38">
        <f>IF(L10="N",Y10,0)</f>
        <v>0</v>
      </c>
      <c r="O10" s="69"/>
      <c r="P10" s="69"/>
      <c r="Q10" s="69">
        <f>MATCH(B5&amp;F10&amp;H10,Sökbegr,0)</f>
        <v>471</v>
      </c>
      <c r="R10" s="69">
        <f>INDEX(Ersättn,$Q$10)</f>
        <v>0</v>
      </c>
      <c r="S10" s="42">
        <f>SUM(R10*J5/H5)</f>
        <v>0</v>
      </c>
      <c r="T10" s="69">
        <f>MATCH(B5&amp;J10,Proddata,0)</f>
        <v>607</v>
      </c>
      <c r="U10" s="69">
        <f t="shared" si="0"/>
        <v>0.15</v>
      </c>
      <c r="V10" s="42">
        <f t="shared" si="1"/>
        <v>0</v>
      </c>
      <c r="W10" s="42">
        <f t="shared" si="2"/>
        <v>0</v>
      </c>
      <c r="X10" s="42">
        <f t="shared" si="3"/>
        <v>0</v>
      </c>
      <c r="Y10" s="92">
        <f t="shared" si="4"/>
        <v>0</v>
      </c>
      <c r="Z10" s="69"/>
      <c r="AA10" s="69"/>
      <c r="AB10" s="69"/>
      <c r="AC10" s="69"/>
      <c r="AD10" s="69"/>
      <c r="AE10" s="69"/>
      <c r="AF10" s="69"/>
      <c r="AG10" s="69"/>
      <c r="AH10" s="69"/>
      <c r="AI10" s="69"/>
      <c r="AJ10" s="69"/>
      <c r="AK10" s="69"/>
      <c r="AL10" s="69"/>
      <c r="AM10" s="69"/>
      <c r="AN10" s="69"/>
      <c r="AO10" s="69"/>
    </row>
    <row r="11" spans="1:41" ht="13.5" customHeight="1" x14ac:dyDescent="0.2">
      <c r="A11" s="725"/>
      <c r="B11" s="726"/>
      <c r="C11" s="726"/>
      <c r="D11" s="727"/>
      <c r="E11" s="91" t="s">
        <v>466</v>
      </c>
      <c r="F11" s="96"/>
      <c r="G11" s="91" t="s">
        <v>467</v>
      </c>
      <c r="H11" s="96"/>
      <c r="I11" s="91" t="s">
        <v>468</v>
      </c>
      <c r="J11" s="96"/>
      <c r="K11" s="17"/>
      <c r="L11" s="18"/>
      <c r="M11" s="38">
        <f t="shared" si="5"/>
        <v>0</v>
      </c>
      <c r="N11" s="38">
        <f>IF(L11="N",Y11,0)</f>
        <v>0</v>
      </c>
      <c r="O11" s="69"/>
      <c r="P11" s="69"/>
      <c r="Q11" s="69">
        <f>MATCH(B5&amp;F11&amp;H11,Sökbegr,0)</f>
        <v>471</v>
      </c>
      <c r="R11" s="69">
        <f>INDEX(Ersättn,$Q$11)</f>
        <v>0</v>
      </c>
      <c r="S11" s="42">
        <f>SUM(R11*J5/H5)</f>
        <v>0</v>
      </c>
      <c r="T11" s="69">
        <f>MATCH(B5&amp;J11,Proddata,0)</f>
        <v>607</v>
      </c>
      <c r="U11" s="69">
        <f t="shared" si="0"/>
        <v>0.15</v>
      </c>
      <c r="V11" s="42">
        <f t="shared" si="1"/>
        <v>0</v>
      </c>
      <c r="W11" s="42">
        <f t="shared" si="2"/>
        <v>0</v>
      </c>
      <c r="X11" s="42">
        <f t="shared" si="3"/>
        <v>0</v>
      </c>
      <c r="Y11" s="92">
        <f t="shared" si="4"/>
        <v>0</v>
      </c>
      <c r="Z11" s="69"/>
      <c r="AA11" s="69"/>
      <c r="AB11" s="69"/>
      <c r="AC11" s="69"/>
      <c r="AD11" s="69"/>
      <c r="AE11" s="69"/>
      <c r="AF11" s="69"/>
      <c r="AG11" s="69"/>
      <c r="AH11" s="69"/>
      <c r="AI11" s="69"/>
      <c r="AJ11" s="69"/>
      <c r="AK11" s="69"/>
      <c r="AL11" s="69"/>
      <c r="AM11" s="69"/>
      <c r="AN11" s="69"/>
      <c r="AO11" s="69"/>
    </row>
    <row r="12" spans="1:41" ht="13.5" customHeight="1" x14ac:dyDescent="0.2">
      <c r="A12" s="725"/>
      <c r="B12" s="726"/>
      <c r="C12" s="726"/>
      <c r="D12" s="727"/>
      <c r="E12" s="91" t="s">
        <v>466</v>
      </c>
      <c r="F12" s="96"/>
      <c r="G12" s="91" t="s">
        <v>467</v>
      </c>
      <c r="H12" s="96"/>
      <c r="I12" s="91" t="s">
        <v>468</v>
      </c>
      <c r="J12" s="96"/>
      <c r="K12" s="17"/>
      <c r="L12" s="18"/>
      <c r="M12" s="38">
        <f t="shared" si="5"/>
        <v>0</v>
      </c>
      <c r="N12" s="38">
        <f>IF(L12="N",Y12,0)</f>
        <v>0</v>
      </c>
      <c r="O12" s="69"/>
      <c r="P12" s="69"/>
      <c r="Q12" s="69">
        <f>MATCH(B5&amp;F12&amp;H12,Sökbegr,0)</f>
        <v>471</v>
      </c>
      <c r="R12" s="69">
        <f>INDEX(Ersättn,$Q$12)</f>
        <v>0</v>
      </c>
      <c r="S12" s="42">
        <f>SUM(R12*J5/H5)</f>
        <v>0</v>
      </c>
      <c r="T12" s="69">
        <f>MATCH(B5&amp;J12,Proddata,0)</f>
        <v>607</v>
      </c>
      <c r="U12" s="69">
        <f t="shared" si="0"/>
        <v>0.15</v>
      </c>
      <c r="V12" s="42">
        <f t="shared" si="1"/>
        <v>0</v>
      </c>
      <c r="W12" s="42">
        <f t="shared" si="2"/>
        <v>0</v>
      </c>
      <c r="X12" s="42">
        <f t="shared" si="3"/>
        <v>0</v>
      </c>
      <c r="Y12" s="92">
        <f t="shared" si="4"/>
        <v>0</v>
      </c>
      <c r="Z12" s="69"/>
      <c r="AA12" s="69"/>
      <c r="AB12" s="69"/>
      <c r="AC12" s="69"/>
      <c r="AD12" s="69"/>
      <c r="AE12" s="69"/>
      <c r="AF12" s="69"/>
      <c r="AG12" s="69"/>
      <c r="AH12" s="69"/>
      <c r="AI12" s="69"/>
      <c r="AJ12" s="69"/>
      <c r="AK12" s="69"/>
      <c r="AL12" s="69"/>
      <c r="AM12" s="69"/>
      <c r="AN12" s="69"/>
      <c r="AO12" s="69"/>
    </row>
    <row r="13" spans="1:41" ht="13.5" customHeight="1" x14ac:dyDescent="0.2">
      <c r="A13" s="725"/>
      <c r="B13" s="726"/>
      <c r="C13" s="726"/>
      <c r="D13" s="727"/>
      <c r="E13" s="91" t="s">
        <v>466</v>
      </c>
      <c r="F13" s="96"/>
      <c r="G13" s="91" t="s">
        <v>467</v>
      </c>
      <c r="H13" s="96"/>
      <c r="I13" s="91" t="s">
        <v>468</v>
      </c>
      <c r="J13" s="96"/>
      <c r="K13" s="17"/>
      <c r="L13" s="18"/>
      <c r="M13" s="38">
        <f t="shared" si="5"/>
        <v>0</v>
      </c>
      <c r="N13" s="38">
        <f>IF(L13="N",Y13,0)</f>
        <v>0</v>
      </c>
      <c r="O13" s="69"/>
      <c r="P13" s="69"/>
      <c r="Q13" s="69">
        <f>MATCH(B5&amp;F13&amp;H13,Sökbegr,0)</f>
        <v>471</v>
      </c>
      <c r="R13" s="69">
        <f>INDEX(Ersättn,$Q$13)</f>
        <v>0</v>
      </c>
      <c r="S13" s="42">
        <f>SUM(R13*J5/H5)</f>
        <v>0</v>
      </c>
      <c r="T13" s="69">
        <f>MATCH(B5&amp;J13,Proddata,0)</f>
        <v>607</v>
      </c>
      <c r="U13" s="69">
        <f t="shared" si="0"/>
        <v>0.15</v>
      </c>
      <c r="V13" s="42">
        <f t="shared" si="1"/>
        <v>0</v>
      </c>
      <c r="W13" s="42">
        <f t="shared" si="2"/>
        <v>0</v>
      </c>
      <c r="X13" s="42">
        <f t="shared" si="3"/>
        <v>0</v>
      </c>
      <c r="Y13" s="92">
        <f t="shared" si="4"/>
        <v>0</v>
      </c>
      <c r="Z13" s="69"/>
      <c r="AA13" s="69"/>
      <c r="AB13" s="69"/>
      <c r="AC13" s="69"/>
      <c r="AD13" s="69"/>
      <c r="AE13" s="69"/>
      <c r="AF13" s="69"/>
      <c r="AG13" s="69"/>
      <c r="AH13" s="69"/>
      <c r="AI13" s="69"/>
      <c r="AJ13" s="69"/>
      <c r="AK13" s="69"/>
      <c r="AL13" s="69"/>
      <c r="AM13" s="69"/>
      <c r="AN13" s="69"/>
      <c r="AO13" s="69"/>
    </row>
    <row r="14" spans="1:41" ht="13.5" customHeight="1" x14ac:dyDescent="0.2">
      <c r="A14" s="725"/>
      <c r="B14" s="726"/>
      <c r="C14" s="726"/>
      <c r="D14" s="727"/>
      <c r="E14" s="91" t="s">
        <v>466</v>
      </c>
      <c r="F14" s="96"/>
      <c r="G14" s="91" t="s">
        <v>467</v>
      </c>
      <c r="H14" s="96"/>
      <c r="I14" s="91" t="s">
        <v>468</v>
      </c>
      <c r="J14" s="96"/>
      <c r="K14" s="17"/>
      <c r="L14" s="18"/>
      <c r="M14" s="38">
        <f t="shared" si="5"/>
        <v>0</v>
      </c>
      <c r="N14" s="38">
        <f t="shared" ref="N14:N50" si="6">IF($L14="N",$Y14,0)</f>
        <v>0</v>
      </c>
      <c r="O14" s="69"/>
      <c r="P14" s="69"/>
      <c r="Q14" s="69">
        <f>MATCH(B5&amp;F14&amp;H14,Sökbegr,0)</f>
        <v>471</v>
      </c>
      <c r="R14" s="69">
        <f>INDEX(Ersättn,$Q$14)</f>
        <v>0</v>
      </c>
      <c r="S14" s="42">
        <f>SUM(R14*J5/H5)</f>
        <v>0</v>
      </c>
      <c r="T14" s="69">
        <f>MATCH(B5&amp;J14,Proddata,0)</f>
        <v>607</v>
      </c>
      <c r="U14" s="69">
        <f t="shared" si="0"/>
        <v>0.15</v>
      </c>
      <c r="V14" s="42">
        <f t="shared" si="1"/>
        <v>0</v>
      </c>
      <c r="W14" s="42">
        <f t="shared" si="2"/>
        <v>0</v>
      </c>
      <c r="X14" s="42">
        <f t="shared" si="3"/>
        <v>0</v>
      </c>
      <c r="Y14" s="92">
        <f t="shared" si="4"/>
        <v>0</v>
      </c>
      <c r="Z14" s="69"/>
      <c r="AA14" s="69"/>
      <c r="AB14" s="69"/>
      <c r="AC14" s="69"/>
      <c r="AD14" s="69"/>
      <c r="AE14" s="69"/>
      <c r="AF14" s="69"/>
      <c r="AG14" s="69"/>
      <c r="AH14" s="69"/>
      <c r="AI14" s="69"/>
      <c r="AJ14" s="69"/>
      <c r="AK14" s="69"/>
      <c r="AL14" s="69"/>
      <c r="AM14" s="69"/>
      <c r="AN14" s="69"/>
      <c r="AO14" s="69"/>
    </row>
    <row r="15" spans="1:41" ht="13.5" customHeight="1" x14ac:dyDescent="0.2">
      <c r="A15" s="725"/>
      <c r="B15" s="726"/>
      <c r="C15" s="726"/>
      <c r="D15" s="727"/>
      <c r="E15" s="91" t="s">
        <v>466</v>
      </c>
      <c r="F15" s="96"/>
      <c r="G15" s="91" t="s">
        <v>467</v>
      </c>
      <c r="H15" s="96"/>
      <c r="I15" s="91" t="s">
        <v>468</v>
      </c>
      <c r="J15" s="96"/>
      <c r="K15" s="17"/>
      <c r="L15" s="18"/>
      <c r="M15" s="38">
        <f t="shared" si="5"/>
        <v>0</v>
      </c>
      <c r="N15" s="38">
        <f t="shared" si="6"/>
        <v>0</v>
      </c>
      <c r="O15" s="69"/>
      <c r="P15" s="69"/>
      <c r="Q15" s="69">
        <f>MATCH(B5&amp;F15&amp;H15,Sökbegr,0)</f>
        <v>471</v>
      </c>
      <c r="R15" s="69">
        <f>INDEX(Ersättn,$Q$15)</f>
        <v>0</v>
      </c>
      <c r="S15" s="42">
        <f>SUM(R15*J5/H5)</f>
        <v>0</v>
      </c>
      <c r="T15" s="69">
        <f>MATCH(B5&amp;J15,Proddata,0)</f>
        <v>607</v>
      </c>
      <c r="U15" s="69">
        <f t="shared" si="0"/>
        <v>0.15</v>
      </c>
      <c r="V15" s="42">
        <f t="shared" si="1"/>
        <v>0</v>
      </c>
      <c r="W15" s="42">
        <f t="shared" si="2"/>
        <v>0</v>
      </c>
      <c r="X15" s="42">
        <f t="shared" si="3"/>
        <v>0</v>
      </c>
      <c r="Y15" s="92">
        <f t="shared" si="4"/>
        <v>0</v>
      </c>
      <c r="Z15" s="69"/>
      <c r="AA15" s="69"/>
      <c r="AB15" s="69"/>
      <c r="AC15" s="69"/>
      <c r="AD15" s="69"/>
      <c r="AE15" s="69"/>
      <c r="AF15" s="69"/>
      <c r="AG15" s="69"/>
      <c r="AH15" s="69"/>
      <c r="AI15" s="69"/>
      <c r="AJ15" s="69"/>
      <c r="AK15" s="69"/>
      <c r="AL15" s="69"/>
      <c r="AM15" s="69"/>
      <c r="AN15" s="69"/>
      <c r="AO15" s="69"/>
    </row>
    <row r="16" spans="1:41" ht="13.5" customHeight="1" x14ac:dyDescent="0.2">
      <c r="A16" s="725"/>
      <c r="B16" s="726"/>
      <c r="C16" s="726"/>
      <c r="D16" s="727"/>
      <c r="E16" s="91" t="s">
        <v>466</v>
      </c>
      <c r="F16" s="96"/>
      <c r="G16" s="91" t="s">
        <v>467</v>
      </c>
      <c r="H16" s="96"/>
      <c r="I16" s="91" t="s">
        <v>468</v>
      </c>
      <c r="J16" s="96"/>
      <c r="K16" s="194"/>
      <c r="L16" s="18"/>
      <c r="M16" s="38">
        <f t="shared" si="5"/>
        <v>0</v>
      </c>
      <c r="N16" s="38">
        <f t="shared" si="6"/>
        <v>0</v>
      </c>
      <c r="O16" s="69"/>
      <c r="P16" s="69"/>
      <c r="Q16" s="69">
        <f>MATCH(B5&amp;F16&amp;H16,Sökbegr,0)</f>
        <v>471</v>
      </c>
      <c r="R16" s="69">
        <f>INDEX(Ersättn,$Q$16)</f>
        <v>0</v>
      </c>
      <c r="S16" s="42">
        <f>SUM(R16*J5/H5)</f>
        <v>0</v>
      </c>
      <c r="T16" s="69">
        <f>MATCH(B5&amp;J16,Proddata,0)</f>
        <v>607</v>
      </c>
      <c r="U16" s="69">
        <f t="shared" si="0"/>
        <v>0.15</v>
      </c>
      <c r="V16" s="42">
        <f t="shared" si="1"/>
        <v>0</v>
      </c>
      <c r="W16" s="42">
        <f t="shared" si="2"/>
        <v>0</v>
      </c>
      <c r="X16" s="42">
        <f t="shared" si="3"/>
        <v>0</v>
      </c>
      <c r="Y16" s="92">
        <f t="shared" si="4"/>
        <v>0</v>
      </c>
      <c r="Z16" s="69"/>
      <c r="AA16" s="69"/>
      <c r="AB16" s="69"/>
      <c r="AC16" s="69"/>
      <c r="AD16" s="69"/>
      <c r="AE16" s="69"/>
      <c r="AF16" s="69"/>
      <c r="AG16" s="69"/>
      <c r="AH16" s="69"/>
      <c r="AI16" s="69"/>
      <c r="AJ16" s="69"/>
      <c r="AK16" s="69"/>
      <c r="AL16" s="69"/>
      <c r="AM16" s="69"/>
      <c r="AN16" s="69"/>
      <c r="AO16" s="69"/>
    </row>
    <row r="17" spans="1:41" ht="13.5" customHeight="1" x14ac:dyDescent="0.2">
      <c r="A17" s="725"/>
      <c r="B17" s="726"/>
      <c r="C17" s="726"/>
      <c r="D17" s="727"/>
      <c r="E17" s="91" t="s">
        <v>466</v>
      </c>
      <c r="F17" s="96"/>
      <c r="G17" s="91" t="s">
        <v>467</v>
      </c>
      <c r="H17" s="96"/>
      <c r="I17" s="91" t="s">
        <v>468</v>
      </c>
      <c r="J17" s="96"/>
      <c r="K17" s="17"/>
      <c r="L17" s="18"/>
      <c r="M17" s="38">
        <f t="shared" si="5"/>
        <v>0</v>
      </c>
      <c r="N17" s="38">
        <f t="shared" si="6"/>
        <v>0</v>
      </c>
      <c r="O17" s="69"/>
      <c r="P17" s="69"/>
      <c r="Q17" s="69">
        <f>MATCH(B5&amp;F17&amp;H17,Sökbegr,0)</f>
        <v>471</v>
      </c>
      <c r="R17" s="69">
        <f>INDEX(Ersättn,$Q$17)</f>
        <v>0</v>
      </c>
      <c r="S17" s="42">
        <f>SUM(R17*J5/H5)</f>
        <v>0</v>
      </c>
      <c r="T17" s="69">
        <f>MATCH(B5&amp;J17,Proddata,0)</f>
        <v>607</v>
      </c>
      <c r="U17" s="69">
        <f t="shared" si="0"/>
        <v>0.15</v>
      </c>
      <c r="V17" s="42">
        <f t="shared" si="1"/>
        <v>0</v>
      </c>
      <c r="W17" s="42">
        <f t="shared" si="2"/>
        <v>0</v>
      </c>
      <c r="X17" s="42">
        <f t="shared" si="3"/>
        <v>0</v>
      </c>
      <c r="Y17" s="92">
        <f t="shared" si="4"/>
        <v>0</v>
      </c>
      <c r="Z17" s="69"/>
      <c r="AA17" s="69"/>
      <c r="AB17" s="69"/>
      <c r="AC17" s="69"/>
      <c r="AD17" s="69"/>
      <c r="AE17" s="69"/>
      <c r="AF17" s="69"/>
      <c r="AG17" s="69"/>
      <c r="AH17" s="69"/>
      <c r="AI17" s="69"/>
      <c r="AJ17" s="69"/>
      <c r="AK17" s="69"/>
      <c r="AL17" s="69"/>
      <c r="AM17" s="69"/>
      <c r="AN17" s="69"/>
      <c r="AO17" s="69"/>
    </row>
    <row r="18" spans="1:41" ht="13.5" customHeight="1" x14ac:dyDescent="0.2">
      <c r="A18" s="725"/>
      <c r="B18" s="726"/>
      <c r="C18" s="726"/>
      <c r="D18" s="727"/>
      <c r="E18" s="91" t="s">
        <v>466</v>
      </c>
      <c r="F18" s="96"/>
      <c r="G18" s="91" t="s">
        <v>467</v>
      </c>
      <c r="H18" s="96"/>
      <c r="I18" s="91" t="s">
        <v>468</v>
      </c>
      <c r="J18" s="96"/>
      <c r="K18" s="17"/>
      <c r="L18" s="18"/>
      <c r="M18" s="38">
        <f t="shared" si="5"/>
        <v>0</v>
      </c>
      <c r="N18" s="38">
        <f t="shared" si="6"/>
        <v>0</v>
      </c>
      <c r="O18" s="69"/>
      <c r="P18" s="69"/>
      <c r="Q18" s="69">
        <f>MATCH(B5&amp;F18&amp;H18,Sökbegr,0)</f>
        <v>471</v>
      </c>
      <c r="R18" s="69">
        <f>INDEX(Ersättn,$Q$18)</f>
        <v>0</v>
      </c>
      <c r="S18" s="42">
        <f>SUM(R18*J5/H5)</f>
        <v>0</v>
      </c>
      <c r="T18" s="69">
        <f>MATCH(B5&amp;J18,Proddata,0)</f>
        <v>607</v>
      </c>
      <c r="U18" s="69">
        <f t="shared" si="0"/>
        <v>0.15</v>
      </c>
      <c r="V18" s="42">
        <f t="shared" si="1"/>
        <v>0</v>
      </c>
      <c r="W18" s="42">
        <f t="shared" si="2"/>
        <v>0</v>
      </c>
      <c r="X18" s="42">
        <f t="shared" si="3"/>
        <v>0</v>
      </c>
      <c r="Y18" s="92">
        <f t="shared" si="4"/>
        <v>0</v>
      </c>
      <c r="Z18" s="69"/>
      <c r="AA18" s="69"/>
      <c r="AB18" s="69"/>
      <c r="AC18" s="69"/>
      <c r="AD18" s="69"/>
      <c r="AE18" s="69"/>
      <c r="AF18" s="69"/>
      <c r="AG18" s="69"/>
      <c r="AH18" s="69"/>
      <c r="AI18" s="69"/>
      <c r="AJ18" s="69"/>
      <c r="AK18" s="69"/>
      <c r="AL18" s="69"/>
      <c r="AM18" s="69"/>
      <c r="AN18" s="69"/>
      <c r="AO18" s="69"/>
    </row>
    <row r="19" spans="1:41" ht="13.5" customHeight="1" x14ac:dyDescent="0.2">
      <c r="A19" s="725"/>
      <c r="B19" s="726"/>
      <c r="C19" s="726"/>
      <c r="D19" s="727"/>
      <c r="E19" s="91" t="s">
        <v>466</v>
      </c>
      <c r="F19" s="96"/>
      <c r="G19" s="91" t="s">
        <v>467</v>
      </c>
      <c r="H19" s="96"/>
      <c r="I19" s="91" t="s">
        <v>468</v>
      </c>
      <c r="J19" s="96"/>
      <c r="K19" s="17"/>
      <c r="L19" s="18"/>
      <c r="M19" s="38">
        <f t="shared" si="5"/>
        <v>0</v>
      </c>
      <c r="N19" s="38">
        <f t="shared" si="6"/>
        <v>0</v>
      </c>
      <c r="O19" s="69"/>
      <c r="P19" s="69"/>
      <c r="Q19" s="69">
        <f>MATCH(B5&amp;F19&amp;H19,Sökbegr,0)</f>
        <v>471</v>
      </c>
      <c r="R19" s="69">
        <f>INDEX(Ersättn,$Q$19)</f>
        <v>0</v>
      </c>
      <c r="S19" s="42">
        <f>SUM(R19*J5/H5)</f>
        <v>0</v>
      </c>
      <c r="T19" s="69">
        <f>MATCH(B5&amp;J19,Proddata,0)</f>
        <v>607</v>
      </c>
      <c r="U19" s="69">
        <f t="shared" si="0"/>
        <v>0.15</v>
      </c>
      <c r="V19" s="42">
        <f t="shared" si="1"/>
        <v>0</v>
      </c>
      <c r="W19" s="42">
        <f t="shared" si="2"/>
        <v>0</v>
      </c>
      <c r="X19" s="42">
        <f t="shared" si="3"/>
        <v>0</v>
      </c>
      <c r="Y19" s="92">
        <f t="shared" si="4"/>
        <v>0</v>
      </c>
      <c r="Z19" s="69"/>
      <c r="AA19" s="69"/>
      <c r="AB19" s="69"/>
      <c r="AC19" s="69"/>
      <c r="AD19" s="69"/>
      <c r="AE19" s="69"/>
      <c r="AF19" s="69"/>
      <c r="AG19" s="69"/>
      <c r="AH19" s="69"/>
      <c r="AI19" s="69"/>
      <c r="AJ19" s="69"/>
      <c r="AK19" s="69"/>
      <c r="AL19" s="69"/>
      <c r="AM19" s="69"/>
      <c r="AN19" s="69"/>
      <c r="AO19" s="69"/>
    </row>
    <row r="20" spans="1:41" ht="13.5" customHeight="1" x14ac:dyDescent="0.2">
      <c r="A20" s="725"/>
      <c r="B20" s="726"/>
      <c r="C20" s="726"/>
      <c r="D20" s="727"/>
      <c r="E20" s="91" t="s">
        <v>466</v>
      </c>
      <c r="F20" s="96"/>
      <c r="G20" s="91" t="s">
        <v>467</v>
      </c>
      <c r="H20" s="96"/>
      <c r="I20" s="91" t="s">
        <v>468</v>
      </c>
      <c r="J20" s="96"/>
      <c r="K20" s="17"/>
      <c r="L20" s="18"/>
      <c r="M20" s="38">
        <f t="shared" si="5"/>
        <v>0</v>
      </c>
      <c r="N20" s="38">
        <f t="shared" si="6"/>
        <v>0</v>
      </c>
      <c r="O20" s="69"/>
      <c r="P20" s="69"/>
      <c r="Q20" s="69">
        <f>MATCH(B5&amp;F20&amp;H20,Sökbegr,0)</f>
        <v>471</v>
      </c>
      <c r="R20" s="69">
        <f>INDEX(Ersättn,$Q$20)</f>
        <v>0</v>
      </c>
      <c r="S20" s="42">
        <f>SUM(R20*J5/H5)</f>
        <v>0</v>
      </c>
      <c r="T20" s="69">
        <f>MATCH(B5&amp;J20,Proddata,0)</f>
        <v>607</v>
      </c>
      <c r="U20" s="69">
        <f t="shared" si="0"/>
        <v>0.15</v>
      </c>
      <c r="V20" s="42">
        <f t="shared" si="1"/>
        <v>0</v>
      </c>
      <c r="W20" s="42">
        <f t="shared" si="2"/>
        <v>0</v>
      </c>
      <c r="X20" s="42">
        <f t="shared" si="3"/>
        <v>0</v>
      </c>
      <c r="Y20" s="92">
        <f t="shared" si="4"/>
        <v>0</v>
      </c>
      <c r="Z20" s="69"/>
      <c r="AA20" s="69"/>
      <c r="AB20" s="69"/>
      <c r="AC20" s="69"/>
      <c r="AD20" s="69"/>
      <c r="AE20" s="69"/>
      <c r="AF20" s="69"/>
      <c r="AG20" s="69"/>
      <c r="AH20" s="69"/>
      <c r="AI20" s="69"/>
      <c r="AJ20" s="69"/>
      <c r="AK20" s="69"/>
      <c r="AL20" s="69"/>
      <c r="AM20" s="69"/>
      <c r="AN20" s="69"/>
      <c r="AO20" s="69"/>
    </row>
    <row r="21" spans="1:41" ht="13.5" customHeight="1" x14ac:dyDescent="0.2">
      <c r="A21" s="725"/>
      <c r="B21" s="726"/>
      <c r="C21" s="726"/>
      <c r="D21" s="727"/>
      <c r="E21" s="91" t="s">
        <v>466</v>
      </c>
      <c r="F21" s="96"/>
      <c r="G21" s="91" t="s">
        <v>467</v>
      </c>
      <c r="H21" s="96"/>
      <c r="I21" s="91" t="s">
        <v>468</v>
      </c>
      <c r="J21" s="96"/>
      <c r="K21" s="17"/>
      <c r="L21" s="18"/>
      <c r="M21" s="38">
        <f t="shared" si="5"/>
        <v>0</v>
      </c>
      <c r="N21" s="38">
        <f t="shared" si="6"/>
        <v>0</v>
      </c>
      <c r="O21" s="69"/>
      <c r="P21" s="69"/>
      <c r="Q21" s="69">
        <f>MATCH(B5&amp;F21&amp;H21,Sökbegr,0)</f>
        <v>471</v>
      </c>
      <c r="R21" s="69">
        <f>INDEX(Ersättn,$Q$21)</f>
        <v>0</v>
      </c>
      <c r="S21" s="42">
        <f>SUM(R21*J5/H5)</f>
        <v>0</v>
      </c>
      <c r="T21" s="69">
        <f>MATCH(B5&amp;J21,Proddata,0)</f>
        <v>607</v>
      </c>
      <c r="U21" s="69">
        <f t="shared" si="0"/>
        <v>0.15</v>
      </c>
      <c r="V21" s="42">
        <f t="shared" si="1"/>
        <v>0</v>
      </c>
      <c r="W21" s="42">
        <f t="shared" si="2"/>
        <v>0</v>
      </c>
      <c r="X21" s="42">
        <f t="shared" si="3"/>
        <v>0</v>
      </c>
      <c r="Y21" s="92">
        <f t="shared" si="4"/>
        <v>0</v>
      </c>
      <c r="Z21" s="69"/>
      <c r="AA21" s="69"/>
      <c r="AB21" s="69"/>
      <c r="AC21" s="69"/>
      <c r="AD21" s="69"/>
      <c r="AE21" s="69"/>
      <c r="AF21" s="69"/>
      <c r="AG21" s="69"/>
      <c r="AH21" s="69"/>
      <c r="AI21" s="69"/>
      <c r="AJ21" s="69"/>
      <c r="AK21" s="69"/>
      <c r="AL21" s="69"/>
      <c r="AM21" s="69"/>
      <c r="AN21" s="69"/>
      <c r="AO21" s="69"/>
    </row>
    <row r="22" spans="1:41" ht="13.5" customHeight="1" x14ac:dyDescent="0.2">
      <c r="A22" s="725"/>
      <c r="B22" s="726"/>
      <c r="C22" s="726"/>
      <c r="D22" s="727"/>
      <c r="E22" s="91" t="s">
        <v>466</v>
      </c>
      <c r="F22" s="96"/>
      <c r="G22" s="91" t="s">
        <v>467</v>
      </c>
      <c r="H22" s="96"/>
      <c r="I22" s="91" t="s">
        <v>468</v>
      </c>
      <c r="J22" s="96"/>
      <c r="K22" s="17"/>
      <c r="L22" s="18"/>
      <c r="M22" s="38">
        <f t="shared" si="5"/>
        <v>0</v>
      </c>
      <c r="N22" s="38">
        <f t="shared" si="6"/>
        <v>0</v>
      </c>
      <c r="O22" s="69"/>
      <c r="P22" s="69"/>
      <c r="Q22" s="69">
        <f>MATCH(B5&amp;F22&amp;H22,Sökbegr,0)</f>
        <v>471</v>
      </c>
      <c r="R22" s="69">
        <f>INDEX(Ersättn,$Q$22)</f>
        <v>0</v>
      </c>
      <c r="S22" s="42">
        <f>SUM(R22*J5/H5)</f>
        <v>0</v>
      </c>
      <c r="T22" s="69">
        <f>MATCH(B5&amp;J22,Proddata,0)</f>
        <v>607</v>
      </c>
      <c r="U22" s="69">
        <f t="shared" si="0"/>
        <v>0.15</v>
      </c>
      <c r="V22" s="42">
        <f t="shared" si="1"/>
        <v>0</v>
      </c>
      <c r="W22" s="42">
        <f t="shared" si="2"/>
        <v>0</v>
      </c>
      <c r="X22" s="42">
        <f t="shared" si="3"/>
        <v>0</v>
      </c>
      <c r="Y22" s="92">
        <f t="shared" si="4"/>
        <v>0</v>
      </c>
      <c r="Z22" s="69"/>
      <c r="AA22" s="69"/>
      <c r="AB22" s="69"/>
      <c r="AC22" s="69"/>
      <c r="AD22" s="69"/>
      <c r="AE22" s="69"/>
      <c r="AF22" s="69"/>
      <c r="AG22" s="69"/>
      <c r="AH22" s="69"/>
      <c r="AI22" s="69"/>
      <c r="AJ22" s="69"/>
      <c r="AK22" s="69"/>
      <c r="AL22" s="69"/>
      <c r="AM22" s="69"/>
      <c r="AN22" s="69"/>
      <c r="AO22" s="69"/>
    </row>
    <row r="23" spans="1:41" ht="13.5" customHeight="1" x14ac:dyDescent="0.2">
      <c r="A23" s="725"/>
      <c r="B23" s="726"/>
      <c r="C23" s="726"/>
      <c r="D23" s="727"/>
      <c r="E23" s="91" t="s">
        <v>466</v>
      </c>
      <c r="F23" s="96"/>
      <c r="G23" s="91" t="s">
        <v>467</v>
      </c>
      <c r="H23" s="96"/>
      <c r="I23" s="91" t="s">
        <v>468</v>
      </c>
      <c r="J23" s="96"/>
      <c r="K23" s="17"/>
      <c r="L23" s="18"/>
      <c r="M23" s="38">
        <f t="shared" si="5"/>
        <v>0</v>
      </c>
      <c r="N23" s="38">
        <f t="shared" si="6"/>
        <v>0</v>
      </c>
      <c r="O23" s="69"/>
      <c r="P23" s="69"/>
      <c r="Q23" s="69">
        <f>MATCH(B5&amp;F23&amp;H23,Sökbegr,0)</f>
        <v>471</v>
      </c>
      <c r="R23" s="69">
        <f>INDEX(Ersättn,$Q$23)</f>
        <v>0</v>
      </c>
      <c r="S23" s="42">
        <f>SUM(R23*J5/H5)</f>
        <v>0</v>
      </c>
      <c r="T23" s="69">
        <f>MATCH(B5&amp;J23,Proddata,0)</f>
        <v>607</v>
      </c>
      <c r="U23" s="69">
        <f t="shared" si="0"/>
        <v>0.15</v>
      </c>
      <c r="V23" s="42">
        <f t="shared" si="1"/>
        <v>0</v>
      </c>
      <c r="W23" s="42">
        <f t="shared" si="2"/>
        <v>0</v>
      </c>
      <c r="X23" s="42">
        <f t="shared" si="3"/>
        <v>0</v>
      </c>
      <c r="Y23" s="92">
        <f t="shared" si="4"/>
        <v>0</v>
      </c>
      <c r="Z23" s="69"/>
      <c r="AA23" s="69"/>
      <c r="AB23" s="69"/>
      <c r="AC23" s="69"/>
      <c r="AD23" s="69"/>
      <c r="AE23" s="69"/>
      <c r="AF23" s="69"/>
      <c r="AG23" s="69"/>
      <c r="AH23" s="69"/>
      <c r="AI23" s="69"/>
      <c r="AJ23" s="69"/>
      <c r="AK23" s="69"/>
      <c r="AL23" s="69"/>
      <c r="AM23" s="69"/>
      <c r="AN23" s="69"/>
      <c r="AO23" s="69"/>
    </row>
    <row r="24" spans="1:41" ht="13.5" customHeight="1" x14ac:dyDescent="0.2">
      <c r="A24" s="725"/>
      <c r="B24" s="726"/>
      <c r="C24" s="726"/>
      <c r="D24" s="727"/>
      <c r="E24" s="91" t="s">
        <v>466</v>
      </c>
      <c r="F24" s="96"/>
      <c r="G24" s="91" t="s">
        <v>467</v>
      </c>
      <c r="H24" s="96"/>
      <c r="I24" s="91" t="s">
        <v>468</v>
      </c>
      <c r="J24" s="96"/>
      <c r="K24" s="17"/>
      <c r="L24" s="18"/>
      <c r="M24" s="38">
        <f t="shared" si="5"/>
        <v>0</v>
      </c>
      <c r="N24" s="38">
        <f t="shared" si="6"/>
        <v>0</v>
      </c>
      <c r="O24" s="69"/>
      <c r="P24" s="69"/>
      <c r="Q24" s="69">
        <f>MATCH(B5&amp;F24&amp;H24,Sökbegr,0)</f>
        <v>471</v>
      </c>
      <c r="R24" s="69">
        <f>INDEX(Ersättn,$Q$24)</f>
        <v>0</v>
      </c>
      <c r="S24" s="42">
        <f>SUM(R24*J5/H5)</f>
        <v>0</v>
      </c>
      <c r="T24" s="69">
        <f>MATCH(B5&amp;J24,Proddata,0)</f>
        <v>607</v>
      </c>
      <c r="U24" s="69">
        <f t="shared" si="0"/>
        <v>0.15</v>
      </c>
      <c r="V24" s="42">
        <f t="shared" si="1"/>
        <v>0</v>
      </c>
      <c r="W24" s="42">
        <f t="shared" si="2"/>
        <v>0</v>
      </c>
      <c r="X24" s="42">
        <f t="shared" si="3"/>
        <v>0</v>
      </c>
      <c r="Y24" s="92">
        <f t="shared" si="4"/>
        <v>0</v>
      </c>
      <c r="Z24" s="69"/>
      <c r="AA24" s="69"/>
      <c r="AB24" s="69"/>
      <c r="AC24" s="69"/>
      <c r="AD24" s="69"/>
      <c r="AE24" s="69"/>
      <c r="AF24" s="69"/>
      <c r="AG24" s="69"/>
      <c r="AH24" s="69"/>
      <c r="AI24" s="69"/>
      <c r="AJ24" s="69"/>
      <c r="AK24" s="69"/>
      <c r="AL24" s="69"/>
      <c r="AM24" s="69"/>
      <c r="AN24" s="69"/>
      <c r="AO24" s="69"/>
    </row>
    <row r="25" spans="1:41" ht="13.5" customHeight="1" x14ac:dyDescent="0.2">
      <c r="A25" s="725"/>
      <c r="B25" s="726"/>
      <c r="C25" s="726"/>
      <c r="D25" s="727"/>
      <c r="E25" s="91" t="s">
        <v>466</v>
      </c>
      <c r="F25" s="96"/>
      <c r="G25" s="91" t="s">
        <v>467</v>
      </c>
      <c r="H25" s="96"/>
      <c r="I25" s="91" t="s">
        <v>468</v>
      </c>
      <c r="J25" s="96"/>
      <c r="K25" s="17"/>
      <c r="L25" s="18"/>
      <c r="M25" s="38">
        <f t="shared" si="5"/>
        <v>0</v>
      </c>
      <c r="N25" s="38">
        <f t="shared" si="6"/>
        <v>0</v>
      </c>
      <c r="O25" s="69"/>
      <c r="P25" s="69"/>
      <c r="Q25" s="69">
        <f>MATCH(B5&amp;F25&amp;H25,Sökbegr,0)</f>
        <v>471</v>
      </c>
      <c r="R25" s="69">
        <f>INDEX(Ersättn,$Q$25)</f>
        <v>0</v>
      </c>
      <c r="S25" s="42">
        <f>SUM(R25*J5/H5)</f>
        <v>0</v>
      </c>
      <c r="T25" s="69">
        <f>MATCH(B5&amp;J25,Proddata,0)</f>
        <v>607</v>
      </c>
      <c r="U25" s="69">
        <f t="shared" si="0"/>
        <v>0.15</v>
      </c>
      <c r="V25" s="42">
        <f t="shared" si="1"/>
        <v>0</v>
      </c>
      <c r="W25" s="42">
        <f t="shared" si="2"/>
        <v>0</v>
      </c>
      <c r="X25" s="42">
        <f t="shared" si="3"/>
        <v>0</v>
      </c>
      <c r="Y25" s="92">
        <f t="shared" si="4"/>
        <v>0</v>
      </c>
      <c r="Z25" s="69"/>
      <c r="AA25" s="69"/>
      <c r="AB25" s="69"/>
      <c r="AC25" s="69"/>
      <c r="AD25" s="69"/>
      <c r="AE25" s="69"/>
      <c r="AF25" s="69"/>
      <c r="AG25" s="69"/>
      <c r="AH25" s="69"/>
      <c r="AI25" s="69"/>
      <c r="AJ25" s="69"/>
      <c r="AK25" s="69"/>
      <c r="AL25" s="69"/>
      <c r="AM25" s="69"/>
      <c r="AN25" s="69"/>
      <c r="AO25" s="69"/>
    </row>
    <row r="26" spans="1:41" ht="13.5" customHeight="1" x14ac:dyDescent="0.2">
      <c r="A26" s="725"/>
      <c r="B26" s="726"/>
      <c r="C26" s="726"/>
      <c r="D26" s="727"/>
      <c r="E26" s="91" t="s">
        <v>466</v>
      </c>
      <c r="F26" s="96"/>
      <c r="G26" s="91" t="s">
        <v>467</v>
      </c>
      <c r="H26" s="96"/>
      <c r="I26" s="91" t="s">
        <v>468</v>
      </c>
      <c r="J26" s="96"/>
      <c r="K26" s="17"/>
      <c r="L26" s="18"/>
      <c r="M26" s="38">
        <f t="shared" si="5"/>
        <v>0</v>
      </c>
      <c r="N26" s="38">
        <f t="shared" si="6"/>
        <v>0</v>
      </c>
      <c r="O26" s="69"/>
      <c r="P26" s="69"/>
      <c r="Q26" s="69">
        <f>MATCH(B5&amp;F26&amp;H26,Sökbegr,0)</f>
        <v>471</v>
      </c>
      <c r="R26" s="69">
        <f>INDEX(Ersättn,$Q$26)</f>
        <v>0</v>
      </c>
      <c r="S26" s="42">
        <f>SUM(R26*J5/H5)</f>
        <v>0</v>
      </c>
      <c r="T26" s="69">
        <f>MATCH(B5&amp;J26,Proddata,0)</f>
        <v>607</v>
      </c>
      <c r="U26" s="69">
        <f t="shared" si="0"/>
        <v>0.15</v>
      </c>
      <c r="V26" s="42">
        <f t="shared" si="1"/>
        <v>0</v>
      </c>
      <c r="W26" s="42">
        <f t="shared" si="2"/>
        <v>0</v>
      </c>
      <c r="X26" s="42">
        <f t="shared" si="3"/>
        <v>0</v>
      </c>
      <c r="Y26" s="92">
        <f t="shared" si="4"/>
        <v>0</v>
      </c>
      <c r="Z26" s="69"/>
      <c r="AA26" s="69"/>
      <c r="AB26" s="69"/>
      <c r="AC26" s="69"/>
      <c r="AD26" s="69"/>
      <c r="AE26" s="69"/>
      <c r="AF26" s="69"/>
      <c r="AG26" s="69"/>
      <c r="AH26" s="69"/>
      <c r="AI26" s="69"/>
      <c r="AJ26" s="69"/>
      <c r="AK26" s="69"/>
      <c r="AL26" s="69"/>
      <c r="AM26" s="69"/>
      <c r="AN26" s="69"/>
      <c r="AO26" s="69"/>
    </row>
    <row r="27" spans="1:41" ht="13.5" customHeight="1" x14ac:dyDescent="0.2">
      <c r="A27" s="725"/>
      <c r="B27" s="726"/>
      <c r="C27" s="726"/>
      <c r="D27" s="727"/>
      <c r="E27" s="91" t="s">
        <v>466</v>
      </c>
      <c r="F27" s="96"/>
      <c r="G27" s="91" t="s">
        <v>467</v>
      </c>
      <c r="H27" s="96"/>
      <c r="I27" s="91" t="s">
        <v>468</v>
      </c>
      <c r="J27" s="96"/>
      <c r="K27" s="17"/>
      <c r="L27" s="18"/>
      <c r="M27" s="38">
        <f t="shared" si="5"/>
        <v>0</v>
      </c>
      <c r="N27" s="38">
        <f t="shared" si="6"/>
        <v>0</v>
      </c>
      <c r="O27" s="69"/>
      <c r="P27" s="69"/>
      <c r="Q27" s="69">
        <f>MATCH(B5&amp;F27&amp;H27,Sökbegr,0)</f>
        <v>471</v>
      </c>
      <c r="R27" s="69">
        <f>INDEX(Ersättn,$Q$27)</f>
        <v>0</v>
      </c>
      <c r="S27" s="42">
        <f>SUM(R27*J5/H5)</f>
        <v>0</v>
      </c>
      <c r="T27" s="69">
        <f>MATCH(B5&amp;J27,Proddata,0)</f>
        <v>607</v>
      </c>
      <c r="U27" s="69">
        <f t="shared" si="0"/>
        <v>0.15</v>
      </c>
      <c r="V27" s="42">
        <f t="shared" si="1"/>
        <v>0</v>
      </c>
      <c r="W27" s="42">
        <f t="shared" si="2"/>
        <v>0</v>
      </c>
      <c r="X27" s="42">
        <f t="shared" si="3"/>
        <v>0</v>
      </c>
      <c r="Y27" s="92">
        <f t="shared" si="4"/>
        <v>0</v>
      </c>
      <c r="Z27" s="69"/>
      <c r="AA27" s="69"/>
      <c r="AB27" s="69"/>
      <c r="AC27" s="69"/>
      <c r="AD27" s="69"/>
      <c r="AE27" s="69"/>
      <c r="AF27" s="69"/>
      <c r="AG27" s="69"/>
      <c r="AH27" s="69"/>
      <c r="AI27" s="69"/>
      <c r="AJ27" s="69"/>
      <c r="AK27" s="69"/>
      <c r="AL27" s="69"/>
      <c r="AM27" s="69"/>
      <c r="AN27" s="69"/>
      <c r="AO27" s="69"/>
    </row>
    <row r="28" spans="1:41" ht="13.5" customHeight="1" x14ac:dyDescent="0.2">
      <c r="A28" s="725"/>
      <c r="B28" s="726"/>
      <c r="C28" s="726"/>
      <c r="D28" s="727"/>
      <c r="E28" s="91" t="s">
        <v>466</v>
      </c>
      <c r="F28" s="96"/>
      <c r="G28" s="91" t="s">
        <v>467</v>
      </c>
      <c r="H28" s="96"/>
      <c r="I28" s="91" t="s">
        <v>468</v>
      </c>
      <c r="J28" s="96"/>
      <c r="K28" s="17"/>
      <c r="L28" s="18"/>
      <c r="M28" s="38">
        <f t="shared" si="5"/>
        <v>0</v>
      </c>
      <c r="N28" s="38">
        <f t="shared" si="6"/>
        <v>0</v>
      </c>
      <c r="O28" s="69"/>
      <c r="P28" s="69"/>
      <c r="Q28" s="69">
        <f>MATCH(B5&amp;F28&amp;H28,Sökbegr,0)</f>
        <v>471</v>
      </c>
      <c r="R28" s="69">
        <f>INDEX(Ersättn,$Q$28)</f>
        <v>0</v>
      </c>
      <c r="S28" s="42">
        <f>SUM(R28*J5/H5)</f>
        <v>0</v>
      </c>
      <c r="T28" s="69">
        <f>MATCH(B5&amp;J28,Proddata,0)</f>
        <v>607</v>
      </c>
      <c r="U28" s="69">
        <f t="shared" si="0"/>
        <v>0.15</v>
      </c>
      <c r="V28" s="42">
        <f t="shared" si="1"/>
        <v>0</v>
      </c>
      <c r="W28" s="42">
        <f t="shared" si="2"/>
        <v>0</v>
      </c>
      <c r="X28" s="42">
        <f t="shared" si="3"/>
        <v>0</v>
      </c>
      <c r="Y28" s="92">
        <f t="shared" si="4"/>
        <v>0</v>
      </c>
      <c r="Z28" s="69"/>
      <c r="AA28" s="69"/>
      <c r="AB28" s="69"/>
      <c r="AC28" s="69"/>
      <c r="AD28" s="69"/>
      <c r="AE28" s="69"/>
      <c r="AF28" s="69"/>
      <c r="AG28" s="69"/>
      <c r="AH28" s="69"/>
      <c r="AI28" s="69"/>
      <c r="AJ28" s="69"/>
      <c r="AK28" s="69"/>
      <c r="AL28" s="69"/>
      <c r="AM28" s="69"/>
      <c r="AN28" s="69"/>
      <c r="AO28" s="69"/>
    </row>
    <row r="29" spans="1:41" ht="13.5" customHeight="1" x14ac:dyDescent="0.2">
      <c r="A29" s="725"/>
      <c r="B29" s="726"/>
      <c r="C29" s="726"/>
      <c r="D29" s="727"/>
      <c r="E29" s="91" t="s">
        <v>466</v>
      </c>
      <c r="F29" s="96"/>
      <c r="G29" s="91" t="s">
        <v>467</v>
      </c>
      <c r="H29" s="96"/>
      <c r="I29" s="91" t="s">
        <v>468</v>
      </c>
      <c r="J29" s="96"/>
      <c r="K29" s="17"/>
      <c r="L29" s="18"/>
      <c r="M29" s="38">
        <f t="shared" si="5"/>
        <v>0</v>
      </c>
      <c r="N29" s="38">
        <f t="shared" si="6"/>
        <v>0</v>
      </c>
      <c r="O29" s="69"/>
      <c r="P29" s="69"/>
      <c r="Q29" s="69">
        <f>MATCH(B5&amp;F29&amp;H29,Sökbegr,0)</f>
        <v>471</v>
      </c>
      <c r="R29" s="69">
        <f>INDEX(Ersättn,$Q$29)</f>
        <v>0</v>
      </c>
      <c r="S29" s="42">
        <f>SUM(R29*J5/H5)</f>
        <v>0</v>
      </c>
      <c r="T29" s="69">
        <f>MATCH(B5&amp;J29,Proddata,0)</f>
        <v>607</v>
      </c>
      <c r="U29" s="69">
        <f t="shared" si="0"/>
        <v>0.15</v>
      </c>
      <c r="V29" s="42">
        <f t="shared" si="1"/>
        <v>0</v>
      </c>
      <c r="W29" s="42">
        <f t="shared" si="2"/>
        <v>0</v>
      </c>
      <c r="X29" s="42">
        <f t="shared" si="3"/>
        <v>0</v>
      </c>
      <c r="Y29" s="92">
        <f t="shared" si="4"/>
        <v>0</v>
      </c>
      <c r="Z29" s="69"/>
      <c r="AA29" s="69"/>
      <c r="AB29" s="69"/>
      <c r="AC29" s="69"/>
      <c r="AD29" s="69"/>
      <c r="AE29" s="69"/>
      <c r="AF29" s="69"/>
      <c r="AG29" s="69"/>
      <c r="AH29" s="69"/>
      <c r="AI29" s="69"/>
      <c r="AJ29" s="69"/>
      <c r="AK29" s="69"/>
      <c r="AL29" s="69"/>
      <c r="AM29" s="69"/>
      <c r="AN29" s="69"/>
      <c r="AO29" s="69"/>
    </row>
    <row r="30" spans="1:41" ht="13.5" customHeight="1" x14ac:dyDescent="0.2">
      <c r="A30" s="725"/>
      <c r="B30" s="726"/>
      <c r="C30" s="726"/>
      <c r="D30" s="727"/>
      <c r="E30" s="91" t="s">
        <v>466</v>
      </c>
      <c r="F30" s="96"/>
      <c r="G30" s="91" t="s">
        <v>467</v>
      </c>
      <c r="H30" s="96"/>
      <c r="I30" s="91" t="s">
        <v>468</v>
      </c>
      <c r="J30" s="96"/>
      <c r="K30" s="17"/>
      <c r="L30" s="18"/>
      <c r="M30" s="38">
        <f t="shared" si="5"/>
        <v>0</v>
      </c>
      <c r="N30" s="38">
        <f t="shared" si="6"/>
        <v>0</v>
      </c>
      <c r="O30" s="69"/>
      <c r="P30" s="69"/>
      <c r="Q30" s="69">
        <f>MATCH(B5&amp;F30&amp;H30,Sökbegr,0)</f>
        <v>471</v>
      </c>
      <c r="R30" s="69">
        <f>INDEX(Ersättn,$Q$30)</f>
        <v>0</v>
      </c>
      <c r="S30" s="42">
        <f>SUM(R30*J5/H5)</f>
        <v>0</v>
      </c>
      <c r="T30" s="69">
        <f>MATCH(B5&amp;J30,Proddata,0)</f>
        <v>607</v>
      </c>
      <c r="U30" s="69">
        <f t="shared" si="0"/>
        <v>0.15</v>
      </c>
      <c r="V30" s="42">
        <f t="shared" si="1"/>
        <v>0</v>
      </c>
      <c r="W30" s="42">
        <f t="shared" si="2"/>
        <v>0</v>
      </c>
      <c r="X30" s="42">
        <f t="shared" si="3"/>
        <v>0</v>
      </c>
      <c r="Y30" s="92">
        <f t="shared" si="4"/>
        <v>0</v>
      </c>
      <c r="Z30" s="69"/>
      <c r="AA30" s="69"/>
      <c r="AB30" s="69"/>
      <c r="AC30" s="69"/>
      <c r="AD30" s="69"/>
      <c r="AE30" s="69"/>
      <c r="AF30" s="69"/>
      <c r="AG30" s="69"/>
      <c r="AH30" s="69"/>
      <c r="AI30" s="69"/>
      <c r="AJ30" s="69"/>
      <c r="AK30" s="69"/>
      <c r="AL30" s="69"/>
      <c r="AM30" s="69"/>
      <c r="AN30" s="69"/>
      <c r="AO30" s="69"/>
    </row>
    <row r="31" spans="1:41" ht="13.5" customHeight="1" x14ac:dyDescent="0.2">
      <c r="A31" s="725"/>
      <c r="B31" s="726"/>
      <c r="C31" s="726"/>
      <c r="D31" s="727"/>
      <c r="E31" s="91" t="s">
        <v>466</v>
      </c>
      <c r="F31" s="96"/>
      <c r="G31" s="91" t="s">
        <v>467</v>
      </c>
      <c r="H31" s="96"/>
      <c r="I31" s="91" t="s">
        <v>468</v>
      </c>
      <c r="J31" s="96"/>
      <c r="K31" s="17"/>
      <c r="L31" s="18"/>
      <c r="M31" s="38">
        <f t="shared" si="5"/>
        <v>0</v>
      </c>
      <c r="N31" s="38">
        <f t="shared" si="6"/>
        <v>0</v>
      </c>
      <c r="O31" s="69"/>
      <c r="P31" s="69"/>
      <c r="Q31" s="69">
        <f>MATCH(B5&amp;F31&amp;H31,Sökbegr,0)</f>
        <v>471</v>
      </c>
      <c r="R31" s="69">
        <f>INDEX(Ersättn,$Q$31)</f>
        <v>0</v>
      </c>
      <c r="S31" s="42">
        <f>SUM(R31*J5/H5)</f>
        <v>0</v>
      </c>
      <c r="T31" s="69">
        <f>MATCH(B5&amp;J31,Proddata,0)</f>
        <v>607</v>
      </c>
      <c r="U31" s="69">
        <f t="shared" si="0"/>
        <v>0.15</v>
      </c>
      <c r="V31" s="42">
        <f t="shared" si="1"/>
        <v>0</v>
      </c>
      <c r="W31" s="42">
        <f t="shared" si="2"/>
        <v>0</v>
      </c>
      <c r="X31" s="42">
        <f t="shared" si="3"/>
        <v>0</v>
      </c>
      <c r="Y31" s="92">
        <f t="shared" si="4"/>
        <v>0</v>
      </c>
      <c r="Z31" s="69"/>
      <c r="AA31" s="69"/>
      <c r="AB31" s="69"/>
      <c r="AC31" s="69"/>
      <c r="AD31" s="69"/>
      <c r="AE31" s="69"/>
      <c r="AF31" s="69"/>
      <c r="AG31" s="69"/>
      <c r="AH31" s="69"/>
      <c r="AI31" s="69"/>
      <c r="AJ31" s="69"/>
      <c r="AK31" s="69"/>
      <c r="AL31" s="69"/>
      <c r="AM31" s="69"/>
      <c r="AN31" s="69"/>
      <c r="AO31" s="69"/>
    </row>
    <row r="32" spans="1:41" ht="13.5" customHeight="1" x14ac:dyDescent="0.2">
      <c r="A32" s="725"/>
      <c r="B32" s="726"/>
      <c r="C32" s="726"/>
      <c r="D32" s="727"/>
      <c r="E32" s="91" t="s">
        <v>466</v>
      </c>
      <c r="F32" s="96"/>
      <c r="G32" s="91" t="s">
        <v>467</v>
      </c>
      <c r="H32" s="96"/>
      <c r="I32" s="91" t="s">
        <v>468</v>
      </c>
      <c r="J32" s="96"/>
      <c r="K32" s="17"/>
      <c r="L32" s="18"/>
      <c r="M32" s="38">
        <f t="shared" si="5"/>
        <v>0</v>
      </c>
      <c r="N32" s="38">
        <f t="shared" si="6"/>
        <v>0</v>
      </c>
      <c r="O32" s="69"/>
      <c r="P32" s="69"/>
      <c r="Q32" s="69">
        <f>MATCH(B5&amp;F32&amp;H32,Sökbegr,0)</f>
        <v>471</v>
      </c>
      <c r="R32" s="69">
        <f>INDEX(Ersättn,$Q$32)</f>
        <v>0</v>
      </c>
      <c r="S32" s="42">
        <f>SUM(R32*J5/H5)</f>
        <v>0</v>
      </c>
      <c r="T32" s="69">
        <f>MATCH(B5&amp;J32,Proddata,0)</f>
        <v>607</v>
      </c>
      <c r="U32" s="69">
        <f t="shared" si="0"/>
        <v>0.15</v>
      </c>
      <c r="V32" s="42">
        <f t="shared" si="1"/>
        <v>0</v>
      </c>
      <c r="W32" s="42">
        <f t="shared" si="2"/>
        <v>0</v>
      </c>
      <c r="X32" s="42">
        <f t="shared" si="3"/>
        <v>0</v>
      </c>
      <c r="Y32" s="92">
        <f t="shared" si="4"/>
        <v>0</v>
      </c>
      <c r="Z32" s="69"/>
      <c r="AA32" s="69"/>
      <c r="AB32" s="69"/>
      <c r="AC32" s="69"/>
      <c r="AD32" s="69"/>
      <c r="AE32" s="69"/>
      <c r="AF32" s="69"/>
      <c r="AG32" s="69"/>
      <c r="AH32" s="69"/>
      <c r="AI32" s="69"/>
      <c r="AJ32" s="69"/>
      <c r="AK32" s="69"/>
      <c r="AL32" s="69"/>
      <c r="AM32" s="69"/>
      <c r="AN32" s="69"/>
      <c r="AO32" s="69"/>
    </row>
    <row r="33" spans="1:41" ht="13.5" customHeight="1" x14ac:dyDescent="0.2">
      <c r="A33" s="725"/>
      <c r="B33" s="726"/>
      <c r="C33" s="726"/>
      <c r="D33" s="727"/>
      <c r="E33" s="91" t="s">
        <v>466</v>
      </c>
      <c r="F33" s="96"/>
      <c r="G33" s="91" t="s">
        <v>467</v>
      </c>
      <c r="H33" s="96"/>
      <c r="I33" s="91" t="s">
        <v>468</v>
      </c>
      <c r="J33" s="96"/>
      <c r="K33" s="17"/>
      <c r="L33" s="18"/>
      <c r="M33" s="38">
        <f t="shared" si="5"/>
        <v>0</v>
      </c>
      <c r="N33" s="38">
        <f t="shared" si="6"/>
        <v>0</v>
      </c>
      <c r="O33" s="69"/>
      <c r="P33" s="69"/>
      <c r="Q33" s="69">
        <f>MATCH(B5&amp;F33&amp;H33,Sökbegr,0)</f>
        <v>471</v>
      </c>
      <c r="R33" s="69">
        <f>INDEX(Ersättn,$Q$33)</f>
        <v>0</v>
      </c>
      <c r="S33" s="42">
        <f>SUM(R33*J5/H5)</f>
        <v>0</v>
      </c>
      <c r="T33" s="69">
        <f>MATCH(B5&amp;J33,Proddata,0)</f>
        <v>607</v>
      </c>
      <c r="U33" s="69">
        <f t="shared" si="0"/>
        <v>0.15</v>
      </c>
      <c r="V33" s="42">
        <f t="shared" si="1"/>
        <v>0</v>
      </c>
      <c r="W33" s="42">
        <f t="shared" si="2"/>
        <v>0</v>
      </c>
      <c r="X33" s="42">
        <f t="shared" si="3"/>
        <v>0</v>
      </c>
      <c r="Y33" s="92">
        <f t="shared" si="4"/>
        <v>0</v>
      </c>
      <c r="Z33" s="69"/>
      <c r="AA33" s="69"/>
      <c r="AB33" s="69"/>
      <c r="AC33" s="69"/>
      <c r="AD33" s="69"/>
      <c r="AE33" s="69"/>
      <c r="AF33" s="69"/>
      <c r="AG33" s="69"/>
      <c r="AH33" s="69"/>
      <c r="AI33" s="69"/>
      <c r="AJ33" s="69"/>
      <c r="AK33" s="69"/>
      <c r="AL33" s="69"/>
      <c r="AM33" s="69"/>
      <c r="AN33" s="69"/>
      <c r="AO33" s="69"/>
    </row>
    <row r="34" spans="1:41" ht="13.5" customHeight="1" x14ac:dyDescent="0.2">
      <c r="A34" s="725"/>
      <c r="B34" s="726"/>
      <c r="C34" s="726"/>
      <c r="D34" s="727"/>
      <c r="E34" s="91" t="s">
        <v>466</v>
      </c>
      <c r="F34" s="96"/>
      <c r="G34" s="91" t="s">
        <v>467</v>
      </c>
      <c r="H34" s="96"/>
      <c r="I34" s="91" t="s">
        <v>468</v>
      </c>
      <c r="J34" s="96"/>
      <c r="K34" s="17"/>
      <c r="L34" s="18"/>
      <c r="M34" s="38">
        <f t="shared" si="5"/>
        <v>0</v>
      </c>
      <c r="N34" s="38">
        <f t="shared" si="6"/>
        <v>0</v>
      </c>
      <c r="O34" s="69"/>
      <c r="P34" s="69"/>
      <c r="Q34" s="69">
        <f>MATCH(B5&amp;F34&amp;H34,Sökbegr,0)</f>
        <v>471</v>
      </c>
      <c r="R34" s="69">
        <f>INDEX(Ersättn,$Q$34)</f>
        <v>0</v>
      </c>
      <c r="S34" s="42">
        <f>SUM(R34*J5/H5)</f>
        <v>0</v>
      </c>
      <c r="T34" s="69">
        <f>MATCH(B5&amp;J34,Proddata,0)</f>
        <v>607</v>
      </c>
      <c r="U34" s="69">
        <f t="shared" si="0"/>
        <v>0.15</v>
      </c>
      <c r="V34" s="42">
        <f t="shared" si="1"/>
        <v>0</v>
      </c>
      <c r="W34" s="42">
        <f t="shared" si="2"/>
        <v>0</v>
      </c>
      <c r="X34" s="42">
        <f t="shared" si="3"/>
        <v>0</v>
      </c>
      <c r="Y34" s="92">
        <f t="shared" si="4"/>
        <v>0</v>
      </c>
      <c r="Z34" s="69"/>
      <c r="AA34" s="69"/>
      <c r="AB34" s="69"/>
      <c r="AC34" s="69"/>
      <c r="AD34" s="69"/>
      <c r="AE34" s="69"/>
      <c r="AF34" s="69"/>
      <c r="AG34" s="69"/>
      <c r="AH34" s="69"/>
      <c r="AI34" s="69"/>
      <c r="AJ34" s="69"/>
      <c r="AK34" s="69"/>
      <c r="AL34" s="69"/>
      <c r="AM34" s="69"/>
      <c r="AN34" s="69"/>
      <c r="AO34" s="69"/>
    </row>
    <row r="35" spans="1:41" ht="13.5" customHeight="1" x14ac:dyDescent="0.2">
      <c r="A35" s="725"/>
      <c r="B35" s="726"/>
      <c r="C35" s="726"/>
      <c r="D35" s="727"/>
      <c r="E35" s="91" t="s">
        <v>466</v>
      </c>
      <c r="F35" s="96"/>
      <c r="G35" s="91" t="s">
        <v>467</v>
      </c>
      <c r="H35" s="96"/>
      <c r="I35" s="91" t="s">
        <v>468</v>
      </c>
      <c r="J35" s="96"/>
      <c r="K35" s="17"/>
      <c r="L35" s="18"/>
      <c r="M35" s="38">
        <f t="shared" si="5"/>
        <v>0</v>
      </c>
      <c r="N35" s="38">
        <f t="shared" si="6"/>
        <v>0</v>
      </c>
      <c r="O35" s="69"/>
      <c r="P35" s="69"/>
      <c r="Q35" s="69">
        <f>MATCH(B5&amp;F35&amp;H35,Sökbegr,0)</f>
        <v>471</v>
      </c>
      <c r="R35" s="69">
        <f>INDEX(Ersättn,$Q$35)</f>
        <v>0</v>
      </c>
      <c r="S35" s="42">
        <f>SUM(R35*J5/H5)</f>
        <v>0</v>
      </c>
      <c r="T35" s="69">
        <f>MATCH(B5&amp;J35,Proddata,0)</f>
        <v>607</v>
      </c>
      <c r="U35" s="69">
        <f t="shared" si="0"/>
        <v>0.15</v>
      </c>
      <c r="V35" s="42">
        <f t="shared" si="1"/>
        <v>0</v>
      </c>
      <c r="W35" s="42">
        <f t="shared" si="2"/>
        <v>0</v>
      </c>
      <c r="X35" s="42">
        <f t="shared" si="3"/>
        <v>0</v>
      </c>
      <c r="Y35" s="92">
        <f t="shared" si="4"/>
        <v>0</v>
      </c>
      <c r="Z35" s="69"/>
      <c r="AA35" s="69"/>
      <c r="AB35" s="69"/>
      <c r="AC35" s="69"/>
      <c r="AD35" s="69"/>
      <c r="AE35" s="69"/>
      <c r="AF35" s="69"/>
      <c r="AG35" s="69"/>
      <c r="AH35" s="69"/>
      <c r="AI35" s="69"/>
      <c r="AJ35" s="69"/>
      <c r="AK35" s="69"/>
      <c r="AL35" s="69"/>
      <c r="AM35" s="69"/>
      <c r="AN35" s="69"/>
      <c r="AO35" s="69"/>
    </row>
    <row r="36" spans="1:41" ht="13.5" customHeight="1" x14ac:dyDescent="0.2">
      <c r="A36" s="725"/>
      <c r="B36" s="726"/>
      <c r="C36" s="726"/>
      <c r="D36" s="727"/>
      <c r="E36" s="91" t="s">
        <v>466</v>
      </c>
      <c r="F36" s="96"/>
      <c r="G36" s="91" t="s">
        <v>467</v>
      </c>
      <c r="H36" s="96"/>
      <c r="I36" s="91" t="s">
        <v>468</v>
      </c>
      <c r="J36" s="96"/>
      <c r="K36" s="17"/>
      <c r="L36" s="18"/>
      <c r="M36" s="38">
        <f t="shared" si="5"/>
        <v>0</v>
      </c>
      <c r="N36" s="38">
        <f t="shared" si="6"/>
        <v>0</v>
      </c>
      <c r="O36" s="69"/>
      <c r="P36" s="69"/>
      <c r="Q36" s="69">
        <f>MATCH(B5&amp;F36&amp;H36,Sökbegr,0)</f>
        <v>471</v>
      </c>
      <c r="R36" s="69">
        <f>INDEX(Ersättn,$Q$36)</f>
        <v>0</v>
      </c>
      <c r="S36" s="42">
        <f>SUM(R36*J5/H5)</f>
        <v>0</v>
      </c>
      <c r="T36" s="69">
        <f>MATCH(B5&amp;J36,Proddata,0)</f>
        <v>607</v>
      </c>
      <c r="U36" s="69">
        <f t="shared" si="0"/>
        <v>0.15</v>
      </c>
      <c r="V36" s="42">
        <f t="shared" si="1"/>
        <v>0</v>
      </c>
      <c r="W36" s="42">
        <f t="shared" si="2"/>
        <v>0</v>
      </c>
      <c r="X36" s="42">
        <f t="shared" si="3"/>
        <v>0</v>
      </c>
      <c r="Y36" s="92">
        <f t="shared" si="4"/>
        <v>0</v>
      </c>
      <c r="Z36" s="69"/>
      <c r="AA36" s="69"/>
      <c r="AB36" s="69"/>
      <c r="AC36" s="69"/>
      <c r="AD36" s="69"/>
      <c r="AE36" s="69"/>
      <c r="AF36" s="69"/>
      <c r="AG36" s="69"/>
      <c r="AH36" s="69"/>
      <c r="AI36" s="69"/>
      <c r="AJ36" s="69"/>
      <c r="AK36" s="69"/>
      <c r="AL36" s="69"/>
      <c r="AM36" s="69"/>
      <c r="AN36" s="69"/>
      <c r="AO36" s="69"/>
    </row>
    <row r="37" spans="1:41" ht="13.5" customHeight="1" x14ac:dyDescent="0.2">
      <c r="A37" s="725"/>
      <c r="B37" s="726"/>
      <c r="C37" s="726"/>
      <c r="D37" s="727"/>
      <c r="E37" s="91" t="s">
        <v>466</v>
      </c>
      <c r="F37" s="96"/>
      <c r="G37" s="91" t="s">
        <v>467</v>
      </c>
      <c r="H37" s="96"/>
      <c r="I37" s="91" t="s">
        <v>468</v>
      </c>
      <c r="J37" s="96"/>
      <c r="K37" s="17"/>
      <c r="L37" s="18"/>
      <c r="M37" s="38">
        <f t="shared" si="5"/>
        <v>0</v>
      </c>
      <c r="N37" s="38">
        <f t="shared" si="6"/>
        <v>0</v>
      </c>
      <c r="O37" s="69"/>
      <c r="P37" s="69"/>
      <c r="Q37" s="69">
        <f>MATCH(B5&amp;F37&amp;H37,Sökbegr,0)</f>
        <v>471</v>
      </c>
      <c r="R37" s="69">
        <f>INDEX(Ersättn,$Q$37)</f>
        <v>0</v>
      </c>
      <c r="S37" s="42">
        <f>SUM(R37*J5/H5)</f>
        <v>0</v>
      </c>
      <c r="T37" s="69">
        <f>MATCH(B5&amp;J37,Proddata,0)</f>
        <v>607</v>
      </c>
      <c r="U37" s="69">
        <f t="shared" si="0"/>
        <v>0.15</v>
      </c>
      <c r="V37" s="42">
        <f t="shared" si="1"/>
        <v>0</v>
      </c>
      <c r="W37" s="42">
        <f t="shared" si="2"/>
        <v>0</v>
      </c>
      <c r="X37" s="42">
        <f t="shared" si="3"/>
        <v>0</v>
      </c>
      <c r="Y37" s="92">
        <f t="shared" si="4"/>
        <v>0</v>
      </c>
      <c r="Z37" s="69"/>
      <c r="AA37" s="69"/>
      <c r="AB37" s="69"/>
      <c r="AC37" s="69"/>
      <c r="AD37" s="69"/>
      <c r="AE37" s="69"/>
      <c r="AF37" s="69"/>
      <c r="AG37" s="69"/>
      <c r="AH37" s="69"/>
      <c r="AI37" s="69"/>
      <c r="AJ37" s="69"/>
      <c r="AK37" s="69"/>
      <c r="AL37" s="69"/>
      <c r="AM37" s="69"/>
      <c r="AN37" s="69"/>
      <c r="AO37" s="69"/>
    </row>
    <row r="38" spans="1:41" ht="13.5" customHeight="1" x14ac:dyDescent="0.2">
      <c r="A38" s="725"/>
      <c r="B38" s="726"/>
      <c r="C38" s="726"/>
      <c r="D38" s="727"/>
      <c r="E38" s="91" t="s">
        <v>466</v>
      </c>
      <c r="F38" s="96"/>
      <c r="G38" s="91" t="s">
        <v>467</v>
      </c>
      <c r="H38" s="96"/>
      <c r="I38" s="91" t="s">
        <v>468</v>
      </c>
      <c r="J38" s="96"/>
      <c r="K38" s="17"/>
      <c r="L38" s="18"/>
      <c r="M38" s="38">
        <f t="shared" si="5"/>
        <v>0</v>
      </c>
      <c r="N38" s="38">
        <f t="shared" si="6"/>
        <v>0</v>
      </c>
      <c r="O38" s="69"/>
      <c r="P38" s="69"/>
      <c r="Q38" s="69">
        <f>MATCH(B5&amp;F38&amp;H38,Sökbegr,0)</f>
        <v>471</v>
      </c>
      <c r="R38" s="69">
        <f>INDEX(Ersättn,$Q$38)</f>
        <v>0</v>
      </c>
      <c r="S38" s="42">
        <f>SUM(R38*J5/H5)</f>
        <v>0</v>
      </c>
      <c r="T38" s="69">
        <f>MATCH(B5&amp;J38,Proddata,0)</f>
        <v>607</v>
      </c>
      <c r="U38" s="69">
        <f t="shared" si="0"/>
        <v>0.15</v>
      </c>
      <c r="V38" s="42">
        <f t="shared" si="1"/>
        <v>0</v>
      </c>
      <c r="W38" s="42">
        <f t="shared" si="2"/>
        <v>0</v>
      </c>
      <c r="X38" s="42">
        <f t="shared" si="3"/>
        <v>0</v>
      </c>
      <c r="Y38" s="92">
        <f t="shared" si="4"/>
        <v>0</v>
      </c>
      <c r="Z38" s="69"/>
      <c r="AA38" s="69"/>
      <c r="AB38" s="69"/>
      <c r="AC38" s="69"/>
      <c r="AD38" s="69"/>
      <c r="AE38" s="69"/>
      <c r="AF38" s="69"/>
      <c r="AG38" s="69"/>
      <c r="AH38" s="69"/>
      <c r="AI38" s="69"/>
      <c r="AJ38" s="69"/>
      <c r="AK38" s="69"/>
      <c r="AL38" s="69"/>
      <c r="AM38" s="69"/>
      <c r="AN38" s="69"/>
      <c r="AO38" s="69"/>
    </row>
    <row r="39" spans="1:41" ht="13.5" customHeight="1" x14ac:dyDescent="0.2">
      <c r="A39" s="725"/>
      <c r="B39" s="726"/>
      <c r="C39" s="726"/>
      <c r="D39" s="727"/>
      <c r="E39" s="91" t="s">
        <v>466</v>
      </c>
      <c r="F39" s="96"/>
      <c r="G39" s="91" t="s">
        <v>467</v>
      </c>
      <c r="H39" s="96"/>
      <c r="I39" s="91" t="s">
        <v>468</v>
      </c>
      <c r="J39" s="96"/>
      <c r="K39" s="17"/>
      <c r="L39" s="18"/>
      <c r="M39" s="38">
        <f t="shared" si="5"/>
        <v>0</v>
      </c>
      <c r="N39" s="38">
        <f t="shared" si="6"/>
        <v>0</v>
      </c>
      <c r="O39" s="69"/>
      <c r="P39" s="69"/>
      <c r="Q39" s="69">
        <f>MATCH(B5&amp;F39&amp;H39,Sökbegr,0)</f>
        <v>471</v>
      </c>
      <c r="R39" s="69">
        <f>INDEX(Ersättn,$Q$39)</f>
        <v>0</v>
      </c>
      <c r="S39" s="42">
        <f>SUM(R39*J5/H5)</f>
        <v>0</v>
      </c>
      <c r="T39" s="69">
        <f>MATCH(B5&amp;J39,Proddata,0)</f>
        <v>607</v>
      </c>
      <c r="U39" s="69">
        <f t="shared" si="0"/>
        <v>0.15</v>
      </c>
      <c r="V39" s="42">
        <f t="shared" si="1"/>
        <v>0</v>
      </c>
      <c r="W39" s="42">
        <f t="shared" si="2"/>
        <v>0</v>
      </c>
      <c r="X39" s="42">
        <f t="shared" si="3"/>
        <v>0</v>
      </c>
      <c r="Y39" s="92">
        <f t="shared" si="4"/>
        <v>0</v>
      </c>
      <c r="Z39" s="69"/>
      <c r="AA39" s="69"/>
      <c r="AB39" s="69"/>
      <c r="AC39" s="69"/>
      <c r="AD39" s="69"/>
      <c r="AE39" s="69"/>
      <c r="AF39" s="69"/>
      <c r="AG39" s="69"/>
      <c r="AH39" s="69"/>
      <c r="AI39" s="69"/>
      <c r="AJ39" s="69"/>
      <c r="AK39" s="69"/>
      <c r="AL39" s="69"/>
      <c r="AM39" s="69"/>
      <c r="AN39" s="69"/>
      <c r="AO39" s="69"/>
    </row>
    <row r="40" spans="1:41" ht="13.5" customHeight="1" x14ac:dyDescent="0.2">
      <c r="A40" s="725"/>
      <c r="B40" s="726"/>
      <c r="C40" s="726"/>
      <c r="D40" s="727"/>
      <c r="E40" s="91" t="s">
        <v>466</v>
      </c>
      <c r="F40" s="96"/>
      <c r="G40" s="91" t="s">
        <v>467</v>
      </c>
      <c r="H40" s="96"/>
      <c r="I40" s="91" t="s">
        <v>468</v>
      </c>
      <c r="J40" s="96"/>
      <c r="K40" s="17"/>
      <c r="L40" s="18"/>
      <c r="M40" s="38">
        <f t="shared" si="5"/>
        <v>0</v>
      </c>
      <c r="N40" s="38">
        <f t="shared" si="6"/>
        <v>0</v>
      </c>
      <c r="O40" s="69"/>
      <c r="P40" s="69"/>
      <c r="Q40" s="69">
        <f>MATCH(B5&amp;F40&amp;H40,Sökbegr,0)</f>
        <v>471</v>
      </c>
      <c r="R40" s="69">
        <f>INDEX(Ersättn,$Q$40)</f>
        <v>0</v>
      </c>
      <c r="S40" s="42">
        <f>SUM(R40*J5/H5)</f>
        <v>0</v>
      </c>
      <c r="T40" s="69">
        <f>MATCH(B5&amp;J40,Proddata,0)</f>
        <v>607</v>
      </c>
      <c r="U40" s="69">
        <f t="shared" si="0"/>
        <v>0.15</v>
      </c>
      <c r="V40" s="42">
        <f t="shared" si="1"/>
        <v>0</v>
      </c>
      <c r="W40" s="42">
        <f t="shared" si="2"/>
        <v>0</v>
      </c>
      <c r="X40" s="42">
        <f t="shared" si="3"/>
        <v>0</v>
      </c>
      <c r="Y40" s="92">
        <f t="shared" si="4"/>
        <v>0</v>
      </c>
      <c r="Z40" s="69"/>
      <c r="AA40" s="69"/>
      <c r="AB40" s="69"/>
      <c r="AC40" s="69"/>
      <c r="AD40" s="69"/>
      <c r="AE40" s="69"/>
      <c r="AF40" s="69"/>
      <c r="AG40" s="69"/>
      <c r="AH40" s="69"/>
      <c r="AI40" s="69"/>
      <c r="AJ40" s="69"/>
      <c r="AK40" s="69"/>
      <c r="AL40" s="69"/>
      <c r="AM40" s="69"/>
      <c r="AN40" s="69"/>
      <c r="AO40" s="69"/>
    </row>
    <row r="41" spans="1:41" ht="13.5" customHeight="1" x14ac:dyDescent="0.2">
      <c r="A41" s="725"/>
      <c r="B41" s="726"/>
      <c r="C41" s="726"/>
      <c r="D41" s="727"/>
      <c r="E41" s="91" t="s">
        <v>466</v>
      </c>
      <c r="F41" s="96"/>
      <c r="G41" s="91" t="s">
        <v>467</v>
      </c>
      <c r="H41" s="96"/>
      <c r="I41" s="91" t="s">
        <v>468</v>
      </c>
      <c r="J41" s="96"/>
      <c r="K41" s="17"/>
      <c r="L41" s="18"/>
      <c r="M41" s="38">
        <f t="shared" si="5"/>
        <v>0</v>
      </c>
      <c r="N41" s="38">
        <f t="shared" si="6"/>
        <v>0</v>
      </c>
      <c r="O41" s="69"/>
      <c r="P41" s="69"/>
      <c r="Q41" s="69">
        <f>MATCH(B5&amp;F41&amp;H41,Sökbegr,0)</f>
        <v>471</v>
      </c>
      <c r="R41" s="69">
        <f>INDEX(Ersättn,$Q$41)</f>
        <v>0</v>
      </c>
      <c r="S41" s="42">
        <f>SUM(R41*J5/H5)</f>
        <v>0</v>
      </c>
      <c r="T41" s="69">
        <f>MATCH(B5&amp;J41,Proddata,0)</f>
        <v>607</v>
      </c>
      <c r="U41" s="69">
        <f t="shared" si="0"/>
        <v>0.15</v>
      </c>
      <c r="V41" s="42">
        <f t="shared" si="1"/>
        <v>0</v>
      </c>
      <c r="W41" s="42">
        <f t="shared" si="2"/>
        <v>0</v>
      </c>
      <c r="X41" s="42">
        <f t="shared" si="3"/>
        <v>0</v>
      </c>
      <c r="Y41" s="92">
        <f t="shared" si="4"/>
        <v>0</v>
      </c>
      <c r="Z41" s="69"/>
      <c r="AA41" s="69"/>
      <c r="AB41" s="69"/>
      <c r="AC41" s="69"/>
      <c r="AD41" s="69"/>
      <c r="AE41" s="69"/>
      <c r="AF41" s="69"/>
      <c r="AG41" s="69"/>
      <c r="AH41" s="69"/>
      <c r="AI41" s="69"/>
      <c r="AJ41" s="69"/>
      <c r="AK41" s="69"/>
      <c r="AL41" s="69"/>
      <c r="AM41" s="69"/>
      <c r="AN41" s="69"/>
      <c r="AO41" s="69"/>
    </row>
    <row r="42" spans="1:41" ht="13.5" customHeight="1" x14ac:dyDescent="0.2">
      <c r="A42" s="725"/>
      <c r="B42" s="726"/>
      <c r="C42" s="726"/>
      <c r="D42" s="727"/>
      <c r="E42" s="91" t="s">
        <v>466</v>
      </c>
      <c r="F42" s="96"/>
      <c r="G42" s="91" t="s">
        <v>467</v>
      </c>
      <c r="H42" s="96"/>
      <c r="I42" s="91" t="s">
        <v>468</v>
      </c>
      <c r="J42" s="96"/>
      <c r="K42" s="17"/>
      <c r="L42" s="18"/>
      <c r="M42" s="38">
        <f t="shared" si="5"/>
        <v>0</v>
      </c>
      <c r="N42" s="38">
        <f t="shared" si="6"/>
        <v>0</v>
      </c>
      <c r="O42" s="69"/>
      <c r="P42" s="69"/>
      <c r="Q42" s="69">
        <f>MATCH(B5&amp;F42&amp;H42,Sökbegr,0)</f>
        <v>471</v>
      </c>
      <c r="R42" s="69">
        <f>INDEX(Ersättn,$Q$42)</f>
        <v>0</v>
      </c>
      <c r="S42" s="42">
        <f>SUM(R42*J5/H5)</f>
        <v>0</v>
      </c>
      <c r="T42" s="69">
        <f>MATCH(B5&amp;J42,Proddata,0)</f>
        <v>607</v>
      </c>
      <c r="U42" s="69">
        <f t="shared" si="0"/>
        <v>0.15</v>
      </c>
      <c r="V42" s="42">
        <f t="shared" si="1"/>
        <v>0</v>
      </c>
      <c r="W42" s="42">
        <f t="shared" si="2"/>
        <v>0</v>
      </c>
      <c r="X42" s="42">
        <f t="shared" si="3"/>
        <v>0</v>
      </c>
      <c r="Y42" s="92">
        <f t="shared" si="4"/>
        <v>0</v>
      </c>
      <c r="Z42" s="69"/>
      <c r="AA42" s="69"/>
      <c r="AB42" s="69"/>
      <c r="AC42" s="69"/>
      <c r="AD42" s="69"/>
      <c r="AE42" s="69"/>
      <c r="AF42" s="69"/>
      <c r="AG42" s="69"/>
      <c r="AH42" s="69"/>
      <c r="AI42" s="69"/>
      <c r="AJ42" s="69"/>
      <c r="AK42" s="69"/>
      <c r="AL42" s="69"/>
      <c r="AM42" s="69"/>
      <c r="AN42" s="69"/>
      <c r="AO42" s="69"/>
    </row>
    <row r="43" spans="1:41" ht="13.5" customHeight="1" x14ac:dyDescent="0.2">
      <c r="A43" s="725"/>
      <c r="B43" s="726"/>
      <c r="C43" s="726"/>
      <c r="D43" s="727"/>
      <c r="E43" s="91" t="s">
        <v>466</v>
      </c>
      <c r="F43" s="96"/>
      <c r="G43" s="91" t="s">
        <v>467</v>
      </c>
      <c r="H43" s="96"/>
      <c r="I43" s="91" t="s">
        <v>468</v>
      </c>
      <c r="J43" s="96"/>
      <c r="K43" s="17"/>
      <c r="L43" s="18"/>
      <c r="M43" s="38">
        <f t="shared" si="5"/>
        <v>0</v>
      </c>
      <c r="N43" s="38">
        <f t="shared" si="6"/>
        <v>0</v>
      </c>
      <c r="O43" s="69"/>
      <c r="P43" s="69"/>
      <c r="Q43" s="69">
        <f>MATCH(B5&amp;F43&amp;H43,Sökbegr,0)</f>
        <v>471</v>
      </c>
      <c r="R43" s="69">
        <f>INDEX(Ersättn,$Q$43)</f>
        <v>0</v>
      </c>
      <c r="S43" s="42">
        <f>SUM(R43*J5/H5)</f>
        <v>0</v>
      </c>
      <c r="T43" s="69">
        <f>MATCH(B5&amp;J43,Proddata,0)</f>
        <v>607</v>
      </c>
      <c r="U43" s="69">
        <f t="shared" si="0"/>
        <v>0.15</v>
      </c>
      <c r="V43" s="42">
        <f t="shared" si="1"/>
        <v>0</v>
      </c>
      <c r="W43" s="42">
        <f t="shared" si="2"/>
        <v>0</v>
      </c>
      <c r="X43" s="42">
        <f t="shared" si="3"/>
        <v>0</v>
      </c>
      <c r="Y43" s="92">
        <f t="shared" si="4"/>
        <v>0</v>
      </c>
      <c r="Z43" s="69"/>
      <c r="AA43" s="69"/>
      <c r="AB43" s="69"/>
      <c r="AC43" s="69"/>
      <c r="AD43" s="69"/>
      <c r="AE43" s="69"/>
      <c r="AF43" s="69"/>
      <c r="AG43" s="69"/>
      <c r="AH43" s="69"/>
      <c r="AI43" s="69"/>
      <c r="AJ43" s="69"/>
      <c r="AK43" s="69"/>
      <c r="AL43" s="69"/>
      <c r="AM43" s="69"/>
      <c r="AN43" s="69"/>
      <c r="AO43" s="69"/>
    </row>
    <row r="44" spans="1:41" ht="13.5" customHeight="1" x14ac:dyDescent="0.2">
      <c r="A44" s="725"/>
      <c r="B44" s="726"/>
      <c r="C44" s="726"/>
      <c r="D44" s="727"/>
      <c r="E44" s="91" t="s">
        <v>466</v>
      </c>
      <c r="F44" s="96"/>
      <c r="G44" s="91" t="s">
        <v>467</v>
      </c>
      <c r="H44" s="96"/>
      <c r="I44" s="91" t="s">
        <v>468</v>
      </c>
      <c r="J44" s="96"/>
      <c r="K44" s="17"/>
      <c r="L44" s="18"/>
      <c r="M44" s="38">
        <f t="shared" si="5"/>
        <v>0</v>
      </c>
      <c r="N44" s="38">
        <f t="shared" si="6"/>
        <v>0</v>
      </c>
      <c r="O44" s="69"/>
      <c r="P44" s="69"/>
      <c r="Q44" s="69">
        <f>MATCH(B5&amp;F44&amp;H44,Sökbegr,0)</f>
        <v>471</v>
      </c>
      <c r="R44" s="69">
        <f>INDEX(Ersättn,$Q$44)</f>
        <v>0</v>
      </c>
      <c r="S44" s="42">
        <f>SUM(R44*J5/H5)</f>
        <v>0</v>
      </c>
      <c r="T44" s="69">
        <f>MATCH(B5&amp;J44,Proddata,0)</f>
        <v>607</v>
      </c>
      <c r="U44" s="69">
        <f t="shared" si="0"/>
        <v>0.15</v>
      </c>
      <c r="V44" s="42">
        <f t="shared" si="1"/>
        <v>0</v>
      </c>
      <c r="W44" s="42">
        <f t="shared" si="2"/>
        <v>0</v>
      </c>
      <c r="X44" s="42">
        <f t="shared" si="3"/>
        <v>0</v>
      </c>
      <c r="Y44" s="92">
        <f t="shared" si="4"/>
        <v>0</v>
      </c>
      <c r="Z44" s="69"/>
      <c r="AA44" s="69"/>
      <c r="AB44" s="69"/>
      <c r="AC44" s="69"/>
      <c r="AD44" s="69"/>
      <c r="AE44" s="69"/>
      <c r="AF44" s="69"/>
      <c r="AG44" s="69"/>
      <c r="AH44" s="69"/>
      <c r="AI44" s="69"/>
      <c r="AJ44" s="69"/>
      <c r="AK44" s="69"/>
      <c r="AL44" s="69"/>
      <c r="AM44" s="69"/>
      <c r="AN44" s="69"/>
      <c r="AO44" s="69"/>
    </row>
    <row r="45" spans="1:41" ht="13.5" customHeight="1" x14ac:dyDescent="0.2">
      <c r="A45" s="725"/>
      <c r="B45" s="726"/>
      <c r="C45" s="726"/>
      <c r="D45" s="727"/>
      <c r="E45" s="91" t="s">
        <v>466</v>
      </c>
      <c r="F45" s="96"/>
      <c r="G45" s="91" t="s">
        <v>467</v>
      </c>
      <c r="H45" s="96"/>
      <c r="I45" s="91" t="s">
        <v>468</v>
      </c>
      <c r="J45" s="96"/>
      <c r="K45" s="17"/>
      <c r="L45" s="18"/>
      <c r="M45" s="38">
        <f t="shared" si="5"/>
        <v>0</v>
      </c>
      <c r="N45" s="38">
        <f t="shared" si="6"/>
        <v>0</v>
      </c>
      <c r="O45" s="69"/>
      <c r="P45" s="69"/>
      <c r="Q45" s="69">
        <f>MATCH(B5&amp;F45&amp;H45,Sökbegr,0)</f>
        <v>471</v>
      </c>
      <c r="R45" s="69">
        <f>INDEX(Ersättn,$Q$45)</f>
        <v>0</v>
      </c>
      <c r="S45" s="42">
        <f>SUM(R45*J5/H5)</f>
        <v>0</v>
      </c>
      <c r="T45" s="69">
        <f>MATCH(B5&amp;J45,Proddata,0)</f>
        <v>607</v>
      </c>
      <c r="U45" s="69">
        <f t="shared" si="0"/>
        <v>0.15</v>
      </c>
      <c r="V45" s="42">
        <f t="shared" si="1"/>
        <v>0</v>
      </c>
      <c r="W45" s="42">
        <f t="shared" si="2"/>
        <v>0</v>
      </c>
      <c r="X45" s="42">
        <f t="shared" si="3"/>
        <v>0</v>
      </c>
      <c r="Y45" s="92">
        <f t="shared" si="4"/>
        <v>0</v>
      </c>
      <c r="Z45" s="69"/>
      <c r="AA45" s="69"/>
      <c r="AB45" s="69"/>
      <c r="AC45" s="69"/>
      <c r="AD45" s="69"/>
      <c r="AE45" s="69"/>
      <c r="AF45" s="69"/>
      <c r="AG45" s="69"/>
      <c r="AH45" s="69"/>
      <c r="AI45" s="69"/>
      <c r="AJ45" s="69"/>
      <c r="AK45" s="69"/>
      <c r="AL45" s="69"/>
      <c r="AM45" s="69"/>
      <c r="AN45" s="69"/>
      <c r="AO45" s="69"/>
    </row>
    <row r="46" spans="1:41" ht="13.5" customHeight="1" x14ac:dyDescent="0.2">
      <c r="A46" s="725"/>
      <c r="B46" s="726"/>
      <c r="C46" s="726"/>
      <c r="D46" s="727"/>
      <c r="E46" s="91" t="s">
        <v>466</v>
      </c>
      <c r="F46" s="96"/>
      <c r="G46" s="91" t="s">
        <v>467</v>
      </c>
      <c r="H46" s="96"/>
      <c r="I46" s="91" t="s">
        <v>468</v>
      </c>
      <c r="J46" s="96"/>
      <c r="K46" s="17"/>
      <c r="L46" s="18"/>
      <c r="M46" s="38">
        <f t="shared" si="5"/>
        <v>0</v>
      </c>
      <c r="N46" s="38">
        <f t="shared" si="6"/>
        <v>0</v>
      </c>
      <c r="O46" s="69"/>
      <c r="P46" s="69"/>
      <c r="Q46" s="69">
        <f>MATCH(B5&amp;F46&amp;H46,Sökbegr,0)</f>
        <v>471</v>
      </c>
      <c r="R46" s="69">
        <f>INDEX(Ersättn,$Q$46)</f>
        <v>0</v>
      </c>
      <c r="S46" s="42">
        <f>SUM(R46*J5/H5)</f>
        <v>0</v>
      </c>
      <c r="T46" s="69">
        <f>MATCH(B5&amp;J46,Proddata,0)</f>
        <v>607</v>
      </c>
      <c r="U46" s="69">
        <f t="shared" si="0"/>
        <v>0.15</v>
      </c>
      <c r="V46" s="42">
        <f t="shared" si="1"/>
        <v>0</v>
      </c>
      <c r="W46" s="42">
        <f t="shared" si="2"/>
        <v>0</v>
      </c>
      <c r="X46" s="42">
        <f t="shared" si="3"/>
        <v>0</v>
      </c>
      <c r="Y46" s="92">
        <f t="shared" si="4"/>
        <v>0</v>
      </c>
      <c r="Z46" s="69"/>
      <c r="AA46" s="69"/>
      <c r="AB46" s="69"/>
      <c r="AC46" s="69"/>
      <c r="AD46" s="69"/>
      <c r="AE46" s="69"/>
      <c r="AF46" s="69"/>
      <c r="AG46" s="69"/>
      <c r="AH46" s="69"/>
      <c r="AI46" s="69"/>
      <c r="AJ46" s="69"/>
      <c r="AK46" s="69"/>
      <c r="AL46" s="69"/>
      <c r="AM46" s="69"/>
      <c r="AN46" s="69"/>
      <c r="AO46" s="69"/>
    </row>
    <row r="47" spans="1:41" ht="13.5" customHeight="1" x14ac:dyDescent="0.2">
      <c r="A47" s="725"/>
      <c r="B47" s="726"/>
      <c r="C47" s="726"/>
      <c r="D47" s="727"/>
      <c r="E47" s="91" t="s">
        <v>466</v>
      </c>
      <c r="F47" s="96"/>
      <c r="G47" s="91" t="s">
        <v>467</v>
      </c>
      <c r="H47" s="96"/>
      <c r="I47" s="91" t="s">
        <v>468</v>
      </c>
      <c r="J47" s="96"/>
      <c r="K47" s="17"/>
      <c r="L47" s="18"/>
      <c r="M47" s="38">
        <f t="shared" si="5"/>
        <v>0</v>
      </c>
      <c r="N47" s="38">
        <f t="shared" si="6"/>
        <v>0</v>
      </c>
      <c r="O47" s="69"/>
      <c r="P47" s="69"/>
      <c r="Q47" s="69">
        <f>MATCH(B5&amp;F47&amp;H47,Sökbegr,0)</f>
        <v>471</v>
      </c>
      <c r="R47" s="69">
        <f>INDEX(Ersättn,$Q$47)</f>
        <v>0</v>
      </c>
      <c r="S47" s="42">
        <f>SUM(R47*J5/H5)</f>
        <v>0</v>
      </c>
      <c r="T47" s="69">
        <f>MATCH(B5&amp;J47,Proddata,0)</f>
        <v>607</v>
      </c>
      <c r="U47" s="69">
        <f t="shared" si="0"/>
        <v>0.15</v>
      </c>
      <c r="V47" s="42">
        <f t="shared" si="1"/>
        <v>0</v>
      </c>
      <c r="W47" s="42">
        <f t="shared" si="2"/>
        <v>0</v>
      </c>
      <c r="X47" s="42">
        <f t="shared" si="3"/>
        <v>0</v>
      </c>
      <c r="Y47" s="92">
        <f t="shared" si="4"/>
        <v>0</v>
      </c>
      <c r="Z47" s="69"/>
      <c r="AA47" s="69"/>
      <c r="AB47" s="69"/>
      <c r="AC47" s="69"/>
      <c r="AD47" s="69"/>
      <c r="AE47" s="69"/>
      <c r="AF47" s="69"/>
      <c r="AG47" s="69"/>
      <c r="AH47" s="69"/>
      <c r="AI47" s="69"/>
      <c r="AJ47" s="69"/>
      <c r="AK47" s="69"/>
      <c r="AL47" s="69"/>
      <c r="AM47" s="69"/>
      <c r="AN47" s="69"/>
      <c r="AO47" s="69"/>
    </row>
    <row r="48" spans="1:41" ht="13.5" customHeight="1" x14ac:dyDescent="0.2">
      <c r="A48" s="725"/>
      <c r="B48" s="726"/>
      <c r="C48" s="726"/>
      <c r="D48" s="727"/>
      <c r="E48" s="91" t="s">
        <v>466</v>
      </c>
      <c r="F48" s="96"/>
      <c r="G48" s="91" t="s">
        <v>467</v>
      </c>
      <c r="H48" s="96"/>
      <c r="I48" s="91" t="s">
        <v>468</v>
      </c>
      <c r="J48" s="96"/>
      <c r="K48" s="17"/>
      <c r="L48" s="18"/>
      <c r="M48" s="38">
        <f t="shared" si="5"/>
        <v>0</v>
      </c>
      <c r="N48" s="38">
        <f t="shared" si="6"/>
        <v>0</v>
      </c>
      <c r="O48" s="69"/>
      <c r="P48" s="69"/>
      <c r="Q48" s="69">
        <f>MATCH(B5&amp;F48&amp;H48,Sökbegr,0)</f>
        <v>471</v>
      </c>
      <c r="R48" s="69">
        <f>INDEX(Ersättn,$Q$48)</f>
        <v>0</v>
      </c>
      <c r="S48" s="42">
        <f>SUM(R48*J5/H5)</f>
        <v>0</v>
      </c>
      <c r="T48" s="69">
        <f>MATCH(B5&amp;J48,Proddata,0)</f>
        <v>607</v>
      </c>
      <c r="U48" s="69">
        <f t="shared" si="0"/>
        <v>0.15</v>
      </c>
      <c r="V48" s="42">
        <f t="shared" si="1"/>
        <v>0</v>
      </c>
      <c r="W48" s="42">
        <f t="shared" si="2"/>
        <v>0</v>
      </c>
      <c r="X48" s="42">
        <f t="shared" si="3"/>
        <v>0</v>
      </c>
      <c r="Y48" s="92">
        <f t="shared" si="4"/>
        <v>0</v>
      </c>
      <c r="Z48" s="69"/>
      <c r="AA48" s="69"/>
      <c r="AB48" s="69"/>
      <c r="AC48" s="69"/>
      <c r="AD48" s="69"/>
      <c r="AE48" s="69"/>
      <c r="AF48" s="69"/>
      <c r="AG48" s="69"/>
      <c r="AH48" s="69"/>
      <c r="AI48" s="69"/>
      <c r="AJ48" s="69"/>
      <c r="AK48" s="69"/>
      <c r="AL48" s="69"/>
      <c r="AM48" s="69"/>
      <c r="AN48" s="69"/>
      <c r="AO48" s="69"/>
    </row>
    <row r="49" spans="1:41" ht="13.5" customHeight="1" x14ac:dyDescent="0.2">
      <c r="A49" s="725"/>
      <c r="B49" s="726"/>
      <c r="C49" s="726"/>
      <c r="D49" s="727"/>
      <c r="E49" s="91" t="s">
        <v>466</v>
      </c>
      <c r="F49" s="96"/>
      <c r="G49" s="91" t="s">
        <v>467</v>
      </c>
      <c r="H49" s="96"/>
      <c r="I49" s="91" t="s">
        <v>468</v>
      </c>
      <c r="J49" s="96"/>
      <c r="K49" s="17"/>
      <c r="L49" s="18"/>
      <c r="M49" s="38">
        <f t="shared" si="5"/>
        <v>0</v>
      </c>
      <c r="N49" s="38">
        <f t="shared" si="6"/>
        <v>0</v>
      </c>
      <c r="O49" s="69"/>
      <c r="P49" s="69"/>
      <c r="Q49" s="69">
        <f>MATCH(B5&amp;F49&amp;H49,Sökbegr,0)</f>
        <v>471</v>
      </c>
      <c r="R49" s="69">
        <f>INDEX(Ersättn,$Q$49)</f>
        <v>0</v>
      </c>
      <c r="S49" s="42">
        <f>SUM(R49*J5/H5)</f>
        <v>0</v>
      </c>
      <c r="T49" s="69">
        <f>MATCH(B5&amp;J49,Proddata,0)</f>
        <v>607</v>
      </c>
      <c r="U49" s="69">
        <f t="shared" si="0"/>
        <v>0.15</v>
      </c>
      <c r="V49" s="42">
        <f t="shared" si="1"/>
        <v>0</v>
      </c>
      <c r="W49" s="42">
        <f t="shared" si="2"/>
        <v>0</v>
      </c>
      <c r="X49" s="42">
        <f t="shared" si="3"/>
        <v>0</v>
      </c>
      <c r="Y49" s="92">
        <f t="shared" si="4"/>
        <v>0</v>
      </c>
      <c r="Z49" s="69"/>
      <c r="AA49" s="69"/>
      <c r="AB49" s="69"/>
      <c r="AC49" s="69"/>
      <c r="AD49" s="69"/>
      <c r="AE49" s="69"/>
      <c r="AF49" s="69"/>
      <c r="AG49" s="69"/>
      <c r="AH49" s="69"/>
      <c r="AI49" s="69"/>
      <c r="AJ49" s="69"/>
      <c r="AK49" s="69"/>
      <c r="AL49" s="69"/>
      <c r="AM49" s="69"/>
      <c r="AN49" s="69"/>
      <c r="AO49" s="69"/>
    </row>
    <row r="50" spans="1:41" ht="13.5" customHeight="1" x14ac:dyDescent="0.2">
      <c r="A50" s="725"/>
      <c r="B50" s="726"/>
      <c r="C50" s="726"/>
      <c r="D50" s="727"/>
      <c r="E50" s="91" t="s">
        <v>466</v>
      </c>
      <c r="F50" s="96"/>
      <c r="G50" s="91" t="s">
        <v>467</v>
      </c>
      <c r="H50" s="96"/>
      <c r="I50" s="91" t="s">
        <v>468</v>
      </c>
      <c r="J50" s="96"/>
      <c r="K50" s="17"/>
      <c r="L50" s="18"/>
      <c r="M50" s="38">
        <f t="shared" si="5"/>
        <v>0</v>
      </c>
      <c r="N50" s="38">
        <f t="shared" si="6"/>
        <v>0</v>
      </c>
      <c r="O50" s="69"/>
      <c r="P50" s="69"/>
      <c r="Q50" s="69">
        <f>MATCH(B5&amp;F50&amp;H50,Sökbegr,0)</f>
        <v>471</v>
      </c>
      <c r="R50" s="69">
        <f>INDEX(Ersättn,$Q$50)</f>
        <v>0</v>
      </c>
      <c r="S50" s="42">
        <f>SUM(R50*J5/H5)</f>
        <v>0</v>
      </c>
      <c r="T50" s="69">
        <f>MATCH(B5&amp;J50,Proddata,0)</f>
        <v>607</v>
      </c>
      <c r="U50" s="69">
        <f t="shared" si="0"/>
        <v>0.15</v>
      </c>
      <c r="V50" s="42">
        <f t="shared" si="1"/>
        <v>0</v>
      </c>
      <c r="W50" s="42">
        <f t="shared" si="2"/>
        <v>0</v>
      </c>
      <c r="X50" s="42">
        <f t="shared" si="3"/>
        <v>0</v>
      </c>
      <c r="Y50" s="92">
        <f t="shared" si="4"/>
        <v>0</v>
      </c>
      <c r="Z50" s="69"/>
      <c r="AA50" s="69"/>
      <c r="AB50" s="69"/>
      <c r="AC50" s="69"/>
      <c r="AD50" s="69"/>
      <c r="AE50" s="69"/>
      <c r="AF50" s="69"/>
      <c r="AG50" s="69"/>
      <c r="AH50" s="69"/>
      <c r="AI50" s="69"/>
      <c r="AJ50" s="69"/>
      <c r="AK50" s="69"/>
      <c r="AL50" s="69"/>
      <c r="AM50" s="69"/>
      <c r="AN50" s="69"/>
      <c r="AO50" s="69"/>
    </row>
    <row r="51" spans="1:41" ht="22.5" customHeight="1" x14ac:dyDescent="0.2">
      <c r="A51" s="93"/>
      <c r="B51" s="94"/>
      <c r="C51" s="94"/>
      <c r="D51" s="94"/>
      <c r="E51" s="94"/>
      <c r="F51" s="94"/>
      <c r="G51" s="94"/>
      <c r="H51" s="94"/>
      <c r="I51" s="94"/>
      <c r="J51" s="94"/>
      <c r="K51" s="95" t="s">
        <v>469</v>
      </c>
      <c r="L51" s="94"/>
      <c r="M51" s="37">
        <f>SUM(M8:M50)</f>
        <v>0</v>
      </c>
      <c r="N51" s="41">
        <f>SUM(N8:N50)</f>
        <v>0</v>
      </c>
      <c r="O51" s="69"/>
      <c r="P51" s="69"/>
      <c r="Q51" s="69"/>
      <c r="R51" s="69"/>
      <c r="S51" s="69"/>
      <c r="T51" s="69"/>
      <c r="U51" s="69"/>
      <c r="V51" s="69"/>
      <c r="W51" s="69"/>
      <c r="X51" s="69"/>
      <c r="Y51" s="70"/>
      <c r="Z51" s="69"/>
      <c r="AA51" s="69"/>
      <c r="AB51" s="69"/>
      <c r="AC51" s="69"/>
      <c r="AD51" s="69"/>
      <c r="AE51" s="69"/>
      <c r="AF51" s="69"/>
      <c r="AG51" s="69"/>
      <c r="AH51" s="69"/>
      <c r="AI51" s="69"/>
      <c r="AJ51" s="69"/>
      <c r="AK51" s="69"/>
      <c r="AL51" s="69"/>
      <c r="AM51" s="69"/>
      <c r="AN51" s="69"/>
      <c r="AO51" s="69"/>
    </row>
    <row r="52" spans="1:41" x14ac:dyDescent="0.2">
      <c r="A52" s="69"/>
      <c r="B52" s="69"/>
      <c r="C52" s="69"/>
      <c r="D52" s="69"/>
      <c r="E52" s="69"/>
      <c r="F52" s="69"/>
      <c r="G52" s="69"/>
      <c r="H52" s="69"/>
      <c r="I52" s="69"/>
      <c r="J52" s="69"/>
      <c r="K52" s="69"/>
      <c r="L52" s="69"/>
      <c r="M52" s="69"/>
      <c r="N52" s="69"/>
      <c r="O52" s="69"/>
      <c r="P52" s="69"/>
      <c r="Q52" s="69"/>
      <c r="R52" s="69"/>
      <c r="S52" s="69"/>
      <c r="T52" s="69"/>
      <c r="U52" s="69"/>
      <c r="V52" s="69"/>
      <c r="W52" s="69"/>
      <c r="X52" s="69"/>
      <c r="Y52" s="70"/>
      <c r="Z52" s="69"/>
      <c r="AA52" s="69"/>
      <c r="AB52" s="69"/>
      <c r="AC52" s="69"/>
      <c r="AD52" s="69"/>
      <c r="AE52" s="69"/>
      <c r="AF52" s="69"/>
      <c r="AG52" s="69"/>
      <c r="AH52" s="69"/>
      <c r="AI52" s="69"/>
      <c r="AJ52" s="69"/>
      <c r="AK52" s="69"/>
      <c r="AL52" s="69"/>
      <c r="AM52" s="69"/>
      <c r="AN52" s="69"/>
      <c r="AO52" s="69"/>
    </row>
    <row r="53" spans="1:41" x14ac:dyDescent="0.2">
      <c r="A53" s="69"/>
      <c r="B53" s="69"/>
      <c r="C53" s="69"/>
      <c r="D53" s="69"/>
      <c r="E53" s="69"/>
      <c r="F53" s="69"/>
      <c r="G53" s="69"/>
      <c r="H53" s="69"/>
      <c r="I53" s="69"/>
      <c r="J53" s="69"/>
      <c r="K53" s="69"/>
      <c r="L53" s="69"/>
      <c r="M53" s="69"/>
      <c r="N53" s="69"/>
      <c r="O53" s="69"/>
      <c r="P53" s="69"/>
      <c r="Q53" s="69"/>
      <c r="R53" s="69"/>
      <c r="S53" s="69"/>
      <c r="T53" s="69"/>
      <c r="U53" s="69"/>
      <c r="V53" s="69"/>
      <c r="W53" s="69"/>
      <c r="X53" s="69"/>
      <c r="Y53" s="70"/>
      <c r="Z53" s="69"/>
      <c r="AA53" s="69"/>
      <c r="AB53" s="69"/>
      <c r="AC53" s="69"/>
      <c r="AD53" s="69"/>
      <c r="AE53" s="69"/>
      <c r="AF53" s="69"/>
      <c r="AG53" s="69"/>
      <c r="AH53" s="69"/>
      <c r="AI53" s="69"/>
      <c r="AJ53" s="69"/>
      <c r="AK53" s="69"/>
      <c r="AL53" s="69"/>
      <c r="AM53" s="69"/>
      <c r="AN53" s="69"/>
      <c r="AO53" s="69"/>
    </row>
    <row r="54" spans="1:41" x14ac:dyDescent="0.2">
      <c r="A54" s="69"/>
      <c r="B54" s="69"/>
      <c r="C54" s="69"/>
      <c r="D54" s="69"/>
      <c r="E54" s="69"/>
      <c r="F54" s="69"/>
      <c r="G54" s="69"/>
      <c r="H54" s="69"/>
      <c r="I54" s="69"/>
      <c r="J54" s="69"/>
      <c r="K54" s="69"/>
      <c r="L54" s="69"/>
      <c r="M54" s="69"/>
      <c r="N54" s="69"/>
      <c r="O54" s="69"/>
      <c r="P54" s="69"/>
      <c r="Q54" s="69"/>
      <c r="R54" s="69"/>
      <c r="S54" s="69"/>
      <c r="T54" s="69"/>
      <c r="U54" s="69"/>
      <c r="V54" s="69"/>
      <c r="W54" s="69"/>
      <c r="X54" s="69"/>
      <c r="Y54" s="70"/>
      <c r="Z54" s="69"/>
      <c r="AA54" s="69"/>
      <c r="AB54" s="69"/>
      <c r="AC54" s="69"/>
      <c r="AD54" s="69"/>
      <c r="AE54" s="69"/>
      <c r="AF54" s="69"/>
      <c r="AG54" s="69"/>
      <c r="AH54" s="69"/>
      <c r="AI54" s="69"/>
      <c r="AJ54" s="69"/>
      <c r="AK54" s="69"/>
      <c r="AL54" s="69"/>
      <c r="AM54" s="69"/>
      <c r="AN54" s="69"/>
      <c r="AO54" s="69"/>
    </row>
    <row r="55" spans="1:41" x14ac:dyDescent="0.2">
      <c r="A55" s="69"/>
      <c r="B55" s="69"/>
      <c r="C55" s="69"/>
      <c r="D55" s="69"/>
      <c r="E55" s="69"/>
      <c r="F55" s="69"/>
      <c r="G55" s="69"/>
      <c r="H55" s="69"/>
      <c r="I55" s="69"/>
      <c r="J55" s="69"/>
      <c r="K55" s="69"/>
      <c r="L55" s="69"/>
      <c r="M55" s="69"/>
      <c r="N55" s="69"/>
      <c r="O55" s="69"/>
      <c r="P55" s="69"/>
      <c r="Q55" s="69"/>
      <c r="R55" s="69"/>
      <c r="S55" s="69"/>
      <c r="T55" s="69"/>
      <c r="U55" s="69"/>
      <c r="V55" s="69"/>
      <c r="W55" s="69"/>
      <c r="X55" s="69"/>
      <c r="Y55" s="70"/>
      <c r="Z55" s="69"/>
      <c r="AA55" s="69"/>
      <c r="AB55" s="69"/>
      <c r="AC55" s="69"/>
      <c r="AD55" s="69"/>
      <c r="AE55" s="69"/>
      <c r="AF55" s="69"/>
      <c r="AG55" s="69"/>
      <c r="AH55" s="69"/>
      <c r="AI55" s="69"/>
      <c r="AJ55" s="69"/>
      <c r="AK55" s="69"/>
      <c r="AL55" s="69"/>
      <c r="AM55" s="69"/>
      <c r="AN55" s="69"/>
      <c r="AO55" s="69"/>
    </row>
    <row r="56" spans="1:41" x14ac:dyDescent="0.2">
      <c r="A56" s="69"/>
      <c r="B56" s="69"/>
      <c r="C56" s="69"/>
      <c r="D56" s="69"/>
      <c r="E56" s="69"/>
      <c r="F56" s="69"/>
      <c r="G56" s="69"/>
      <c r="H56" s="69"/>
      <c r="I56" s="69"/>
      <c r="J56" s="69"/>
      <c r="K56" s="69"/>
      <c r="L56" s="69"/>
      <c r="M56" s="69"/>
      <c r="N56" s="69"/>
      <c r="O56" s="69"/>
      <c r="P56" s="69"/>
      <c r="Q56" s="69"/>
      <c r="R56" s="69"/>
      <c r="S56" s="69"/>
      <c r="T56" s="69"/>
      <c r="U56" s="69"/>
      <c r="V56" s="69"/>
      <c r="W56" s="69"/>
      <c r="X56" s="69"/>
      <c r="Y56" s="70"/>
      <c r="Z56" s="69"/>
      <c r="AA56" s="69"/>
      <c r="AB56" s="69"/>
      <c r="AC56" s="69"/>
      <c r="AD56" s="69"/>
      <c r="AE56" s="69"/>
      <c r="AF56" s="69"/>
      <c r="AG56" s="69"/>
      <c r="AH56" s="69"/>
      <c r="AI56" s="69"/>
      <c r="AJ56" s="69"/>
      <c r="AK56" s="69"/>
      <c r="AL56" s="69"/>
      <c r="AM56" s="69"/>
      <c r="AN56" s="69"/>
      <c r="AO56" s="69"/>
    </row>
    <row r="57" spans="1:41" x14ac:dyDescent="0.2">
      <c r="A57" s="69"/>
      <c r="B57" s="69"/>
      <c r="C57" s="69"/>
      <c r="D57" s="69"/>
      <c r="E57" s="69"/>
      <c r="F57" s="69"/>
      <c r="G57" s="69"/>
      <c r="H57" s="69"/>
      <c r="I57" s="69"/>
      <c r="J57" s="69"/>
      <c r="K57" s="69"/>
      <c r="L57" s="69"/>
      <c r="M57" s="69"/>
      <c r="N57" s="69"/>
      <c r="O57" s="69"/>
      <c r="P57" s="69"/>
      <c r="Q57" s="69"/>
      <c r="R57" s="69"/>
      <c r="S57" s="69"/>
      <c r="T57" s="69"/>
      <c r="U57" s="69"/>
      <c r="V57" s="69"/>
      <c r="W57" s="69"/>
      <c r="X57" s="69"/>
      <c r="Y57" s="70"/>
      <c r="Z57" s="69"/>
      <c r="AA57" s="69"/>
      <c r="AB57" s="69"/>
      <c r="AC57" s="69"/>
      <c r="AD57" s="69"/>
      <c r="AE57" s="69"/>
      <c r="AF57" s="69"/>
      <c r="AG57" s="69"/>
      <c r="AH57" s="69"/>
      <c r="AI57" s="69"/>
      <c r="AJ57" s="69"/>
      <c r="AK57" s="69"/>
      <c r="AL57" s="69"/>
      <c r="AM57" s="69"/>
      <c r="AN57" s="69"/>
      <c r="AO57" s="69"/>
    </row>
    <row r="58" spans="1:41" x14ac:dyDescent="0.2">
      <c r="A58" s="69"/>
      <c r="B58" s="69"/>
      <c r="C58" s="69"/>
      <c r="D58" s="69"/>
      <c r="E58" s="69"/>
      <c r="F58" s="69"/>
      <c r="G58" s="69"/>
      <c r="H58" s="69"/>
      <c r="I58" s="69"/>
      <c r="J58" s="69"/>
      <c r="K58" s="69"/>
      <c r="L58" s="69"/>
      <c r="M58" s="69"/>
      <c r="N58" s="69"/>
      <c r="O58" s="69"/>
      <c r="P58" s="69"/>
      <c r="Q58" s="69"/>
      <c r="R58" s="69"/>
      <c r="S58" s="69"/>
      <c r="T58" s="69"/>
      <c r="U58" s="69"/>
      <c r="V58" s="69"/>
      <c r="W58" s="69"/>
      <c r="X58" s="69"/>
      <c r="Y58" s="70"/>
      <c r="Z58" s="69"/>
      <c r="AA58" s="69"/>
      <c r="AB58" s="69"/>
      <c r="AC58" s="69"/>
      <c r="AD58" s="69"/>
      <c r="AE58" s="69"/>
      <c r="AF58" s="69"/>
      <c r="AG58" s="69"/>
      <c r="AH58" s="69"/>
      <c r="AI58" s="69"/>
      <c r="AJ58" s="69"/>
      <c r="AK58" s="69"/>
      <c r="AL58" s="69"/>
      <c r="AM58" s="69"/>
      <c r="AN58" s="69"/>
      <c r="AO58" s="69"/>
    </row>
    <row r="59" spans="1:41" x14ac:dyDescent="0.2">
      <c r="A59" s="69"/>
      <c r="B59" s="69"/>
      <c r="C59" s="69"/>
      <c r="D59" s="69"/>
      <c r="E59" s="69"/>
      <c r="F59" s="69"/>
      <c r="G59" s="69"/>
      <c r="H59" s="69"/>
      <c r="I59" s="69"/>
      <c r="J59" s="69"/>
      <c r="K59" s="69"/>
      <c r="L59" s="69"/>
      <c r="M59" s="69"/>
      <c r="N59" s="69"/>
      <c r="O59" s="69"/>
      <c r="P59" s="69"/>
      <c r="Q59" s="69"/>
      <c r="R59" s="69"/>
      <c r="S59" s="69"/>
      <c r="T59" s="69"/>
      <c r="U59" s="69"/>
      <c r="V59" s="69"/>
      <c r="W59" s="69"/>
      <c r="X59" s="69"/>
      <c r="Y59" s="70"/>
      <c r="Z59" s="69"/>
      <c r="AA59" s="69"/>
      <c r="AB59" s="69"/>
      <c r="AC59" s="69"/>
      <c r="AD59" s="69"/>
      <c r="AE59" s="69"/>
      <c r="AF59" s="69"/>
      <c r="AG59" s="69"/>
      <c r="AH59" s="69"/>
      <c r="AI59" s="69"/>
      <c r="AJ59" s="69"/>
      <c r="AK59" s="69"/>
      <c r="AL59" s="69"/>
      <c r="AM59" s="69"/>
      <c r="AN59" s="69"/>
      <c r="AO59" s="69"/>
    </row>
    <row r="60" spans="1:41" x14ac:dyDescent="0.2">
      <c r="A60" s="69"/>
      <c r="B60" s="69"/>
      <c r="C60" s="69"/>
      <c r="D60" s="69"/>
      <c r="E60" s="69"/>
      <c r="F60" s="69"/>
      <c r="G60" s="69"/>
      <c r="H60" s="69"/>
      <c r="I60" s="69"/>
      <c r="J60" s="69"/>
      <c r="K60" s="69"/>
      <c r="L60" s="69"/>
      <c r="M60" s="69"/>
      <c r="N60" s="69"/>
      <c r="O60" s="69"/>
      <c r="P60" s="69"/>
      <c r="Q60" s="69"/>
      <c r="R60" s="69"/>
      <c r="S60" s="69"/>
      <c r="T60" s="69"/>
      <c r="U60" s="69"/>
      <c r="V60" s="69"/>
      <c r="W60" s="69"/>
      <c r="X60" s="69"/>
      <c r="Y60" s="70"/>
      <c r="Z60" s="69"/>
      <c r="AA60" s="69"/>
      <c r="AB60" s="69"/>
      <c r="AC60" s="69"/>
      <c r="AD60" s="69"/>
      <c r="AE60" s="69"/>
      <c r="AF60" s="69"/>
      <c r="AG60" s="69"/>
      <c r="AH60" s="69"/>
      <c r="AI60" s="69"/>
      <c r="AJ60" s="69"/>
      <c r="AK60" s="69"/>
      <c r="AL60" s="69"/>
      <c r="AM60" s="69"/>
      <c r="AN60" s="69"/>
      <c r="AO60" s="69"/>
    </row>
    <row r="61" spans="1:41" x14ac:dyDescent="0.2">
      <c r="A61" s="69"/>
      <c r="B61" s="69"/>
      <c r="C61" s="69"/>
      <c r="D61" s="69"/>
      <c r="E61" s="69"/>
      <c r="F61" s="69"/>
      <c r="G61" s="69"/>
      <c r="H61" s="69"/>
      <c r="I61" s="69"/>
      <c r="J61" s="69"/>
      <c r="K61" s="69"/>
      <c r="L61" s="69"/>
      <c r="M61" s="69"/>
      <c r="N61" s="69"/>
      <c r="O61" s="69"/>
      <c r="P61" s="69"/>
      <c r="Q61" s="69"/>
      <c r="R61" s="69"/>
      <c r="S61" s="69"/>
      <c r="T61" s="69"/>
      <c r="U61" s="69"/>
      <c r="V61" s="69"/>
      <c r="W61" s="69"/>
      <c r="X61" s="69"/>
      <c r="Y61" s="70"/>
      <c r="Z61" s="69"/>
      <c r="AA61" s="69"/>
      <c r="AB61" s="69"/>
      <c r="AC61" s="69"/>
      <c r="AD61" s="69"/>
      <c r="AE61" s="69"/>
      <c r="AF61" s="69"/>
      <c r="AG61" s="69"/>
      <c r="AH61" s="69"/>
      <c r="AI61" s="69"/>
      <c r="AJ61" s="69"/>
      <c r="AK61" s="69"/>
      <c r="AL61" s="69"/>
      <c r="AM61" s="69"/>
      <c r="AN61" s="69"/>
      <c r="AO61" s="69"/>
    </row>
    <row r="62" spans="1:41" x14ac:dyDescent="0.2">
      <c r="A62" s="69"/>
      <c r="B62" s="69"/>
      <c r="C62" s="69"/>
      <c r="D62" s="69"/>
      <c r="E62" s="69"/>
      <c r="F62" s="69"/>
      <c r="G62" s="69"/>
      <c r="H62" s="69"/>
      <c r="I62" s="69"/>
      <c r="J62" s="69"/>
      <c r="K62" s="69"/>
      <c r="L62" s="69"/>
      <c r="M62" s="69"/>
      <c r="N62" s="69"/>
      <c r="O62" s="69"/>
      <c r="P62" s="69"/>
      <c r="Q62" s="69"/>
      <c r="R62" s="69"/>
      <c r="S62" s="69"/>
      <c r="T62" s="69"/>
      <c r="U62" s="69"/>
      <c r="V62" s="69"/>
      <c r="W62" s="69"/>
      <c r="X62" s="69"/>
      <c r="Y62" s="70"/>
      <c r="Z62" s="69"/>
      <c r="AA62" s="69"/>
      <c r="AB62" s="69"/>
      <c r="AC62" s="69"/>
      <c r="AD62" s="69"/>
      <c r="AE62" s="69"/>
      <c r="AF62" s="69"/>
      <c r="AG62" s="69"/>
      <c r="AH62" s="69"/>
      <c r="AI62" s="69"/>
      <c r="AJ62" s="69"/>
      <c r="AK62" s="69"/>
      <c r="AL62" s="69"/>
      <c r="AM62" s="69"/>
      <c r="AN62" s="69"/>
      <c r="AO62" s="69"/>
    </row>
    <row r="63" spans="1:41" x14ac:dyDescent="0.2">
      <c r="A63" s="69"/>
      <c r="B63" s="69"/>
      <c r="C63" s="69"/>
      <c r="D63" s="69"/>
      <c r="E63" s="69"/>
      <c r="F63" s="69"/>
      <c r="G63" s="69"/>
      <c r="H63" s="69"/>
      <c r="I63" s="69"/>
      <c r="J63" s="69"/>
      <c r="K63" s="69"/>
      <c r="L63" s="69"/>
      <c r="M63" s="69"/>
      <c r="N63" s="69"/>
      <c r="O63" s="69"/>
      <c r="P63" s="69"/>
      <c r="Q63" s="69"/>
      <c r="R63" s="69"/>
      <c r="S63" s="69"/>
      <c r="T63" s="69"/>
      <c r="U63" s="69"/>
      <c r="V63" s="69"/>
      <c r="W63" s="69"/>
      <c r="X63" s="69"/>
      <c r="Y63" s="70"/>
      <c r="Z63" s="69"/>
      <c r="AA63" s="69"/>
      <c r="AB63" s="69"/>
      <c r="AC63" s="69"/>
      <c r="AD63" s="69"/>
      <c r="AE63" s="69"/>
      <c r="AF63" s="69"/>
      <c r="AG63" s="69"/>
      <c r="AH63" s="69"/>
      <c r="AI63" s="69"/>
      <c r="AJ63" s="69"/>
      <c r="AK63" s="69"/>
      <c r="AL63" s="69"/>
      <c r="AM63" s="69"/>
      <c r="AN63" s="69"/>
      <c r="AO63" s="69"/>
    </row>
    <row r="64" spans="1:41" x14ac:dyDescent="0.2">
      <c r="A64" s="69"/>
      <c r="B64" s="69"/>
      <c r="C64" s="69"/>
      <c r="D64" s="69"/>
      <c r="E64" s="69"/>
      <c r="F64" s="69"/>
      <c r="G64" s="69"/>
      <c r="H64" s="69"/>
      <c r="I64" s="69"/>
      <c r="J64" s="69"/>
      <c r="K64" s="69"/>
      <c r="L64" s="69"/>
      <c r="M64" s="69"/>
      <c r="N64" s="69"/>
      <c r="O64" s="69"/>
      <c r="P64" s="69"/>
      <c r="Q64" s="69"/>
      <c r="R64" s="69"/>
      <c r="S64" s="69"/>
      <c r="T64" s="69"/>
      <c r="U64" s="69"/>
      <c r="V64" s="69"/>
      <c r="W64" s="69"/>
      <c r="X64" s="69"/>
      <c r="Y64" s="70"/>
      <c r="Z64" s="69"/>
      <c r="AA64" s="69"/>
      <c r="AB64" s="69"/>
      <c r="AC64" s="69"/>
      <c r="AD64" s="69"/>
      <c r="AE64" s="69"/>
      <c r="AF64" s="69"/>
      <c r="AG64" s="69"/>
      <c r="AH64" s="69"/>
      <c r="AI64" s="69"/>
      <c r="AJ64" s="69"/>
      <c r="AK64" s="69"/>
      <c r="AL64" s="69"/>
      <c r="AM64" s="69"/>
      <c r="AN64" s="69"/>
      <c r="AO64" s="69"/>
    </row>
    <row r="65" spans="1:41" x14ac:dyDescent="0.2">
      <c r="A65" s="69"/>
      <c r="B65" s="69"/>
      <c r="C65" s="69"/>
      <c r="D65" s="69"/>
      <c r="E65" s="69"/>
      <c r="F65" s="69"/>
      <c r="G65" s="69"/>
      <c r="H65" s="69"/>
      <c r="I65" s="69"/>
      <c r="J65" s="69"/>
      <c r="K65" s="69"/>
      <c r="L65" s="69"/>
      <c r="M65" s="69"/>
      <c r="N65" s="69"/>
      <c r="O65" s="69"/>
      <c r="P65" s="69"/>
      <c r="Q65" s="69"/>
      <c r="R65" s="69"/>
      <c r="S65" s="69"/>
      <c r="T65" s="69"/>
      <c r="U65" s="69"/>
      <c r="V65" s="69"/>
      <c r="W65" s="69"/>
      <c r="X65" s="69"/>
      <c r="Y65" s="70"/>
      <c r="Z65" s="69"/>
      <c r="AA65" s="69"/>
      <c r="AB65" s="69"/>
      <c r="AC65" s="69"/>
      <c r="AD65" s="69"/>
      <c r="AE65" s="69"/>
      <c r="AF65" s="69"/>
      <c r="AG65" s="69"/>
      <c r="AH65" s="69"/>
      <c r="AI65" s="69"/>
      <c r="AJ65" s="69"/>
      <c r="AK65" s="69"/>
      <c r="AL65" s="69"/>
      <c r="AM65" s="69"/>
      <c r="AN65" s="69"/>
      <c r="AO65" s="69"/>
    </row>
    <row r="66" spans="1:41" x14ac:dyDescent="0.2">
      <c r="A66" s="69"/>
      <c r="B66" s="69"/>
      <c r="C66" s="69"/>
      <c r="D66" s="69"/>
      <c r="E66" s="69"/>
      <c r="F66" s="69"/>
      <c r="G66" s="69"/>
      <c r="H66" s="69"/>
      <c r="I66" s="69"/>
      <c r="J66" s="69"/>
      <c r="K66" s="69"/>
      <c r="L66" s="69"/>
      <c r="M66" s="69"/>
      <c r="N66" s="69"/>
      <c r="O66" s="69"/>
      <c r="P66" s="69"/>
      <c r="Q66" s="69"/>
      <c r="R66" s="69"/>
      <c r="S66" s="69"/>
      <c r="T66" s="69"/>
      <c r="U66" s="69"/>
      <c r="V66" s="69"/>
      <c r="W66" s="69"/>
      <c r="X66" s="69"/>
      <c r="Y66" s="70"/>
      <c r="Z66" s="69"/>
      <c r="AA66" s="69"/>
      <c r="AB66" s="69"/>
      <c r="AC66" s="69"/>
      <c r="AD66" s="69"/>
      <c r="AE66" s="69"/>
      <c r="AF66" s="69"/>
      <c r="AG66" s="69"/>
      <c r="AH66" s="69"/>
      <c r="AI66" s="69"/>
      <c r="AJ66" s="69"/>
      <c r="AK66" s="69"/>
      <c r="AL66" s="69"/>
      <c r="AM66" s="69"/>
      <c r="AN66" s="69"/>
      <c r="AO66" s="69"/>
    </row>
    <row r="67" spans="1:41" x14ac:dyDescent="0.2">
      <c r="A67" s="69"/>
      <c r="B67" s="69"/>
      <c r="C67" s="69"/>
      <c r="D67" s="69"/>
      <c r="E67" s="69"/>
      <c r="F67" s="69"/>
      <c r="G67" s="69"/>
      <c r="H67" s="69"/>
      <c r="I67" s="69"/>
      <c r="J67" s="69"/>
      <c r="K67" s="69"/>
      <c r="L67" s="69"/>
      <c r="M67" s="69"/>
      <c r="N67" s="69"/>
      <c r="O67" s="69"/>
      <c r="P67" s="69"/>
      <c r="Q67" s="69"/>
      <c r="R67" s="69"/>
      <c r="S67" s="69"/>
      <c r="T67" s="69"/>
      <c r="U67" s="69"/>
      <c r="V67" s="69"/>
      <c r="W67" s="69"/>
      <c r="X67" s="69"/>
      <c r="Y67" s="70"/>
      <c r="Z67" s="69"/>
      <c r="AA67" s="69"/>
      <c r="AB67" s="69"/>
      <c r="AC67" s="69"/>
      <c r="AD67" s="69"/>
      <c r="AE67" s="69"/>
      <c r="AF67" s="69"/>
      <c r="AG67" s="69"/>
      <c r="AH67" s="69"/>
      <c r="AI67" s="69"/>
      <c r="AJ67" s="69"/>
      <c r="AK67" s="69"/>
      <c r="AL67" s="69"/>
      <c r="AM67" s="69"/>
      <c r="AN67" s="69"/>
      <c r="AO67" s="69"/>
    </row>
    <row r="68" spans="1:41" x14ac:dyDescent="0.2">
      <c r="A68" s="69"/>
      <c r="B68" s="69"/>
      <c r="C68" s="69"/>
      <c r="D68" s="69"/>
      <c r="E68" s="69"/>
      <c r="F68" s="69"/>
      <c r="G68" s="69"/>
      <c r="H68" s="69"/>
      <c r="I68" s="69"/>
      <c r="J68" s="69"/>
      <c r="K68" s="69"/>
      <c r="L68" s="69"/>
      <c r="M68" s="69"/>
      <c r="N68" s="69"/>
      <c r="O68" s="69"/>
      <c r="P68" s="69"/>
      <c r="Q68" s="69"/>
      <c r="R68" s="69"/>
      <c r="S68" s="69"/>
      <c r="T68" s="69"/>
      <c r="U68" s="69"/>
      <c r="V68" s="69"/>
      <c r="W68" s="69"/>
      <c r="X68" s="69"/>
      <c r="Y68" s="70"/>
      <c r="Z68" s="69"/>
      <c r="AA68" s="69"/>
      <c r="AB68" s="69"/>
      <c r="AC68" s="69"/>
      <c r="AD68" s="69"/>
      <c r="AE68" s="69"/>
      <c r="AF68" s="69"/>
      <c r="AG68" s="69"/>
      <c r="AH68" s="69"/>
      <c r="AI68" s="69"/>
      <c r="AJ68" s="69"/>
      <c r="AK68" s="69"/>
      <c r="AL68" s="69"/>
      <c r="AM68" s="69"/>
      <c r="AN68" s="69"/>
      <c r="AO68" s="69"/>
    </row>
    <row r="69" spans="1:41" x14ac:dyDescent="0.2">
      <c r="A69" s="69"/>
      <c r="B69" s="69"/>
      <c r="C69" s="69"/>
      <c r="D69" s="69"/>
      <c r="E69" s="69"/>
      <c r="F69" s="69"/>
      <c r="G69" s="69"/>
      <c r="H69" s="69"/>
      <c r="I69" s="69"/>
      <c r="J69" s="69"/>
      <c r="K69" s="69"/>
      <c r="L69" s="69"/>
      <c r="M69" s="69"/>
      <c r="N69" s="69"/>
      <c r="O69" s="69"/>
      <c r="P69" s="69"/>
      <c r="Q69" s="69"/>
      <c r="R69" s="69"/>
      <c r="S69" s="69"/>
      <c r="T69" s="69"/>
      <c r="U69" s="69"/>
      <c r="V69" s="69"/>
      <c r="W69" s="69"/>
      <c r="X69" s="69"/>
      <c r="Y69" s="70"/>
      <c r="Z69" s="69"/>
      <c r="AA69" s="69"/>
      <c r="AB69" s="69"/>
      <c r="AC69" s="69"/>
      <c r="AD69" s="69"/>
      <c r="AE69" s="69"/>
      <c r="AF69" s="69"/>
      <c r="AG69" s="69"/>
      <c r="AH69" s="69"/>
      <c r="AI69" s="69"/>
      <c r="AJ69" s="69"/>
      <c r="AK69" s="69"/>
      <c r="AL69" s="69"/>
      <c r="AM69" s="69"/>
      <c r="AN69" s="69"/>
      <c r="AO69" s="69"/>
    </row>
    <row r="70" spans="1:41" x14ac:dyDescent="0.2">
      <c r="A70" s="69"/>
      <c r="B70" s="69"/>
      <c r="C70" s="69"/>
      <c r="D70" s="69"/>
      <c r="E70" s="69"/>
      <c r="F70" s="69"/>
      <c r="G70" s="69"/>
      <c r="H70" s="69"/>
      <c r="I70" s="69"/>
      <c r="J70" s="69"/>
      <c r="K70" s="69"/>
      <c r="L70" s="69"/>
      <c r="M70" s="69"/>
      <c r="N70" s="69"/>
      <c r="O70" s="69"/>
      <c r="P70" s="69"/>
      <c r="Q70" s="69"/>
      <c r="R70" s="69"/>
      <c r="S70" s="69"/>
      <c r="T70" s="69"/>
      <c r="U70" s="69"/>
      <c r="V70" s="69"/>
      <c r="W70" s="69"/>
      <c r="X70" s="69"/>
      <c r="Y70" s="70"/>
      <c r="Z70" s="69"/>
      <c r="AA70" s="69"/>
      <c r="AB70" s="69"/>
      <c r="AC70" s="69"/>
      <c r="AD70" s="69"/>
      <c r="AE70" s="69"/>
      <c r="AF70" s="69"/>
      <c r="AG70" s="69"/>
      <c r="AH70" s="69"/>
      <c r="AI70" s="69"/>
      <c r="AJ70" s="69"/>
      <c r="AK70" s="69"/>
      <c r="AL70" s="69"/>
      <c r="AM70" s="69"/>
      <c r="AN70" s="69"/>
      <c r="AO70" s="69"/>
    </row>
    <row r="71" spans="1:41" x14ac:dyDescent="0.2">
      <c r="A71" s="69"/>
      <c r="B71" s="69"/>
      <c r="C71" s="69"/>
      <c r="D71" s="69"/>
      <c r="E71" s="69"/>
      <c r="F71" s="69"/>
      <c r="G71" s="69"/>
      <c r="H71" s="69"/>
      <c r="I71" s="69"/>
      <c r="J71" s="69"/>
      <c r="K71" s="69"/>
      <c r="L71" s="69"/>
      <c r="M71" s="69"/>
      <c r="N71" s="69"/>
      <c r="O71" s="69"/>
      <c r="P71" s="69"/>
      <c r="Q71" s="69"/>
      <c r="R71" s="69"/>
      <c r="S71" s="69"/>
      <c r="T71" s="69"/>
      <c r="U71" s="69"/>
      <c r="V71" s="69"/>
      <c r="W71" s="69"/>
      <c r="X71" s="69"/>
      <c r="Y71" s="70"/>
      <c r="Z71" s="69"/>
      <c r="AA71" s="69"/>
      <c r="AB71" s="69"/>
      <c r="AC71" s="69"/>
      <c r="AD71" s="69"/>
      <c r="AE71" s="69"/>
      <c r="AF71" s="69"/>
      <c r="AG71" s="69"/>
      <c r="AH71" s="69"/>
      <c r="AI71" s="69"/>
      <c r="AJ71" s="69"/>
      <c r="AK71" s="69"/>
      <c r="AL71" s="69"/>
      <c r="AM71" s="69"/>
      <c r="AN71" s="69"/>
      <c r="AO71" s="69"/>
    </row>
    <row r="72" spans="1:41" x14ac:dyDescent="0.2">
      <c r="A72" s="69"/>
      <c r="B72" s="69"/>
      <c r="C72" s="69"/>
      <c r="D72" s="69"/>
      <c r="E72" s="69"/>
      <c r="F72" s="69"/>
      <c r="G72" s="69"/>
      <c r="H72" s="69"/>
      <c r="I72" s="69"/>
      <c r="J72" s="69"/>
      <c r="K72" s="69"/>
      <c r="L72" s="69"/>
      <c r="M72" s="69"/>
      <c r="N72" s="69"/>
      <c r="O72" s="69"/>
      <c r="P72" s="69"/>
      <c r="Q72" s="69"/>
      <c r="R72" s="69"/>
      <c r="S72" s="69"/>
      <c r="T72" s="69"/>
      <c r="U72" s="69"/>
      <c r="V72" s="69"/>
      <c r="W72" s="69"/>
      <c r="X72" s="69"/>
      <c r="Y72" s="70"/>
      <c r="Z72" s="69"/>
      <c r="AA72" s="69"/>
      <c r="AB72" s="69"/>
      <c r="AC72" s="69"/>
      <c r="AD72" s="69"/>
      <c r="AE72" s="69"/>
      <c r="AF72" s="69"/>
      <c r="AG72" s="69"/>
      <c r="AH72" s="69"/>
      <c r="AI72" s="69"/>
      <c r="AJ72" s="69"/>
      <c r="AK72" s="69"/>
      <c r="AL72" s="69"/>
      <c r="AM72" s="69"/>
      <c r="AN72" s="69"/>
      <c r="AO72" s="69"/>
    </row>
    <row r="73" spans="1:41" x14ac:dyDescent="0.2">
      <c r="A73" s="69"/>
      <c r="B73" s="69"/>
      <c r="C73" s="69"/>
      <c r="D73" s="69"/>
      <c r="E73" s="69"/>
      <c r="F73" s="69"/>
      <c r="G73" s="69"/>
      <c r="H73" s="69"/>
      <c r="I73" s="69"/>
      <c r="J73" s="69"/>
      <c r="K73" s="69"/>
      <c r="L73" s="69"/>
      <c r="M73" s="69"/>
      <c r="N73" s="69"/>
      <c r="O73" s="69"/>
      <c r="P73" s="69"/>
      <c r="Q73" s="69"/>
      <c r="R73" s="69"/>
      <c r="S73" s="69"/>
      <c r="T73" s="69"/>
      <c r="U73" s="69"/>
      <c r="V73" s="69"/>
      <c r="W73" s="69"/>
      <c r="X73" s="69"/>
      <c r="Y73" s="70"/>
      <c r="Z73" s="69"/>
      <c r="AA73" s="69"/>
      <c r="AB73" s="69"/>
      <c r="AC73" s="69"/>
      <c r="AD73" s="69"/>
      <c r="AE73" s="69"/>
      <c r="AF73" s="69"/>
      <c r="AG73" s="69"/>
      <c r="AH73" s="69"/>
      <c r="AI73" s="69"/>
      <c r="AJ73" s="69"/>
      <c r="AK73" s="69"/>
      <c r="AL73" s="69"/>
      <c r="AM73" s="69"/>
      <c r="AN73" s="69"/>
      <c r="AO73" s="69"/>
    </row>
    <row r="74" spans="1:41" x14ac:dyDescent="0.2">
      <c r="A74" s="69"/>
      <c r="B74" s="69"/>
      <c r="C74" s="69"/>
      <c r="D74" s="69"/>
      <c r="E74" s="69"/>
      <c r="F74" s="69"/>
      <c r="G74" s="69"/>
      <c r="H74" s="69"/>
      <c r="I74" s="69"/>
      <c r="J74" s="69"/>
      <c r="K74" s="69"/>
      <c r="L74" s="69"/>
      <c r="M74" s="69"/>
      <c r="N74" s="69"/>
      <c r="O74" s="69"/>
      <c r="P74" s="69"/>
      <c r="Q74" s="69"/>
      <c r="R74" s="69"/>
      <c r="S74" s="69"/>
      <c r="T74" s="69"/>
      <c r="U74" s="69"/>
      <c r="V74" s="69"/>
      <c r="W74" s="69"/>
      <c r="X74" s="69"/>
      <c r="Y74" s="70"/>
      <c r="Z74" s="69"/>
      <c r="AA74" s="69"/>
      <c r="AB74" s="69"/>
      <c r="AC74" s="69"/>
      <c r="AD74" s="69"/>
      <c r="AE74" s="69"/>
      <c r="AF74" s="69"/>
      <c r="AG74" s="69"/>
      <c r="AH74" s="69"/>
      <c r="AI74" s="69"/>
      <c r="AJ74" s="69"/>
      <c r="AK74" s="69"/>
      <c r="AL74" s="69"/>
      <c r="AM74" s="69"/>
      <c r="AN74" s="69"/>
      <c r="AO74" s="69"/>
    </row>
    <row r="75" spans="1:41" x14ac:dyDescent="0.2">
      <c r="A75" s="69"/>
      <c r="B75" s="69"/>
      <c r="C75" s="69"/>
      <c r="D75" s="69"/>
      <c r="E75" s="69"/>
      <c r="F75" s="69"/>
      <c r="G75" s="69"/>
      <c r="H75" s="69"/>
      <c r="I75" s="69"/>
      <c r="J75" s="69"/>
      <c r="K75" s="69"/>
      <c r="L75" s="69"/>
      <c r="M75" s="69"/>
      <c r="N75" s="69"/>
      <c r="O75" s="69"/>
      <c r="P75" s="69"/>
      <c r="Q75" s="69"/>
      <c r="R75" s="69"/>
      <c r="S75" s="69"/>
      <c r="T75" s="69"/>
      <c r="U75" s="69"/>
      <c r="V75" s="69"/>
      <c r="W75" s="69"/>
      <c r="X75" s="69"/>
      <c r="Y75" s="70"/>
      <c r="Z75" s="69"/>
      <c r="AA75" s="69"/>
      <c r="AB75" s="69"/>
      <c r="AC75" s="69"/>
      <c r="AD75" s="69"/>
      <c r="AE75" s="69"/>
      <c r="AF75" s="69"/>
      <c r="AG75" s="69"/>
      <c r="AH75" s="69"/>
      <c r="AI75" s="69"/>
      <c r="AJ75" s="69"/>
      <c r="AK75" s="69"/>
      <c r="AL75" s="69"/>
      <c r="AM75" s="69"/>
      <c r="AN75" s="69"/>
      <c r="AO75" s="69"/>
    </row>
    <row r="76" spans="1:41" x14ac:dyDescent="0.2">
      <c r="A76" s="69"/>
      <c r="B76" s="69"/>
      <c r="C76" s="69"/>
      <c r="D76" s="69"/>
      <c r="E76" s="69"/>
      <c r="F76" s="69"/>
      <c r="G76" s="69"/>
      <c r="H76" s="69"/>
      <c r="I76" s="69"/>
      <c r="J76" s="69"/>
      <c r="K76" s="69"/>
      <c r="L76" s="69"/>
      <c r="M76" s="69"/>
      <c r="N76" s="69"/>
      <c r="O76" s="69"/>
      <c r="P76" s="69"/>
      <c r="Q76" s="69"/>
      <c r="R76" s="69"/>
      <c r="S76" s="69"/>
      <c r="T76" s="69"/>
      <c r="U76" s="69"/>
      <c r="V76" s="69"/>
      <c r="W76" s="69"/>
      <c r="X76" s="69"/>
      <c r="Y76" s="70"/>
      <c r="Z76" s="69"/>
      <c r="AA76" s="69"/>
      <c r="AB76" s="69"/>
      <c r="AC76" s="69"/>
      <c r="AD76" s="69"/>
      <c r="AE76" s="69"/>
      <c r="AF76" s="69"/>
      <c r="AG76" s="69"/>
      <c r="AH76" s="69"/>
      <c r="AI76" s="69"/>
      <c r="AJ76" s="69"/>
      <c r="AK76" s="69"/>
      <c r="AL76" s="69"/>
      <c r="AM76" s="69"/>
      <c r="AN76" s="69"/>
      <c r="AO76" s="69"/>
    </row>
    <row r="77" spans="1:41" x14ac:dyDescent="0.2">
      <c r="A77" s="69"/>
      <c r="B77" s="69"/>
      <c r="C77" s="69"/>
      <c r="D77" s="69"/>
      <c r="E77" s="69"/>
      <c r="F77" s="69"/>
      <c r="G77" s="69"/>
      <c r="H77" s="69"/>
      <c r="I77" s="69"/>
      <c r="J77" s="69"/>
      <c r="K77" s="69"/>
      <c r="L77" s="69"/>
      <c r="M77" s="69"/>
      <c r="N77" s="69"/>
      <c r="O77" s="69"/>
      <c r="P77" s="69"/>
      <c r="Q77" s="69"/>
      <c r="R77" s="69"/>
      <c r="S77" s="69"/>
      <c r="T77" s="69"/>
      <c r="U77" s="69"/>
      <c r="V77" s="69"/>
      <c r="W77" s="69"/>
      <c r="X77" s="69"/>
      <c r="Y77" s="70"/>
      <c r="Z77" s="69"/>
      <c r="AA77" s="69"/>
      <c r="AB77" s="69"/>
      <c r="AC77" s="69"/>
      <c r="AD77" s="69"/>
      <c r="AE77" s="69"/>
      <c r="AF77" s="69"/>
      <c r="AG77" s="69"/>
      <c r="AH77" s="69"/>
      <c r="AI77" s="69"/>
      <c r="AJ77" s="69"/>
      <c r="AK77" s="69"/>
      <c r="AL77" s="69"/>
      <c r="AM77" s="69"/>
      <c r="AN77" s="69"/>
      <c r="AO77" s="69"/>
    </row>
    <row r="78" spans="1:41" x14ac:dyDescent="0.2">
      <c r="A78" s="69"/>
      <c r="B78" s="69"/>
      <c r="C78" s="69"/>
      <c r="D78" s="69"/>
      <c r="E78" s="69"/>
      <c r="F78" s="69"/>
      <c r="G78" s="69"/>
      <c r="H78" s="69"/>
      <c r="I78" s="69"/>
      <c r="J78" s="69"/>
      <c r="K78" s="69"/>
      <c r="L78" s="69"/>
      <c r="M78" s="69"/>
      <c r="N78" s="69"/>
      <c r="O78" s="69"/>
      <c r="P78" s="69"/>
      <c r="Q78" s="69"/>
      <c r="R78" s="69"/>
      <c r="S78" s="69"/>
      <c r="T78" s="69"/>
      <c r="U78" s="69"/>
      <c r="V78" s="69"/>
      <c r="W78" s="69"/>
      <c r="X78" s="69"/>
      <c r="Y78" s="70"/>
      <c r="Z78" s="69"/>
      <c r="AA78" s="69"/>
      <c r="AB78" s="69"/>
      <c r="AC78" s="69"/>
      <c r="AD78" s="69"/>
      <c r="AE78" s="69"/>
      <c r="AF78" s="69"/>
      <c r="AG78" s="69"/>
      <c r="AH78" s="69"/>
      <c r="AI78" s="69"/>
      <c r="AJ78" s="69"/>
      <c r="AK78" s="69"/>
      <c r="AL78" s="69"/>
      <c r="AM78" s="69"/>
      <c r="AN78" s="69"/>
      <c r="AO78" s="69"/>
    </row>
    <row r="79" spans="1:41" x14ac:dyDescent="0.2">
      <c r="A79" s="69"/>
      <c r="B79" s="69"/>
      <c r="C79" s="69"/>
      <c r="D79" s="69"/>
      <c r="E79" s="69"/>
      <c r="F79" s="69"/>
      <c r="G79" s="69"/>
      <c r="H79" s="69"/>
      <c r="I79" s="69"/>
      <c r="J79" s="69"/>
      <c r="K79" s="69"/>
      <c r="L79" s="69"/>
      <c r="M79" s="69"/>
      <c r="N79" s="69"/>
      <c r="O79" s="69"/>
      <c r="P79" s="69"/>
      <c r="Q79" s="69"/>
      <c r="R79" s="69"/>
      <c r="S79" s="69"/>
      <c r="T79" s="69"/>
      <c r="U79" s="69"/>
      <c r="V79" s="69"/>
      <c r="W79" s="69"/>
      <c r="X79" s="69"/>
      <c r="Y79" s="70"/>
      <c r="Z79" s="69"/>
      <c r="AA79" s="69"/>
      <c r="AB79" s="69"/>
      <c r="AC79" s="69"/>
      <c r="AD79" s="69"/>
      <c r="AE79" s="69"/>
      <c r="AF79" s="69"/>
      <c r="AG79" s="69"/>
      <c r="AH79" s="69"/>
      <c r="AI79" s="69"/>
      <c r="AJ79" s="69"/>
      <c r="AK79" s="69"/>
      <c r="AL79" s="69"/>
      <c r="AM79" s="69"/>
      <c r="AN79" s="69"/>
      <c r="AO79" s="69"/>
    </row>
    <row r="80" spans="1:41" x14ac:dyDescent="0.2">
      <c r="A80" s="69"/>
      <c r="B80" s="69"/>
      <c r="C80" s="69"/>
      <c r="D80" s="69"/>
      <c r="E80" s="69"/>
      <c r="F80" s="69"/>
      <c r="G80" s="69"/>
      <c r="H80" s="69"/>
      <c r="I80" s="69"/>
      <c r="J80" s="69"/>
      <c r="K80" s="69"/>
      <c r="L80" s="69"/>
      <c r="M80" s="69"/>
      <c r="N80" s="69"/>
      <c r="O80" s="69"/>
      <c r="P80" s="69"/>
      <c r="Q80" s="69"/>
      <c r="R80" s="69"/>
      <c r="S80" s="69"/>
      <c r="T80" s="69"/>
      <c r="U80" s="69"/>
      <c r="V80" s="69"/>
      <c r="W80" s="69"/>
      <c r="X80" s="69"/>
      <c r="Y80" s="70"/>
      <c r="Z80" s="69"/>
      <c r="AA80" s="69"/>
      <c r="AB80" s="69"/>
      <c r="AC80" s="69"/>
      <c r="AD80" s="69"/>
      <c r="AE80" s="69"/>
      <c r="AF80" s="69"/>
      <c r="AG80" s="69"/>
      <c r="AH80" s="69"/>
      <c r="AI80" s="69"/>
      <c r="AJ80" s="69"/>
      <c r="AK80" s="69"/>
      <c r="AL80" s="69"/>
      <c r="AM80" s="69"/>
      <c r="AN80" s="69"/>
      <c r="AO80" s="69"/>
    </row>
    <row r="81" spans="1:41" x14ac:dyDescent="0.2">
      <c r="A81" s="69"/>
      <c r="B81" s="69"/>
      <c r="C81" s="69"/>
      <c r="D81" s="69"/>
      <c r="E81" s="69"/>
      <c r="F81" s="69"/>
      <c r="G81" s="69"/>
      <c r="H81" s="69"/>
      <c r="I81" s="69"/>
      <c r="J81" s="69"/>
      <c r="K81" s="69"/>
      <c r="L81" s="69"/>
      <c r="M81" s="69"/>
      <c r="N81" s="69"/>
      <c r="O81" s="69"/>
      <c r="P81" s="69"/>
      <c r="Q81" s="69"/>
      <c r="R81" s="69"/>
      <c r="S81" s="69"/>
      <c r="T81" s="69"/>
      <c r="U81" s="69"/>
      <c r="V81" s="69"/>
      <c r="W81" s="69"/>
      <c r="X81" s="69"/>
      <c r="Y81" s="70"/>
      <c r="Z81" s="69"/>
      <c r="AA81" s="69"/>
      <c r="AB81" s="69"/>
      <c r="AC81" s="69"/>
      <c r="AD81" s="69"/>
      <c r="AE81" s="69"/>
      <c r="AF81" s="69"/>
      <c r="AG81" s="69"/>
      <c r="AH81" s="69"/>
      <c r="AI81" s="69"/>
      <c r="AJ81" s="69"/>
      <c r="AK81" s="69"/>
      <c r="AL81" s="69"/>
      <c r="AM81" s="69"/>
      <c r="AN81" s="69"/>
      <c r="AO81" s="69"/>
    </row>
    <row r="82" spans="1:41" x14ac:dyDescent="0.2">
      <c r="A82" s="69"/>
      <c r="B82" s="69"/>
      <c r="C82" s="69"/>
      <c r="D82" s="69"/>
      <c r="E82" s="69"/>
      <c r="F82" s="69"/>
      <c r="G82" s="69"/>
      <c r="H82" s="69"/>
      <c r="I82" s="69"/>
      <c r="J82" s="69"/>
      <c r="K82" s="69"/>
      <c r="L82" s="69"/>
      <c r="M82" s="69"/>
      <c r="N82" s="69"/>
      <c r="O82" s="69"/>
      <c r="P82" s="69"/>
      <c r="Q82" s="69"/>
      <c r="R82" s="69"/>
      <c r="S82" s="69"/>
      <c r="T82" s="69"/>
      <c r="U82" s="69"/>
      <c r="V82" s="69"/>
      <c r="W82" s="69"/>
      <c r="X82" s="69"/>
      <c r="Y82" s="70"/>
      <c r="Z82" s="69"/>
      <c r="AA82" s="69"/>
      <c r="AB82" s="69"/>
      <c r="AC82" s="69"/>
      <c r="AD82" s="69"/>
      <c r="AE82" s="69"/>
      <c r="AF82" s="69"/>
      <c r="AG82" s="69"/>
      <c r="AH82" s="69"/>
      <c r="AI82" s="69"/>
      <c r="AJ82" s="69"/>
      <c r="AK82" s="69"/>
      <c r="AL82" s="69"/>
      <c r="AM82" s="69"/>
      <c r="AN82" s="69"/>
      <c r="AO82" s="69"/>
    </row>
    <row r="83" spans="1:41" x14ac:dyDescent="0.2">
      <c r="A83" s="69"/>
      <c r="B83" s="69"/>
      <c r="C83" s="69"/>
      <c r="D83" s="69"/>
      <c r="E83" s="69"/>
      <c r="F83" s="69"/>
      <c r="G83" s="69"/>
      <c r="H83" s="69"/>
      <c r="I83" s="69"/>
      <c r="J83" s="69"/>
      <c r="K83" s="69"/>
      <c r="L83" s="69"/>
      <c r="M83" s="69"/>
      <c r="N83" s="69"/>
      <c r="O83" s="69"/>
      <c r="P83" s="69"/>
      <c r="Q83" s="69"/>
      <c r="R83" s="69"/>
      <c r="S83" s="69"/>
      <c r="T83" s="69"/>
      <c r="U83" s="69"/>
      <c r="V83" s="69"/>
      <c r="W83" s="69"/>
      <c r="X83" s="69"/>
      <c r="Y83" s="70"/>
      <c r="Z83" s="69"/>
      <c r="AA83" s="69"/>
      <c r="AB83" s="69"/>
      <c r="AC83" s="69"/>
      <c r="AD83" s="69"/>
      <c r="AE83" s="69"/>
      <c r="AF83" s="69"/>
      <c r="AG83" s="69"/>
      <c r="AH83" s="69"/>
      <c r="AI83" s="69"/>
      <c r="AJ83" s="69"/>
      <c r="AK83" s="69"/>
      <c r="AL83" s="69"/>
      <c r="AM83" s="69"/>
      <c r="AN83" s="69"/>
      <c r="AO83" s="69"/>
    </row>
    <row r="84" spans="1:41" x14ac:dyDescent="0.2">
      <c r="A84" s="69"/>
      <c r="B84" s="69"/>
      <c r="C84" s="69"/>
      <c r="D84" s="69"/>
      <c r="E84" s="69"/>
      <c r="F84" s="69"/>
      <c r="G84" s="69"/>
      <c r="H84" s="69"/>
      <c r="I84" s="69"/>
      <c r="J84" s="69"/>
      <c r="K84" s="69"/>
      <c r="L84" s="69"/>
      <c r="M84" s="69"/>
      <c r="N84" s="69"/>
      <c r="O84" s="69"/>
      <c r="P84" s="69"/>
      <c r="Q84" s="69"/>
      <c r="R84" s="69"/>
      <c r="S84" s="69"/>
      <c r="T84" s="69"/>
      <c r="U84" s="69"/>
      <c r="V84" s="69"/>
      <c r="W84" s="69"/>
      <c r="X84" s="69"/>
      <c r="Y84" s="70"/>
      <c r="Z84" s="69"/>
      <c r="AA84" s="69"/>
      <c r="AB84" s="69"/>
      <c r="AC84" s="69"/>
      <c r="AD84" s="69"/>
      <c r="AE84" s="69"/>
      <c r="AF84" s="69"/>
      <c r="AG84" s="69"/>
      <c r="AH84" s="69"/>
      <c r="AI84" s="69"/>
      <c r="AJ84" s="69"/>
      <c r="AK84" s="69"/>
      <c r="AL84" s="69"/>
      <c r="AM84" s="69"/>
      <c r="AN84" s="69"/>
      <c r="AO84" s="69"/>
    </row>
    <row r="85" spans="1:41" x14ac:dyDescent="0.2">
      <c r="A85" s="69"/>
      <c r="B85" s="69"/>
      <c r="C85" s="69"/>
      <c r="D85" s="69"/>
      <c r="E85" s="69"/>
      <c r="F85" s="69"/>
      <c r="G85" s="69"/>
      <c r="H85" s="69"/>
      <c r="I85" s="69"/>
      <c r="J85" s="69"/>
      <c r="K85" s="69"/>
      <c r="L85" s="69"/>
      <c r="M85" s="69"/>
      <c r="N85" s="69"/>
      <c r="O85" s="69"/>
      <c r="P85" s="69"/>
      <c r="Q85" s="69"/>
      <c r="R85" s="69"/>
      <c r="S85" s="69"/>
      <c r="T85" s="69"/>
      <c r="U85" s="69"/>
      <c r="V85" s="69"/>
      <c r="W85" s="69"/>
      <c r="X85" s="69"/>
      <c r="Y85" s="70"/>
      <c r="Z85" s="69"/>
      <c r="AA85" s="69"/>
      <c r="AB85" s="69"/>
      <c r="AC85" s="69"/>
      <c r="AD85" s="69"/>
      <c r="AE85" s="69"/>
      <c r="AF85" s="69"/>
      <c r="AG85" s="69"/>
      <c r="AH85" s="69"/>
      <c r="AI85" s="69"/>
      <c r="AJ85" s="69"/>
      <c r="AK85" s="69"/>
      <c r="AL85" s="69"/>
      <c r="AM85" s="69"/>
      <c r="AN85" s="69"/>
      <c r="AO85" s="69"/>
    </row>
    <row r="86" spans="1:41" x14ac:dyDescent="0.2">
      <c r="A86" s="69"/>
      <c r="B86" s="69"/>
      <c r="C86" s="69"/>
      <c r="D86" s="69"/>
      <c r="E86" s="69"/>
      <c r="F86" s="69"/>
      <c r="G86" s="69"/>
      <c r="H86" s="69"/>
      <c r="I86" s="69"/>
      <c r="J86" s="69"/>
      <c r="K86" s="69"/>
      <c r="L86" s="69"/>
      <c r="M86" s="69"/>
      <c r="N86" s="69"/>
      <c r="O86" s="69"/>
      <c r="P86" s="69"/>
      <c r="Q86" s="69"/>
      <c r="R86" s="69"/>
      <c r="S86" s="69"/>
      <c r="T86" s="69"/>
      <c r="U86" s="69"/>
      <c r="V86" s="69"/>
      <c r="W86" s="69"/>
      <c r="X86" s="69"/>
      <c r="Y86" s="70"/>
      <c r="Z86" s="69"/>
      <c r="AA86" s="69"/>
      <c r="AB86" s="69"/>
      <c r="AC86" s="69"/>
      <c r="AD86" s="69"/>
      <c r="AE86" s="69"/>
      <c r="AF86" s="69"/>
      <c r="AG86" s="69"/>
      <c r="AH86" s="69"/>
      <c r="AI86" s="69"/>
      <c r="AJ86" s="69"/>
      <c r="AK86" s="69"/>
      <c r="AL86" s="69"/>
      <c r="AM86" s="69"/>
      <c r="AN86" s="69"/>
      <c r="AO86" s="69"/>
    </row>
    <row r="87" spans="1:41" x14ac:dyDescent="0.2">
      <c r="A87" s="69"/>
      <c r="B87" s="69"/>
      <c r="C87" s="69"/>
      <c r="D87" s="69"/>
      <c r="E87" s="69"/>
      <c r="F87" s="69"/>
      <c r="G87" s="69"/>
      <c r="H87" s="69"/>
      <c r="I87" s="69"/>
      <c r="J87" s="69"/>
      <c r="K87" s="69"/>
      <c r="L87" s="69"/>
      <c r="M87" s="69"/>
      <c r="N87" s="69"/>
      <c r="O87" s="69"/>
      <c r="P87" s="69"/>
      <c r="Q87" s="69"/>
      <c r="R87" s="69"/>
      <c r="S87" s="69"/>
      <c r="T87" s="69"/>
      <c r="U87" s="69"/>
      <c r="V87" s="69"/>
      <c r="W87" s="69"/>
      <c r="X87" s="69"/>
      <c r="Y87" s="70"/>
      <c r="Z87" s="69"/>
      <c r="AA87" s="69"/>
      <c r="AB87" s="69"/>
      <c r="AC87" s="69"/>
      <c r="AD87" s="69"/>
      <c r="AE87" s="69"/>
      <c r="AF87" s="69"/>
      <c r="AG87" s="69"/>
      <c r="AH87" s="69"/>
      <c r="AI87" s="69"/>
      <c r="AJ87" s="69"/>
      <c r="AK87" s="69"/>
      <c r="AL87" s="69"/>
      <c r="AM87" s="69"/>
      <c r="AN87" s="69"/>
      <c r="AO87" s="69"/>
    </row>
    <row r="88" spans="1:41" x14ac:dyDescent="0.2">
      <c r="A88" s="69"/>
      <c r="B88" s="69"/>
      <c r="C88" s="69"/>
      <c r="D88" s="69"/>
      <c r="E88" s="69"/>
      <c r="F88" s="69"/>
      <c r="G88" s="69"/>
      <c r="H88" s="69"/>
      <c r="I88" s="69"/>
      <c r="J88" s="69"/>
      <c r="K88" s="69"/>
      <c r="L88" s="69"/>
      <c r="M88" s="69"/>
      <c r="N88" s="69"/>
      <c r="O88" s="69"/>
      <c r="P88" s="69"/>
      <c r="Q88" s="69"/>
      <c r="R88" s="69"/>
      <c r="S88" s="69"/>
      <c r="T88" s="69"/>
      <c r="U88" s="69"/>
      <c r="V88" s="69"/>
      <c r="W88" s="69"/>
      <c r="X88" s="69"/>
      <c r="Y88" s="70"/>
      <c r="Z88" s="69"/>
      <c r="AA88" s="69"/>
      <c r="AB88" s="69"/>
      <c r="AC88" s="69"/>
      <c r="AD88" s="69"/>
      <c r="AE88" s="69"/>
      <c r="AF88" s="69"/>
      <c r="AG88" s="69"/>
      <c r="AH88" s="69"/>
      <c r="AI88" s="69"/>
      <c r="AJ88" s="69"/>
      <c r="AK88" s="69"/>
      <c r="AL88" s="69"/>
      <c r="AM88" s="69"/>
      <c r="AN88" s="69"/>
      <c r="AO88" s="69"/>
    </row>
    <row r="89" spans="1:41" x14ac:dyDescent="0.2">
      <c r="A89" s="69"/>
      <c r="B89" s="69"/>
      <c r="C89" s="69"/>
      <c r="D89" s="69"/>
      <c r="E89" s="69"/>
      <c r="F89" s="69"/>
      <c r="G89" s="69"/>
      <c r="H89" s="69"/>
      <c r="I89" s="69"/>
      <c r="J89" s="69"/>
      <c r="K89" s="69"/>
      <c r="L89" s="69"/>
      <c r="M89" s="69"/>
      <c r="N89" s="69"/>
      <c r="O89" s="69"/>
      <c r="P89" s="69"/>
      <c r="Q89" s="69"/>
      <c r="R89" s="69"/>
      <c r="S89" s="69"/>
      <c r="T89" s="69"/>
      <c r="U89" s="69"/>
      <c r="V89" s="69"/>
      <c r="W89" s="69"/>
      <c r="X89" s="69"/>
      <c r="Y89" s="70"/>
      <c r="Z89" s="69"/>
      <c r="AA89" s="69"/>
      <c r="AB89" s="69"/>
      <c r="AC89" s="69"/>
      <c r="AD89" s="69"/>
      <c r="AE89" s="69"/>
      <c r="AF89" s="69"/>
      <c r="AG89" s="69"/>
      <c r="AH89" s="69"/>
      <c r="AI89" s="69"/>
      <c r="AJ89" s="69"/>
      <c r="AK89" s="69"/>
      <c r="AL89" s="69"/>
      <c r="AM89" s="69"/>
      <c r="AN89" s="69"/>
      <c r="AO89" s="69"/>
    </row>
    <row r="90" spans="1:41" x14ac:dyDescent="0.2">
      <c r="A90" s="69"/>
      <c r="B90" s="69"/>
      <c r="C90" s="69"/>
      <c r="D90" s="69"/>
      <c r="E90" s="69"/>
      <c r="F90" s="69"/>
      <c r="G90" s="69"/>
      <c r="H90" s="69"/>
      <c r="I90" s="69"/>
      <c r="J90" s="69"/>
      <c r="K90" s="69"/>
      <c r="L90" s="69"/>
      <c r="M90" s="69"/>
      <c r="N90" s="69"/>
      <c r="O90" s="69"/>
      <c r="P90" s="69"/>
      <c r="Q90" s="69"/>
      <c r="R90" s="69"/>
      <c r="S90" s="69"/>
      <c r="T90" s="69"/>
      <c r="U90" s="69"/>
      <c r="V90" s="69"/>
      <c r="W90" s="69"/>
      <c r="X90" s="69"/>
      <c r="Y90" s="70"/>
      <c r="Z90" s="69"/>
      <c r="AA90" s="69"/>
      <c r="AB90" s="69"/>
      <c r="AC90" s="69"/>
      <c r="AD90" s="69"/>
      <c r="AE90" s="69"/>
      <c r="AF90" s="69"/>
      <c r="AG90" s="69"/>
      <c r="AH90" s="69"/>
      <c r="AI90" s="69"/>
      <c r="AJ90" s="69"/>
      <c r="AK90" s="69"/>
      <c r="AL90" s="69"/>
      <c r="AM90" s="69"/>
      <c r="AN90" s="69"/>
      <c r="AO90" s="69"/>
    </row>
    <row r="91" spans="1:41" x14ac:dyDescent="0.2">
      <c r="A91" s="69"/>
      <c r="B91" s="69"/>
      <c r="C91" s="69"/>
      <c r="D91" s="69"/>
      <c r="E91" s="69"/>
      <c r="F91" s="69"/>
      <c r="G91" s="69"/>
      <c r="H91" s="69"/>
      <c r="I91" s="69"/>
      <c r="J91" s="69"/>
      <c r="K91" s="69"/>
      <c r="L91" s="69"/>
      <c r="M91" s="69"/>
      <c r="N91" s="69"/>
      <c r="O91" s="69"/>
      <c r="P91" s="69"/>
      <c r="Q91" s="69"/>
      <c r="R91" s="69"/>
      <c r="S91" s="69"/>
      <c r="T91" s="69"/>
      <c r="U91" s="69"/>
      <c r="V91" s="69"/>
      <c r="W91" s="69"/>
      <c r="X91" s="69"/>
      <c r="Y91" s="70"/>
      <c r="Z91" s="69"/>
      <c r="AA91" s="69"/>
      <c r="AB91" s="69"/>
      <c r="AC91" s="69"/>
      <c r="AD91" s="69"/>
      <c r="AE91" s="69"/>
      <c r="AF91" s="69"/>
      <c r="AG91" s="69"/>
      <c r="AH91" s="69"/>
      <c r="AI91" s="69"/>
      <c r="AJ91" s="69"/>
      <c r="AK91" s="69"/>
      <c r="AL91" s="69"/>
      <c r="AM91" s="69"/>
      <c r="AN91" s="69"/>
      <c r="AO91" s="69"/>
    </row>
    <row r="92" spans="1:41" x14ac:dyDescent="0.2">
      <c r="A92" s="69"/>
      <c r="B92" s="69"/>
      <c r="C92" s="69"/>
      <c r="D92" s="69"/>
      <c r="E92" s="69"/>
      <c r="F92" s="69"/>
      <c r="G92" s="69"/>
      <c r="H92" s="69"/>
      <c r="I92" s="69"/>
      <c r="J92" s="69"/>
      <c r="K92" s="69"/>
      <c r="L92" s="69"/>
      <c r="M92" s="69"/>
      <c r="N92" s="69"/>
      <c r="O92" s="69"/>
      <c r="P92" s="69"/>
      <c r="Q92" s="69"/>
      <c r="R92" s="69"/>
      <c r="S92" s="69"/>
      <c r="T92" s="69"/>
      <c r="U92" s="69"/>
      <c r="V92" s="69"/>
      <c r="W92" s="69"/>
      <c r="X92" s="69"/>
      <c r="Y92" s="70"/>
      <c r="Z92" s="69"/>
      <c r="AA92" s="69"/>
      <c r="AB92" s="69"/>
      <c r="AC92" s="69"/>
      <c r="AD92" s="69"/>
      <c r="AE92" s="69"/>
      <c r="AF92" s="69"/>
      <c r="AG92" s="69"/>
      <c r="AH92" s="69"/>
      <c r="AI92" s="69"/>
      <c r="AJ92" s="69"/>
      <c r="AK92" s="69"/>
      <c r="AL92" s="69"/>
      <c r="AM92" s="69"/>
      <c r="AN92" s="69"/>
      <c r="AO92" s="69"/>
    </row>
    <row r="93" spans="1:41" x14ac:dyDescent="0.2">
      <c r="A93" s="69"/>
      <c r="B93" s="69"/>
      <c r="C93" s="69"/>
      <c r="D93" s="69"/>
      <c r="E93" s="69"/>
      <c r="F93" s="69"/>
      <c r="G93" s="69"/>
      <c r="H93" s="69"/>
      <c r="I93" s="69"/>
      <c r="J93" s="69"/>
      <c r="K93" s="69"/>
      <c r="L93" s="69"/>
      <c r="M93" s="69"/>
      <c r="N93" s="69"/>
      <c r="O93" s="69"/>
      <c r="P93" s="69"/>
      <c r="Q93" s="69"/>
      <c r="R93" s="69"/>
      <c r="S93" s="69"/>
      <c r="T93" s="69"/>
      <c r="U93" s="69"/>
      <c r="V93" s="69"/>
      <c r="W93" s="69"/>
      <c r="X93" s="69"/>
      <c r="Y93" s="70"/>
      <c r="Z93" s="69"/>
      <c r="AA93" s="69"/>
      <c r="AB93" s="69"/>
      <c r="AC93" s="69"/>
      <c r="AD93" s="69"/>
      <c r="AE93" s="69"/>
      <c r="AF93" s="69"/>
      <c r="AG93" s="69"/>
      <c r="AH93" s="69"/>
      <c r="AI93" s="69"/>
      <c r="AJ93" s="69"/>
      <c r="AK93" s="69"/>
      <c r="AL93" s="69"/>
      <c r="AM93" s="69"/>
      <c r="AN93" s="69"/>
      <c r="AO93" s="69"/>
    </row>
    <row r="94" spans="1:41" x14ac:dyDescent="0.2">
      <c r="A94" s="69"/>
      <c r="B94" s="69"/>
      <c r="C94" s="69"/>
      <c r="D94" s="69"/>
      <c r="E94" s="69"/>
      <c r="F94" s="69"/>
      <c r="G94" s="69"/>
      <c r="H94" s="69"/>
      <c r="I94" s="69"/>
      <c r="J94" s="69"/>
      <c r="K94" s="69"/>
      <c r="L94" s="69"/>
      <c r="M94" s="69"/>
      <c r="N94" s="69"/>
      <c r="O94" s="69"/>
      <c r="P94" s="69"/>
      <c r="Q94" s="69"/>
      <c r="R94" s="69"/>
      <c r="S94" s="69"/>
      <c r="T94" s="69"/>
      <c r="U94" s="69"/>
      <c r="V94" s="69"/>
      <c r="W94" s="69"/>
      <c r="X94" s="69"/>
      <c r="Y94" s="70"/>
      <c r="Z94" s="69"/>
      <c r="AA94" s="69"/>
      <c r="AB94" s="69"/>
      <c r="AC94" s="69"/>
      <c r="AD94" s="69"/>
      <c r="AE94" s="69"/>
      <c r="AF94" s="69"/>
      <c r="AG94" s="69"/>
      <c r="AH94" s="69"/>
      <c r="AI94" s="69"/>
      <c r="AJ94" s="69"/>
      <c r="AK94" s="69"/>
      <c r="AL94" s="69"/>
      <c r="AM94" s="69"/>
      <c r="AN94" s="69"/>
      <c r="AO94" s="69"/>
    </row>
    <row r="95" spans="1:41" x14ac:dyDescent="0.2">
      <c r="A95" s="69"/>
      <c r="B95" s="69"/>
      <c r="C95" s="69"/>
      <c r="D95" s="69"/>
      <c r="E95" s="69"/>
      <c r="F95" s="69"/>
      <c r="G95" s="69"/>
      <c r="H95" s="69"/>
      <c r="I95" s="69"/>
      <c r="J95" s="69"/>
      <c r="K95" s="69"/>
      <c r="L95" s="69"/>
      <c r="M95" s="69"/>
      <c r="N95" s="69"/>
      <c r="O95" s="69"/>
      <c r="P95" s="69"/>
      <c r="Q95" s="69"/>
      <c r="R95" s="69"/>
      <c r="S95" s="69"/>
      <c r="T95" s="69"/>
      <c r="U95" s="69"/>
      <c r="V95" s="69"/>
      <c r="W95" s="69"/>
      <c r="X95" s="69"/>
      <c r="Y95" s="70"/>
      <c r="Z95" s="69"/>
      <c r="AA95" s="69"/>
      <c r="AB95" s="69"/>
      <c r="AC95" s="69"/>
      <c r="AD95" s="69"/>
      <c r="AE95" s="69"/>
      <c r="AF95" s="69"/>
      <c r="AG95" s="69"/>
      <c r="AH95" s="69"/>
      <c r="AI95" s="69"/>
      <c r="AJ95" s="69"/>
      <c r="AK95" s="69"/>
      <c r="AL95" s="69"/>
      <c r="AM95" s="69"/>
      <c r="AN95" s="69"/>
      <c r="AO95" s="69"/>
    </row>
    <row r="96" spans="1:41" x14ac:dyDescent="0.2">
      <c r="A96" s="69"/>
      <c r="B96" s="69"/>
      <c r="C96" s="69"/>
      <c r="D96" s="69"/>
      <c r="E96" s="69"/>
      <c r="F96" s="69"/>
      <c r="G96" s="69"/>
      <c r="H96" s="69"/>
      <c r="I96" s="69"/>
      <c r="J96" s="69"/>
      <c r="K96" s="69"/>
      <c r="L96" s="69"/>
      <c r="M96" s="69"/>
      <c r="N96" s="69"/>
      <c r="O96" s="69"/>
      <c r="P96" s="69"/>
      <c r="Q96" s="69"/>
      <c r="R96" s="69"/>
      <c r="S96" s="69"/>
      <c r="T96" s="69"/>
      <c r="U96" s="69"/>
      <c r="V96" s="69"/>
      <c r="W96" s="69"/>
      <c r="X96" s="69"/>
      <c r="Y96" s="70"/>
      <c r="Z96" s="69"/>
      <c r="AA96" s="69"/>
      <c r="AB96" s="69"/>
      <c r="AC96" s="69"/>
      <c r="AD96" s="69"/>
      <c r="AE96" s="69"/>
      <c r="AF96" s="69"/>
      <c r="AG96" s="69"/>
      <c r="AH96" s="69"/>
      <c r="AI96" s="69"/>
      <c r="AJ96" s="69"/>
      <c r="AK96" s="69"/>
      <c r="AL96" s="69"/>
      <c r="AM96" s="69"/>
      <c r="AN96" s="69"/>
      <c r="AO96" s="69"/>
    </row>
    <row r="97" spans="1:41" x14ac:dyDescent="0.2">
      <c r="A97" s="69"/>
      <c r="B97" s="69"/>
      <c r="C97" s="69"/>
      <c r="D97" s="69"/>
      <c r="E97" s="69"/>
      <c r="F97" s="69"/>
      <c r="G97" s="69"/>
      <c r="H97" s="69"/>
      <c r="I97" s="69"/>
      <c r="J97" s="69"/>
      <c r="K97" s="69"/>
      <c r="L97" s="69"/>
      <c r="M97" s="69"/>
      <c r="N97" s="69"/>
      <c r="O97" s="69"/>
      <c r="P97" s="69"/>
      <c r="Q97" s="69"/>
      <c r="R97" s="69"/>
      <c r="S97" s="69"/>
      <c r="T97" s="69"/>
      <c r="U97" s="69"/>
      <c r="V97" s="69"/>
      <c r="W97" s="69"/>
      <c r="X97" s="69"/>
      <c r="Y97" s="70"/>
      <c r="Z97" s="69"/>
      <c r="AA97" s="69"/>
      <c r="AB97" s="69"/>
      <c r="AC97" s="69"/>
      <c r="AD97" s="69"/>
      <c r="AE97" s="69"/>
      <c r="AF97" s="69"/>
      <c r="AG97" s="69"/>
      <c r="AH97" s="69"/>
      <c r="AI97" s="69"/>
      <c r="AJ97" s="69"/>
      <c r="AK97" s="69"/>
      <c r="AL97" s="69"/>
      <c r="AM97" s="69"/>
      <c r="AN97" s="69"/>
      <c r="AO97" s="69"/>
    </row>
    <row r="98" spans="1:41" x14ac:dyDescent="0.2">
      <c r="A98" s="69"/>
      <c r="B98" s="69"/>
      <c r="C98" s="69"/>
      <c r="D98" s="69"/>
      <c r="E98" s="69"/>
      <c r="F98" s="69"/>
      <c r="G98" s="69"/>
      <c r="H98" s="69"/>
      <c r="I98" s="69"/>
      <c r="J98" s="69"/>
      <c r="K98" s="69"/>
      <c r="L98" s="69"/>
      <c r="M98" s="69"/>
      <c r="N98" s="69"/>
      <c r="O98" s="69"/>
      <c r="P98" s="69"/>
      <c r="Q98" s="69"/>
      <c r="R98" s="69"/>
      <c r="S98" s="69"/>
      <c r="T98" s="69"/>
      <c r="U98" s="69"/>
      <c r="V98" s="69"/>
      <c r="W98" s="69"/>
      <c r="X98" s="69"/>
      <c r="Y98" s="70"/>
      <c r="Z98" s="69"/>
      <c r="AA98" s="69"/>
      <c r="AB98" s="69"/>
      <c r="AC98" s="69"/>
      <c r="AD98" s="69"/>
      <c r="AE98" s="69"/>
      <c r="AF98" s="69"/>
      <c r="AG98" s="69"/>
      <c r="AH98" s="69"/>
      <c r="AI98" s="69"/>
      <c r="AJ98" s="69"/>
      <c r="AK98" s="69"/>
      <c r="AL98" s="69"/>
      <c r="AM98" s="69"/>
      <c r="AN98" s="69"/>
      <c r="AO98" s="69"/>
    </row>
    <row r="99" spans="1:41" x14ac:dyDescent="0.2">
      <c r="A99" s="69"/>
      <c r="B99" s="69"/>
      <c r="C99" s="69"/>
      <c r="D99" s="69"/>
      <c r="E99" s="69"/>
      <c r="F99" s="69"/>
      <c r="G99" s="69"/>
      <c r="H99" s="69"/>
      <c r="I99" s="69"/>
      <c r="J99" s="69"/>
      <c r="K99" s="69"/>
      <c r="L99" s="69"/>
      <c r="M99" s="69"/>
      <c r="N99" s="69"/>
      <c r="O99" s="69"/>
      <c r="P99" s="69"/>
      <c r="Q99" s="69"/>
      <c r="R99" s="69"/>
      <c r="S99" s="69"/>
      <c r="T99" s="69"/>
      <c r="U99" s="69"/>
      <c r="V99" s="69"/>
      <c r="W99" s="69"/>
      <c r="X99" s="69"/>
      <c r="Y99" s="70"/>
      <c r="Z99" s="69"/>
      <c r="AA99" s="69"/>
      <c r="AB99" s="69"/>
      <c r="AC99" s="69"/>
      <c r="AD99" s="69"/>
      <c r="AE99" s="69"/>
      <c r="AF99" s="69"/>
      <c r="AG99" s="69"/>
      <c r="AH99" s="69"/>
      <c r="AI99" s="69"/>
      <c r="AJ99" s="69"/>
      <c r="AK99" s="69"/>
      <c r="AL99" s="69"/>
      <c r="AM99" s="69"/>
      <c r="AN99" s="69"/>
      <c r="AO99" s="69"/>
    </row>
    <row r="100" spans="1:41" x14ac:dyDescent="0.2">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70"/>
      <c r="Z100" s="69"/>
      <c r="AA100" s="69"/>
      <c r="AB100" s="69"/>
      <c r="AC100" s="69"/>
      <c r="AD100" s="69"/>
      <c r="AE100" s="69"/>
      <c r="AF100" s="69"/>
      <c r="AG100" s="69"/>
      <c r="AH100" s="69"/>
      <c r="AI100" s="69"/>
      <c r="AJ100" s="69"/>
      <c r="AK100" s="69"/>
      <c r="AL100" s="69"/>
      <c r="AM100" s="69"/>
      <c r="AN100" s="69"/>
      <c r="AO100" s="69"/>
    </row>
    <row r="101" spans="1:41" x14ac:dyDescent="0.2">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70"/>
      <c r="Z101" s="69"/>
      <c r="AA101" s="69"/>
      <c r="AB101" s="69"/>
      <c r="AC101" s="69"/>
      <c r="AD101" s="69"/>
      <c r="AE101" s="69"/>
      <c r="AF101" s="69"/>
      <c r="AG101" s="69"/>
      <c r="AH101" s="69"/>
      <c r="AI101" s="69"/>
      <c r="AJ101" s="69"/>
      <c r="AK101" s="69"/>
      <c r="AL101" s="69"/>
      <c r="AM101" s="69"/>
      <c r="AN101" s="69"/>
      <c r="AO101" s="69"/>
    </row>
    <row r="102" spans="1:41" x14ac:dyDescent="0.2">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70"/>
      <c r="Z102" s="69"/>
      <c r="AA102" s="69"/>
      <c r="AB102" s="69"/>
      <c r="AC102" s="69"/>
      <c r="AD102" s="69"/>
      <c r="AE102" s="69"/>
      <c r="AF102" s="69"/>
      <c r="AG102" s="69"/>
      <c r="AH102" s="69"/>
      <c r="AI102" s="69"/>
      <c r="AJ102" s="69"/>
      <c r="AK102" s="69"/>
      <c r="AL102" s="69"/>
      <c r="AM102" s="69"/>
      <c r="AN102" s="69"/>
      <c r="AO102" s="69"/>
    </row>
    <row r="103" spans="1:41" x14ac:dyDescent="0.2">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70"/>
      <c r="Z103" s="69"/>
      <c r="AA103" s="69"/>
      <c r="AB103" s="69"/>
      <c r="AC103" s="69"/>
      <c r="AD103" s="69"/>
      <c r="AE103" s="69"/>
      <c r="AF103" s="69"/>
      <c r="AG103" s="69"/>
      <c r="AH103" s="69"/>
      <c r="AI103" s="69"/>
      <c r="AJ103" s="69"/>
      <c r="AK103" s="69"/>
      <c r="AL103" s="69"/>
      <c r="AM103" s="69"/>
      <c r="AN103" s="69"/>
      <c r="AO103" s="69"/>
    </row>
    <row r="104" spans="1:41" x14ac:dyDescent="0.2">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70"/>
      <c r="Z104" s="69"/>
      <c r="AA104" s="69"/>
      <c r="AB104" s="69"/>
      <c r="AC104" s="69"/>
      <c r="AD104" s="69"/>
      <c r="AE104" s="69"/>
      <c r="AF104" s="69"/>
      <c r="AG104" s="69"/>
      <c r="AH104" s="69"/>
      <c r="AI104" s="69"/>
      <c r="AJ104" s="69"/>
      <c r="AK104" s="69"/>
      <c r="AL104" s="69"/>
      <c r="AM104" s="69"/>
      <c r="AN104" s="69"/>
      <c r="AO104" s="69"/>
    </row>
    <row r="105" spans="1:41" x14ac:dyDescent="0.2">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70"/>
      <c r="Z105" s="69"/>
      <c r="AA105" s="69"/>
      <c r="AB105" s="69"/>
      <c r="AC105" s="69"/>
      <c r="AD105" s="69"/>
      <c r="AE105" s="69"/>
      <c r="AF105" s="69"/>
      <c r="AG105" s="69"/>
      <c r="AH105" s="69"/>
      <c r="AI105" s="69"/>
      <c r="AJ105" s="69"/>
      <c r="AK105" s="69"/>
      <c r="AL105" s="69"/>
      <c r="AM105" s="69"/>
      <c r="AN105" s="69"/>
      <c r="AO105" s="69"/>
    </row>
    <row r="106" spans="1:41" x14ac:dyDescent="0.2">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70"/>
      <c r="Z106" s="69"/>
      <c r="AA106" s="69"/>
      <c r="AB106" s="69"/>
      <c r="AC106" s="69"/>
      <c r="AD106" s="69"/>
      <c r="AE106" s="69"/>
      <c r="AF106" s="69"/>
      <c r="AG106" s="69"/>
      <c r="AH106" s="69"/>
      <c r="AI106" s="69"/>
      <c r="AJ106" s="69"/>
      <c r="AK106" s="69"/>
      <c r="AL106" s="69"/>
      <c r="AM106" s="69"/>
      <c r="AN106" s="69"/>
      <c r="AO106" s="69"/>
    </row>
    <row r="107" spans="1:41" x14ac:dyDescent="0.2">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70"/>
      <c r="Z107" s="69"/>
      <c r="AA107" s="69"/>
      <c r="AB107" s="69"/>
      <c r="AC107" s="69"/>
      <c r="AD107" s="69"/>
      <c r="AE107" s="69"/>
      <c r="AF107" s="69"/>
      <c r="AG107" s="69"/>
      <c r="AH107" s="69"/>
      <c r="AI107" s="69"/>
      <c r="AJ107" s="69"/>
      <c r="AK107" s="69"/>
      <c r="AL107" s="69"/>
      <c r="AM107" s="69"/>
      <c r="AN107" s="69"/>
      <c r="AO107" s="69"/>
    </row>
    <row r="108" spans="1:41" x14ac:dyDescent="0.2">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70"/>
      <c r="Z108" s="69"/>
      <c r="AA108" s="69"/>
      <c r="AB108" s="69"/>
      <c r="AC108" s="69"/>
      <c r="AD108" s="69"/>
      <c r="AE108" s="69"/>
      <c r="AF108" s="69"/>
      <c r="AG108" s="69"/>
      <c r="AH108" s="69"/>
      <c r="AI108" s="69"/>
      <c r="AJ108" s="69"/>
      <c r="AK108" s="69"/>
      <c r="AL108" s="69"/>
      <c r="AM108" s="69"/>
      <c r="AN108" s="69"/>
      <c r="AO108" s="69"/>
    </row>
    <row r="109" spans="1:41" x14ac:dyDescent="0.2">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70"/>
      <c r="Z109" s="69"/>
      <c r="AA109" s="69"/>
      <c r="AB109" s="69"/>
      <c r="AC109" s="69"/>
      <c r="AD109" s="69"/>
      <c r="AE109" s="69"/>
      <c r="AF109" s="69"/>
      <c r="AG109" s="69"/>
      <c r="AH109" s="69"/>
      <c r="AI109" s="69"/>
      <c r="AJ109" s="69"/>
      <c r="AK109" s="69"/>
      <c r="AL109" s="69"/>
      <c r="AM109" s="69"/>
      <c r="AN109" s="69"/>
      <c r="AO109" s="69"/>
    </row>
    <row r="110" spans="1:41" x14ac:dyDescent="0.2">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70"/>
      <c r="Z110" s="69"/>
      <c r="AA110" s="69"/>
      <c r="AB110" s="69"/>
      <c r="AC110" s="69"/>
      <c r="AD110" s="69"/>
      <c r="AE110" s="69"/>
      <c r="AF110" s="69"/>
      <c r="AG110" s="69"/>
      <c r="AH110" s="69"/>
      <c r="AI110" s="69"/>
      <c r="AJ110" s="69"/>
      <c r="AK110" s="69"/>
      <c r="AL110" s="69"/>
      <c r="AM110" s="69"/>
      <c r="AN110" s="69"/>
      <c r="AO110" s="69"/>
    </row>
    <row r="111" spans="1:41" x14ac:dyDescent="0.2">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70"/>
      <c r="Z111" s="69"/>
      <c r="AA111" s="69"/>
      <c r="AB111" s="69"/>
      <c r="AC111" s="69"/>
      <c r="AD111" s="69"/>
      <c r="AE111" s="69"/>
      <c r="AF111" s="69"/>
      <c r="AG111" s="69"/>
      <c r="AH111" s="69"/>
      <c r="AI111" s="69"/>
      <c r="AJ111" s="69"/>
      <c r="AK111" s="69"/>
      <c r="AL111" s="69"/>
      <c r="AM111" s="69"/>
      <c r="AN111" s="69"/>
      <c r="AO111" s="69"/>
    </row>
    <row r="112" spans="1:41" x14ac:dyDescent="0.2">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70"/>
      <c r="Z112" s="69"/>
      <c r="AA112" s="69"/>
      <c r="AB112" s="69"/>
      <c r="AC112" s="69"/>
      <c r="AD112" s="69"/>
      <c r="AE112" s="69"/>
      <c r="AF112" s="69"/>
      <c r="AG112" s="69"/>
      <c r="AH112" s="69"/>
      <c r="AI112" s="69"/>
      <c r="AJ112" s="69"/>
      <c r="AK112" s="69"/>
      <c r="AL112" s="69"/>
      <c r="AM112" s="69"/>
      <c r="AN112" s="69"/>
      <c r="AO112" s="69"/>
    </row>
    <row r="113" spans="1:41" x14ac:dyDescent="0.2">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70"/>
      <c r="Z113" s="69"/>
      <c r="AA113" s="69"/>
      <c r="AB113" s="69"/>
      <c r="AC113" s="69"/>
      <c r="AD113" s="69"/>
      <c r="AE113" s="69"/>
      <c r="AF113" s="69"/>
      <c r="AG113" s="69"/>
      <c r="AH113" s="69"/>
      <c r="AI113" s="69"/>
      <c r="AJ113" s="69"/>
      <c r="AK113" s="69"/>
      <c r="AL113" s="69"/>
      <c r="AM113" s="69"/>
      <c r="AN113" s="69"/>
      <c r="AO113" s="69"/>
    </row>
    <row r="114" spans="1:41" x14ac:dyDescent="0.2">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70"/>
      <c r="Z114" s="69"/>
      <c r="AA114" s="69"/>
      <c r="AB114" s="69"/>
      <c r="AC114" s="69"/>
      <c r="AD114" s="69"/>
      <c r="AE114" s="69"/>
      <c r="AF114" s="69"/>
      <c r="AG114" s="69"/>
      <c r="AH114" s="69"/>
      <c r="AI114" s="69"/>
      <c r="AJ114" s="69"/>
      <c r="AK114" s="69"/>
      <c r="AL114" s="69"/>
      <c r="AM114" s="69"/>
      <c r="AN114" s="69"/>
      <c r="AO114" s="69"/>
    </row>
    <row r="115" spans="1:41" x14ac:dyDescent="0.2">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70"/>
      <c r="Z115" s="69"/>
      <c r="AA115" s="69"/>
      <c r="AB115" s="69"/>
      <c r="AC115" s="69"/>
      <c r="AD115" s="69"/>
      <c r="AE115" s="69"/>
      <c r="AF115" s="69"/>
      <c r="AG115" s="69"/>
      <c r="AH115" s="69"/>
      <c r="AI115" s="69"/>
      <c r="AJ115" s="69"/>
      <c r="AK115" s="69"/>
      <c r="AL115" s="69"/>
      <c r="AM115" s="69"/>
      <c r="AN115" s="69"/>
      <c r="AO115" s="69"/>
    </row>
    <row r="116" spans="1:41" x14ac:dyDescent="0.2">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70"/>
      <c r="Z116" s="69"/>
      <c r="AA116" s="69"/>
      <c r="AB116" s="69"/>
      <c r="AC116" s="69"/>
      <c r="AD116" s="69"/>
      <c r="AE116" s="69"/>
      <c r="AF116" s="69"/>
      <c r="AG116" s="69"/>
      <c r="AH116" s="69"/>
      <c r="AI116" s="69"/>
      <c r="AJ116" s="69"/>
      <c r="AK116" s="69"/>
      <c r="AL116" s="69"/>
      <c r="AM116" s="69"/>
      <c r="AN116" s="69"/>
      <c r="AO116" s="69"/>
    </row>
    <row r="117" spans="1:41" x14ac:dyDescent="0.2">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70"/>
      <c r="Z117" s="69"/>
      <c r="AA117" s="69"/>
      <c r="AB117" s="69"/>
      <c r="AC117" s="69"/>
      <c r="AD117" s="69"/>
      <c r="AE117" s="69"/>
      <c r="AF117" s="69"/>
      <c r="AG117" s="69"/>
      <c r="AH117" s="69"/>
      <c r="AI117" s="69"/>
      <c r="AJ117" s="69"/>
      <c r="AK117" s="69"/>
      <c r="AL117" s="69"/>
      <c r="AM117" s="69"/>
      <c r="AN117" s="69"/>
      <c r="AO117" s="69"/>
    </row>
    <row r="118" spans="1:41" x14ac:dyDescent="0.2">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70"/>
      <c r="Z118" s="69"/>
      <c r="AA118" s="69"/>
      <c r="AB118" s="69"/>
      <c r="AC118" s="69"/>
      <c r="AD118" s="69"/>
      <c r="AE118" s="69"/>
      <c r="AF118" s="69"/>
      <c r="AG118" s="69"/>
      <c r="AH118" s="69"/>
      <c r="AI118" s="69"/>
      <c r="AJ118" s="69"/>
      <c r="AK118" s="69"/>
      <c r="AL118" s="69"/>
      <c r="AM118" s="69"/>
      <c r="AN118" s="69"/>
      <c r="AO118" s="69"/>
    </row>
    <row r="119" spans="1:41" x14ac:dyDescent="0.2">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70"/>
      <c r="Z119" s="69"/>
      <c r="AA119" s="69"/>
      <c r="AB119" s="69"/>
      <c r="AC119" s="69"/>
      <c r="AD119" s="69"/>
      <c r="AE119" s="69"/>
      <c r="AF119" s="69"/>
      <c r="AG119" s="69"/>
      <c r="AH119" s="69"/>
      <c r="AI119" s="69"/>
      <c r="AJ119" s="69"/>
      <c r="AK119" s="69"/>
      <c r="AL119" s="69"/>
      <c r="AM119" s="69"/>
      <c r="AN119" s="69"/>
      <c r="AO119" s="69"/>
    </row>
    <row r="120" spans="1:41" x14ac:dyDescent="0.2">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70"/>
      <c r="Z120" s="69"/>
      <c r="AA120" s="69"/>
      <c r="AB120" s="69"/>
      <c r="AC120" s="69"/>
      <c r="AD120" s="69"/>
      <c r="AE120" s="69"/>
      <c r="AF120" s="69"/>
      <c r="AG120" s="69"/>
      <c r="AH120" s="69"/>
      <c r="AI120" s="69"/>
      <c r="AJ120" s="69"/>
      <c r="AK120" s="69"/>
      <c r="AL120" s="69"/>
      <c r="AM120" s="69"/>
      <c r="AN120" s="69"/>
      <c r="AO120" s="69"/>
    </row>
    <row r="121" spans="1:41" x14ac:dyDescent="0.2">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70"/>
      <c r="Z121" s="69"/>
      <c r="AA121" s="69"/>
      <c r="AB121" s="69"/>
      <c r="AC121" s="69"/>
      <c r="AD121" s="69"/>
      <c r="AE121" s="69"/>
      <c r="AF121" s="69"/>
      <c r="AG121" s="69"/>
      <c r="AH121" s="69"/>
      <c r="AI121" s="69"/>
      <c r="AJ121" s="69"/>
      <c r="AK121" s="69"/>
      <c r="AL121" s="69"/>
      <c r="AM121" s="69"/>
      <c r="AN121" s="69"/>
      <c r="AO121" s="69"/>
    </row>
    <row r="122" spans="1:41" x14ac:dyDescent="0.2">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70"/>
      <c r="Z122" s="69"/>
      <c r="AA122" s="69"/>
      <c r="AB122" s="69"/>
      <c r="AC122" s="69"/>
      <c r="AD122" s="69"/>
      <c r="AE122" s="69"/>
      <c r="AF122" s="69"/>
      <c r="AG122" s="69"/>
      <c r="AH122" s="69"/>
      <c r="AI122" s="69"/>
      <c r="AJ122" s="69"/>
      <c r="AK122" s="69"/>
      <c r="AL122" s="69"/>
      <c r="AM122" s="69"/>
      <c r="AN122" s="69"/>
      <c r="AO122" s="69"/>
    </row>
    <row r="123" spans="1:41" x14ac:dyDescent="0.2">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70"/>
      <c r="Z123" s="69"/>
      <c r="AA123" s="69"/>
      <c r="AB123" s="69"/>
      <c r="AC123" s="69"/>
      <c r="AD123" s="69"/>
      <c r="AE123" s="69"/>
      <c r="AF123" s="69"/>
      <c r="AG123" s="69"/>
      <c r="AH123" s="69"/>
      <c r="AI123" s="69"/>
      <c r="AJ123" s="69"/>
      <c r="AK123" s="69"/>
      <c r="AL123" s="69"/>
      <c r="AM123" s="69"/>
      <c r="AN123" s="69"/>
      <c r="AO123" s="69"/>
    </row>
    <row r="124" spans="1:41" x14ac:dyDescent="0.2">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70"/>
      <c r="Z124" s="69"/>
      <c r="AA124" s="69"/>
      <c r="AB124" s="69"/>
      <c r="AC124" s="69"/>
      <c r="AD124" s="69"/>
      <c r="AE124" s="69"/>
      <c r="AF124" s="69"/>
      <c r="AG124" s="69"/>
      <c r="AH124" s="69"/>
      <c r="AI124" s="69"/>
      <c r="AJ124" s="69"/>
      <c r="AK124" s="69"/>
      <c r="AL124" s="69"/>
      <c r="AM124" s="69"/>
      <c r="AN124" s="69"/>
      <c r="AO124" s="69"/>
    </row>
    <row r="125" spans="1:41" x14ac:dyDescent="0.2">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70"/>
      <c r="Z125" s="69"/>
      <c r="AA125" s="69"/>
      <c r="AB125" s="69"/>
      <c r="AC125" s="69"/>
      <c r="AD125" s="69"/>
      <c r="AE125" s="69"/>
      <c r="AF125" s="69"/>
      <c r="AG125" s="69"/>
      <c r="AH125" s="69"/>
      <c r="AI125" s="69"/>
      <c r="AJ125" s="69"/>
      <c r="AK125" s="69"/>
      <c r="AL125" s="69"/>
      <c r="AM125" s="69"/>
      <c r="AN125" s="69"/>
      <c r="AO125" s="69"/>
    </row>
    <row r="126" spans="1:41" x14ac:dyDescent="0.2">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70"/>
      <c r="Z126" s="69"/>
      <c r="AA126" s="69"/>
      <c r="AB126" s="69"/>
      <c r="AC126" s="69"/>
      <c r="AD126" s="69"/>
      <c r="AE126" s="69"/>
      <c r="AF126" s="69"/>
      <c r="AG126" s="69"/>
      <c r="AH126" s="69"/>
      <c r="AI126" s="69"/>
      <c r="AJ126" s="69"/>
      <c r="AK126" s="69"/>
      <c r="AL126" s="69"/>
      <c r="AM126" s="69"/>
      <c r="AN126" s="69"/>
      <c r="AO126" s="69"/>
    </row>
    <row r="127" spans="1:41" x14ac:dyDescent="0.2">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70"/>
      <c r="Z127" s="69"/>
      <c r="AA127" s="69"/>
      <c r="AB127" s="69"/>
      <c r="AC127" s="69"/>
      <c r="AD127" s="69"/>
      <c r="AE127" s="69"/>
      <c r="AF127" s="69"/>
      <c r="AG127" s="69"/>
      <c r="AH127" s="69"/>
      <c r="AI127" s="69"/>
      <c r="AJ127" s="69"/>
      <c r="AK127" s="69"/>
      <c r="AL127" s="69"/>
      <c r="AM127" s="69"/>
      <c r="AN127" s="69"/>
      <c r="AO127" s="69"/>
    </row>
    <row r="128" spans="1:41" x14ac:dyDescent="0.2">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70"/>
      <c r="Z128" s="69"/>
      <c r="AA128" s="69"/>
      <c r="AB128" s="69"/>
      <c r="AC128" s="69"/>
      <c r="AD128" s="69"/>
      <c r="AE128" s="69"/>
      <c r="AF128" s="69"/>
      <c r="AG128" s="69"/>
      <c r="AH128" s="69"/>
      <c r="AI128" s="69"/>
      <c r="AJ128" s="69"/>
      <c r="AK128" s="69"/>
      <c r="AL128" s="69"/>
      <c r="AM128" s="69"/>
      <c r="AN128" s="69"/>
      <c r="AO128" s="69"/>
    </row>
    <row r="129" spans="1:41" x14ac:dyDescent="0.2">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70"/>
      <c r="Z129" s="69"/>
      <c r="AA129" s="69"/>
      <c r="AB129" s="69"/>
      <c r="AC129" s="69"/>
      <c r="AD129" s="69"/>
      <c r="AE129" s="69"/>
      <c r="AF129" s="69"/>
      <c r="AG129" s="69"/>
      <c r="AH129" s="69"/>
      <c r="AI129" s="69"/>
      <c r="AJ129" s="69"/>
      <c r="AK129" s="69"/>
      <c r="AL129" s="69"/>
      <c r="AM129" s="69"/>
      <c r="AN129" s="69"/>
      <c r="AO129" s="69"/>
    </row>
    <row r="130" spans="1:41" x14ac:dyDescent="0.2">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70"/>
      <c r="Z130" s="69"/>
      <c r="AA130" s="69"/>
      <c r="AB130" s="69"/>
      <c r="AC130" s="69"/>
      <c r="AD130" s="69"/>
      <c r="AE130" s="69"/>
      <c r="AF130" s="69"/>
      <c r="AG130" s="69"/>
      <c r="AH130" s="69"/>
      <c r="AI130" s="69"/>
      <c r="AJ130" s="69"/>
      <c r="AK130" s="69"/>
      <c r="AL130" s="69"/>
      <c r="AM130" s="69"/>
      <c r="AN130" s="69"/>
      <c r="AO130" s="69"/>
    </row>
    <row r="131" spans="1:41" x14ac:dyDescent="0.2">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70"/>
      <c r="Z131" s="69"/>
      <c r="AA131" s="69"/>
      <c r="AB131" s="69"/>
      <c r="AC131" s="69"/>
      <c r="AD131" s="69"/>
      <c r="AE131" s="69"/>
      <c r="AF131" s="69"/>
      <c r="AG131" s="69"/>
      <c r="AH131" s="69"/>
      <c r="AI131" s="69"/>
      <c r="AJ131" s="69"/>
      <c r="AK131" s="69"/>
      <c r="AL131" s="69"/>
      <c r="AM131" s="69"/>
      <c r="AN131" s="69"/>
      <c r="AO131" s="69"/>
    </row>
    <row r="132" spans="1:41" x14ac:dyDescent="0.2">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70"/>
      <c r="Z132" s="69"/>
      <c r="AA132" s="69"/>
      <c r="AB132" s="69"/>
      <c r="AC132" s="69"/>
      <c r="AD132" s="69"/>
      <c r="AE132" s="69"/>
      <c r="AF132" s="69"/>
      <c r="AG132" s="69"/>
      <c r="AH132" s="69"/>
      <c r="AI132" s="69"/>
      <c r="AJ132" s="69"/>
      <c r="AK132" s="69"/>
      <c r="AL132" s="69"/>
      <c r="AM132" s="69"/>
      <c r="AN132" s="69"/>
      <c r="AO132" s="69"/>
    </row>
    <row r="133" spans="1:41" x14ac:dyDescent="0.2">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70"/>
      <c r="Z133" s="69"/>
      <c r="AA133" s="69"/>
      <c r="AB133" s="69"/>
      <c r="AC133" s="69"/>
      <c r="AD133" s="69"/>
      <c r="AE133" s="69"/>
      <c r="AF133" s="69"/>
      <c r="AG133" s="69"/>
      <c r="AH133" s="69"/>
      <c r="AI133" s="69"/>
      <c r="AJ133" s="69"/>
      <c r="AK133" s="69"/>
      <c r="AL133" s="69"/>
      <c r="AM133" s="69"/>
      <c r="AN133" s="69"/>
      <c r="AO133" s="69"/>
    </row>
    <row r="134" spans="1:41" x14ac:dyDescent="0.2">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70"/>
      <c r="Z134" s="69"/>
      <c r="AA134" s="69"/>
      <c r="AB134" s="69"/>
      <c r="AC134" s="69"/>
      <c r="AD134" s="69"/>
      <c r="AE134" s="69"/>
      <c r="AF134" s="69"/>
      <c r="AG134" s="69"/>
      <c r="AH134" s="69"/>
      <c r="AI134" s="69"/>
      <c r="AJ134" s="69"/>
      <c r="AK134" s="69"/>
      <c r="AL134" s="69"/>
      <c r="AM134" s="69"/>
      <c r="AN134" s="69"/>
      <c r="AO134" s="69"/>
    </row>
    <row r="135" spans="1:41" x14ac:dyDescent="0.2">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70"/>
      <c r="Z135" s="69"/>
      <c r="AA135" s="69"/>
      <c r="AB135" s="69"/>
      <c r="AC135" s="69"/>
      <c r="AD135" s="69"/>
      <c r="AE135" s="69"/>
      <c r="AF135" s="69"/>
      <c r="AG135" s="69"/>
      <c r="AH135" s="69"/>
      <c r="AI135" s="69"/>
      <c r="AJ135" s="69"/>
      <c r="AK135" s="69"/>
      <c r="AL135" s="69"/>
      <c r="AM135" s="69"/>
      <c r="AN135" s="69"/>
      <c r="AO135" s="69"/>
    </row>
    <row r="136" spans="1:41" x14ac:dyDescent="0.2">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70"/>
      <c r="Z136" s="69"/>
      <c r="AA136" s="69"/>
      <c r="AB136" s="69"/>
      <c r="AC136" s="69"/>
      <c r="AD136" s="69"/>
      <c r="AE136" s="69"/>
      <c r="AF136" s="69"/>
      <c r="AG136" s="69"/>
      <c r="AH136" s="69"/>
      <c r="AI136" s="69"/>
      <c r="AJ136" s="69"/>
      <c r="AK136" s="69"/>
      <c r="AL136" s="69"/>
      <c r="AM136" s="69"/>
      <c r="AN136" s="69"/>
      <c r="AO136" s="69"/>
    </row>
    <row r="137" spans="1:41" x14ac:dyDescent="0.2">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70"/>
      <c r="Z137" s="69"/>
      <c r="AA137" s="69"/>
      <c r="AB137" s="69"/>
      <c r="AC137" s="69"/>
      <c r="AD137" s="69"/>
      <c r="AE137" s="69"/>
      <c r="AF137" s="69"/>
      <c r="AG137" s="69"/>
      <c r="AH137" s="69"/>
      <c r="AI137" s="69"/>
      <c r="AJ137" s="69"/>
      <c r="AK137" s="69"/>
      <c r="AL137" s="69"/>
      <c r="AM137" s="69"/>
      <c r="AN137" s="69"/>
      <c r="AO137" s="69"/>
    </row>
    <row r="138" spans="1:41" x14ac:dyDescent="0.2">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70"/>
      <c r="Z138" s="69"/>
      <c r="AA138" s="69"/>
      <c r="AB138" s="69"/>
      <c r="AC138" s="69"/>
      <c r="AD138" s="69"/>
      <c r="AE138" s="69"/>
      <c r="AF138" s="69"/>
      <c r="AG138" s="69"/>
      <c r="AH138" s="69"/>
      <c r="AI138" s="69"/>
      <c r="AJ138" s="69"/>
      <c r="AK138" s="69"/>
      <c r="AL138" s="69"/>
      <c r="AM138" s="69"/>
      <c r="AN138" s="69"/>
      <c r="AO138" s="69"/>
    </row>
    <row r="139" spans="1:41" x14ac:dyDescent="0.2">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70"/>
      <c r="Z139" s="69"/>
      <c r="AA139" s="69"/>
      <c r="AB139" s="69"/>
      <c r="AC139" s="69"/>
      <c r="AD139" s="69"/>
      <c r="AE139" s="69"/>
      <c r="AF139" s="69"/>
      <c r="AG139" s="69"/>
      <c r="AH139" s="69"/>
      <c r="AI139" s="69"/>
      <c r="AJ139" s="69"/>
      <c r="AK139" s="69"/>
      <c r="AL139" s="69"/>
      <c r="AM139" s="69"/>
      <c r="AN139" s="69"/>
      <c r="AO139" s="69"/>
    </row>
    <row r="140" spans="1:41" x14ac:dyDescent="0.2">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70"/>
      <c r="Z140" s="69"/>
      <c r="AA140" s="69"/>
      <c r="AB140" s="69"/>
      <c r="AC140" s="69"/>
      <c r="AD140" s="69"/>
      <c r="AE140" s="69"/>
      <c r="AF140" s="69"/>
      <c r="AG140" s="69"/>
      <c r="AH140" s="69"/>
      <c r="AI140" s="69"/>
      <c r="AJ140" s="69"/>
      <c r="AK140" s="69"/>
      <c r="AL140" s="69"/>
      <c r="AM140" s="69"/>
      <c r="AN140" s="69"/>
      <c r="AO140" s="69"/>
    </row>
    <row r="141" spans="1:41" x14ac:dyDescent="0.2">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70"/>
      <c r="Z141" s="69"/>
      <c r="AA141" s="69"/>
      <c r="AB141" s="69"/>
      <c r="AC141" s="69"/>
      <c r="AD141" s="69"/>
      <c r="AE141" s="69"/>
      <c r="AF141" s="69"/>
      <c r="AG141" s="69"/>
      <c r="AH141" s="69"/>
      <c r="AI141" s="69"/>
      <c r="AJ141" s="69"/>
      <c r="AK141" s="69"/>
      <c r="AL141" s="69"/>
      <c r="AM141" s="69"/>
      <c r="AN141" s="69"/>
      <c r="AO141" s="69"/>
    </row>
    <row r="142" spans="1:41" x14ac:dyDescent="0.2">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70"/>
      <c r="Z142" s="69"/>
      <c r="AA142" s="69"/>
      <c r="AB142" s="69"/>
      <c r="AC142" s="69"/>
      <c r="AD142" s="69"/>
      <c r="AE142" s="69"/>
      <c r="AF142" s="69"/>
      <c r="AG142" s="69"/>
      <c r="AH142" s="69"/>
      <c r="AI142" s="69"/>
      <c r="AJ142" s="69"/>
      <c r="AK142" s="69"/>
      <c r="AL142" s="69"/>
      <c r="AM142" s="69"/>
      <c r="AN142" s="69"/>
      <c r="AO142" s="69"/>
    </row>
    <row r="143" spans="1:41" x14ac:dyDescent="0.2">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70"/>
      <c r="Z143" s="69"/>
      <c r="AA143" s="69"/>
      <c r="AB143" s="69"/>
      <c r="AC143" s="69"/>
      <c r="AD143" s="69"/>
      <c r="AE143" s="69"/>
      <c r="AF143" s="69"/>
      <c r="AG143" s="69"/>
      <c r="AH143" s="69"/>
      <c r="AI143" s="69"/>
      <c r="AJ143" s="69"/>
      <c r="AK143" s="69"/>
      <c r="AL143" s="69"/>
      <c r="AM143" s="69"/>
      <c r="AN143" s="69"/>
      <c r="AO143" s="69"/>
    </row>
    <row r="144" spans="1:41" x14ac:dyDescent="0.2">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70"/>
      <c r="Z144" s="69"/>
      <c r="AA144" s="69"/>
      <c r="AB144" s="69"/>
      <c r="AC144" s="69"/>
      <c r="AD144" s="69"/>
      <c r="AE144" s="69"/>
      <c r="AF144" s="69"/>
      <c r="AG144" s="69"/>
      <c r="AH144" s="69"/>
      <c r="AI144" s="69"/>
      <c r="AJ144" s="69"/>
      <c r="AK144" s="69"/>
      <c r="AL144" s="69"/>
      <c r="AM144" s="69"/>
      <c r="AN144" s="69"/>
      <c r="AO144" s="69"/>
    </row>
    <row r="145" spans="1:41" x14ac:dyDescent="0.2">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70"/>
      <c r="Z145" s="69"/>
      <c r="AA145" s="69"/>
      <c r="AB145" s="69"/>
      <c r="AC145" s="69"/>
      <c r="AD145" s="69"/>
      <c r="AE145" s="69"/>
      <c r="AF145" s="69"/>
      <c r="AG145" s="69"/>
      <c r="AH145" s="69"/>
      <c r="AI145" s="69"/>
      <c r="AJ145" s="69"/>
      <c r="AK145" s="69"/>
      <c r="AL145" s="69"/>
      <c r="AM145" s="69"/>
      <c r="AN145" s="69"/>
      <c r="AO145" s="69"/>
    </row>
    <row r="146" spans="1:41" x14ac:dyDescent="0.2">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70"/>
      <c r="Z146" s="69"/>
      <c r="AA146" s="69"/>
      <c r="AB146" s="69"/>
      <c r="AC146" s="69"/>
      <c r="AD146" s="69"/>
      <c r="AE146" s="69"/>
      <c r="AF146" s="69"/>
      <c r="AG146" s="69"/>
      <c r="AH146" s="69"/>
      <c r="AI146" s="69"/>
      <c r="AJ146" s="69"/>
      <c r="AK146" s="69"/>
      <c r="AL146" s="69"/>
      <c r="AM146" s="69"/>
      <c r="AN146" s="69"/>
      <c r="AO146" s="69"/>
    </row>
    <row r="147" spans="1:41" x14ac:dyDescent="0.2">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70"/>
      <c r="Z147" s="69"/>
      <c r="AA147" s="69"/>
      <c r="AB147" s="69"/>
      <c r="AC147" s="69"/>
      <c r="AD147" s="69"/>
      <c r="AE147" s="69"/>
      <c r="AF147" s="69"/>
      <c r="AG147" s="69"/>
      <c r="AH147" s="69"/>
      <c r="AI147" s="69"/>
      <c r="AJ147" s="69"/>
      <c r="AK147" s="69"/>
      <c r="AL147" s="69"/>
      <c r="AM147" s="69"/>
      <c r="AN147" s="69"/>
      <c r="AO147" s="69"/>
    </row>
    <row r="148" spans="1:41" x14ac:dyDescent="0.2">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70"/>
      <c r="Z148" s="69"/>
      <c r="AA148" s="69"/>
      <c r="AB148" s="69"/>
      <c r="AC148" s="69"/>
      <c r="AD148" s="69"/>
      <c r="AE148" s="69"/>
      <c r="AF148" s="69"/>
      <c r="AG148" s="69"/>
      <c r="AH148" s="69"/>
      <c r="AI148" s="69"/>
      <c r="AJ148" s="69"/>
      <c r="AK148" s="69"/>
      <c r="AL148" s="69"/>
      <c r="AM148" s="69"/>
      <c r="AN148" s="69"/>
      <c r="AO148" s="69"/>
    </row>
    <row r="149" spans="1:41" x14ac:dyDescent="0.2">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70"/>
      <c r="Z149" s="69"/>
      <c r="AA149" s="69"/>
      <c r="AB149" s="69"/>
      <c r="AC149" s="69"/>
      <c r="AD149" s="69"/>
      <c r="AE149" s="69"/>
      <c r="AF149" s="69"/>
      <c r="AG149" s="69"/>
      <c r="AH149" s="69"/>
      <c r="AI149" s="69"/>
      <c r="AJ149" s="69"/>
      <c r="AK149" s="69"/>
      <c r="AL149" s="69"/>
      <c r="AM149" s="69"/>
      <c r="AN149" s="69"/>
      <c r="AO149" s="69"/>
    </row>
    <row r="150" spans="1:41" x14ac:dyDescent="0.2">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70"/>
      <c r="Z150" s="69"/>
      <c r="AA150" s="69"/>
      <c r="AB150" s="69"/>
      <c r="AC150" s="69"/>
      <c r="AD150" s="69"/>
      <c r="AE150" s="69"/>
      <c r="AF150" s="69"/>
      <c r="AG150" s="69"/>
      <c r="AH150" s="69"/>
      <c r="AI150" s="69"/>
      <c r="AJ150" s="69"/>
      <c r="AK150" s="69"/>
      <c r="AL150" s="69"/>
      <c r="AM150" s="69"/>
      <c r="AN150" s="69"/>
      <c r="AO150" s="69"/>
    </row>
    <row r="151" spans="1:41" x14ac:dyDescent="0.2">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70"/>
      <c r="Z151" s="69"/>
      <c r="AA151" s="69"/>
      <c r="AB151" s="69"/>
      <c r="AC151" s="69"/>
      <c r="AD151" s="69"/>
      <c r="AE151" s="69"/>
      <c r="AF151" s="69"/>
      <c r="AG151" s="69"/>
      <c r="AH151" s="69"/>
      <c r="AI151" s="69"/>
      <c r="AJ151" s="69"/>
      <c r="AK151" s="69"/>
      <c r="AL151" s="69"/>
      <c r="AM151" s="69"/>
      <c r="AN151" s="69"/>
      <c r="AO151" s="69"/>
    </row>
    <row r="152" spans="1:41" x14ac:dyDescent="0.2">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70"/>
      <c r="Z152" s="69"/>
      <c r="AA152" s="69"/>
      <c r="AB152" s="69"/>
      <c r="AC152" s="69"/>
      <c r="AD152" s="69"/>
      <c r="AE152" s="69"/>
      <c r="AF152" s="69"/>
      <c r="AG152" s="69"/>
      <c r="AH152" s="69"/>
      <c r="AI152" s="69"/>
      <c r="AJ152" s="69"/>
      <c r="AK152" s="69"/>
      <c r="AL152" s="69"/>
      <c r="AM152" s="69"/>
      <c r="AN152" s="69"/>
      <c r="AO152" s="69"/>
    </row>
    <row r="153" spans="1:41" x14ac:dyDescent="0.2">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70"/>
      <c r="Z153" s="69"/>
      <c r="AA153" s="69"/>
      <c r="AB153" s="69"/>
      <c r="AC153" s="69"/>
      <c r="AD153" s="69"/>
      <c r="AE153" s="69"/>
      <c r="AF153" s="69"/>
      <c r="AG153" s="69"/>
      <c r="AH153" s="69"/>
      <c r="AI153" s="69"/>
      <c r="AJ153" s="69"/>
      <c r="AK153" s="69"/>
      <c r="AL153" s="69"/>
      <c r="AM153" s="69"/>
      <c r="AN153" s="69"/>
      <c r="AO153" s="69"/>
    </row>
    <row r="154" spans="1:41" x14ac:dyDescent="0.2">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70"/>
      <c r="Z154" s="69"/>
      <c r="AA154" s="69"/>
      <c r="AB154" s="69"/>
      <c r="AC154" s="69"/>
      <c r="AD154" s="69"/>
      <c r="AE154" s="69"/>
      <c r="AF154" s="69"/>
      <c r="AG154" s="69"/>
      <c r="AH154" s="69"/>
      <c r="AI154" s="69"/>
      <c r="AJ154" s="69"/>
      <c r="AK154" s="69"/>
      <c r="AL154" s="69"/>
      <c r="AM154" s="69"/>
      <c r="AN154" s="69"/>
      <c r="AO154" s="69"/>
    </row>
    <row r="155" spans="1:41" x14ac:dyDescent="0.2">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70"/>
      <c r="Z155" s="69"/>
      <c r="AA155" s="69"/>
      <c r="AB155" s="69"/>
      <c r="AC155" s="69"/>
      <c r="AD155" s="69"/>
      <c r="AE155" s="69"/>
      <c r="AF155" s="69"/>
      <c r="AG155" s="69"/>
      <c r="AH155" s="69"/>
      <c r="AI155" s="69"/>
      <c r="AJ155" s="69"/>
      <c r="AK155" s="69"/>
      <c r="AL155" s="69"/>
      <c r="AM155" s="69"/>
      <c r="AN155" s="69"/>
      <c r="AO155" s="69"/>
    </row>
    <row r="156" spans="1:41" x14ac:dyDescent="0.2">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70"/>
      <c r="Z156" s="69"/>
      <c r="AA156" s="69"/>
      <c r="AB156" s="69"/>
      <c r="AC156" s="69"/>
      <c r="AD156" s="69"/>
      <c r="AE156" s="69"/>
      <c r="AF156" s="69"/>
      <c r="AG156" s="69"/>
      <c r="AH156" s="69"/>
      <c r="AI156" s="69"/>
      <c r="AJ156" s="69"/>
      <c r="AK156" s="69"/>
      <c r="AL156" s="69"/>
      <c r="AM156" s="69"/>
      <c r="AN156" s="69"/>
      <c r="AO156" s="69"/>
    </row>
    <row r="157" spans="1:41" x14ac:dyDescent="0.2">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70"/>
      <c r="Z157" s="69"/>
      <c r="AA157" s="69"/>
      <c r="AB157" s="69"/>
      <c r="AC157" s="69"/>
      <c r="AD157" s="69"/>
      <c r="AE157" s="69"/>
      <c r="AF157" s="69"/>
      <c r="AG157" s="69"/>
      <c r="AH157" s="69"/>
      <c r="AI157" s="69"/>
      <c r="AJ157" s="69"/>
      <c r="AK157" s="69"/>
      <c r="AL157" s="69"/>
      <c r="AM157" s="69"/>
      <c r="AN157" s="69"/>
      <c r="AO157" s="69"/>
    </row>
    <row r="158" spans="1:41" x14ac:dyDescent="0.2">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70"/>
      <c r="Z158" s="69"/>
      <c r="AA158" s="69"/>
      <c r="AB158" s="69"/>
      <c r="AC158" s="69"/>
      <c r="AD158" s="69"/>
      <c r="AE158" s="69"/>
      <c r="AF158" s="69"/>
      <c r="AG158" s="69"/>
      <c r="AH158" s="69"/>
      <c r="AI158" s="69"/>
      <c r="AJ158" s="69"/>
      <c r="AK158" s="69"/>
      <c r="AL158" s="69"/>
      <c r="AM158" s="69"/>
      <c r="AN158" s="69"/>
      <c r="AO158" s="69"/>
    </row>
    <row r="159" spans="1:41" x14ac:dyDescent="0.2">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70"/>
      <c r="Z159" s="69"/>
      <c r="AA159" s="69"/>
      <c r="AB159" s="69"/>
      <c r="AC159" s="69"/>
      <c r="AD159" s="69"/>
      <c r="AE159" s="69"/>
      <c r="AF159" s="69"/>
      <c r="AG159" s="69"/>
      <c r="AH159" s="69"/>
      <c r="AI159" s="69"/>
      <c r="AJ159" s="69"/>
      <c r="AK159" s="69"/>
      <c r="AL159" s="69"/>
      <c r="AM159" s="69"/>
      <c r="AN159" s="69"/>
      <c r="AO159" s="69"/>
    </row>
  </sheetData>
  <sheetProtection algorithmName="SHA-512" hashValue="GiWB9UPrPg4EUBhwcO1hSDe2qMZEz1c9yHhaNxyI8hkNFwOFVV7oKLd8cxNBPNqWVt62xKMmJsEToxOFeS8T1g==" saltValue="eT3enlJfE7FA5noSV66qQA==" spinCount="100000" sheet="1" objects="1" scenarios="1" selectLockedCells="1"/>
  <dataConsolidate function="product" link="1"/>
  <mergeCells count="47">
    <mergeCell ref="A8:D8"/>
    <mergeCell ref="A9:D9"/>
    <mergeCell ref="A10:D10"/>
    <mergeCell ref="A11:D11"/>
    <mergeCell ref="K1:N1"/>
    <mergeCell ref="A1:D1"/>
    <mergeCell ref="B3:I3"/>
    <mergeCell ref="A6:J7"/>
    <mergeCell ref="A16:D16"/>
    <mergeCell ref="A17:D17"/>
    <mergeCell ref="A18:D18"/>
    <mergeCell ref="A19:D19"/>
    <mergeCell ref="A12:D12"/>
    <mergeCell ref="A13:D13"/>
    <mergeCell ref="A14:D14"/>
    <mergeCell ref="A15:D15"/>
    <mergeCell ref="A24:D24"/>
    <mergeCell ref="A25:D25"/>
    <mergeCell ref="A26:D26"/>
    <mergeCell ref="A27:D27"/>
    <mergeCell ref="A20:D20"/>
    <mergeCell ref="A21:D21"/>
    <mergeCell ref="A22:D22"/>
    <mergeCell ref="A23:D23"/>
    <mergeCell ref="A32:D32"/>
    <mergeCell ref="A33:D33"/>
    <mergeCell ref="A34:D34"/>
    <mergeCell ref="A35:D35"/>
    <mergeCell ref="A28:D28"/>
    <mergeCell ref="A29:D29"/>
    <mergeCell ref="A30:D30"/>
    <mergeCell ref="A31:D31"/>
    <mergeCell ref="A40:D40"/>
    <mergeCell ref="A41:D41"/>
    <mergeCell ref="A42:D42"/>
    <mergeCell ref="A43:D43"/>
    <mergeCell ref="A36:D36"/>
    <mergeCell ref="A37:D37"/>
    <mergeCell ref="A38:D38"/>
    <mergeCell ref="A39:D39"/>
    <mergeCell ref="A48:D48"/>
    <mergeCell ref="A49:D49"/>
    <mergeCell ref="A50:D50"/>
    <mergeCell ref="A44:D44"/>
    <mergeCell ref="A45:D45"/>
    <mergeCell ref="A46:D46"/>
    <mergeCell ref="A47:D47"/>
  </mergeCells>
  <phoneticPr fontId="0" type="noConversion"/>
  <pageMargins left="0.70866141732283472" right="0.19685039370078741" top="0.98425196850393704" bottom="0.98425196850393704" header="0.51181102362204722" footer="0.51181102362204722"/>
  <pageSetup paperSize="9" scale="99" orientation="portrait" blackAndWhite="1"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tabColor rgb="FF00FFFF"/>
  </sheetPr>
  <dimension ref="A1:IU101"/>
  <sheetViews>
    <sheetView showGridLines="0" zoomScale="90" zoomScaleNormal="90" zoomScaleSheetLayoutView="75" workbookViewId="0">
      <selection activeCell="F15" sqref="F15"/>
    </sheetView>
  </sheetViews>
  <sheetFormatPr defaultRowHeight="12.75" x14ac:dyDescent="0.2"/>
  <cols>
    <col min="2" max="2" width="6.5703125" customWidth="1"/>
    <col min="4" max="4" width="13.42578125" bestFit="1" customWidth="1"/>
    <col min="5" max="5" width="9.85546875" customWidth="1"/>
    <col min="7" max="7" width="3.140625" customWidth="1"/>
    <col min="8" max="8" width="9.85546875" bestFit="1" customWidth="1"/>
    <col min="9" max="9" width="2.7109375" customWidth="1"/>
    <col min="10" max="10" width="10.5703125" customWidth="1"/>
    <col min="11" max="11" width="3" customWidth="1"/>
    <col min="12" max="12" width="11.28515625" style="168" customWidth="1"/>
    <col min="13" max="17" width="8.7109375" customWidth="1"/>
  </cols>
  <sheetData>
    <row r="1" spans="1:255" ht="27" customHeight="1" thickBot="1" x14ac:dyDescent="0.25">
      <c r="A1" s="116"/>
      <c r="B1" s="754" t="s">
        <v>4609</v>
      </c>
      <c r="C1" s="755"/>
      <c r="D1" s="755"/>
      <c r="E1" s="755"/>
      <c r="F1" s="755"/>
      <c r="G1" s="478" t="s">
        <v>4883</v>
      </c>
      <c r="H1" s="135"/>
      <c r="I1" s="751" t="s">
        <v>4709</v>
      </c>
      <c r="J1" s="752"/>
      <c r="K1" s="752"/>
      <c r="L1" s="753"/>
      <c r="M1" s="150">
        <f>SUM(Indata!E5*0.2)</f>
        <v>9460</v>
      </c>
      <c r="N1" s="151"/>
      <c r="O1" s="151"/>
      <c r="P1" s="151"/>
      <c r="Q1" s="151"/>
      <c r="R1" s="151"/>
      <c r="S1" s="151"/>
      <c r="T1" s="151"/>
      <c r="U1" s="151"/>
      <c r="V1" s="151"/>
      <c r="W1" s="151"/>
      <c r="X1" s="151"/>
      <c r="Y1" s="151"/>
      <c r="Z1" s="152"/>
      <c r="AA1" s="152"/>
      <c r="AB1" s="152"/>
      <c r="AC1" s="152"/>
      <c r="AD1" s="152"/>
      <c r="AE1" s="152"/>
      <c r="AF1" s="152"/>
      <c r="AG1" s="152"/>
      <c r="AH1" s="152"/>
      <c r="AI1" s="152"/>
      <c r="AJ1" s="152"/>
      <c r="AK1" s="152"/>
      <c r="AL1" s="152"/>
      <c r="AM1" s="152"/>
      <c r="AN1" s="152"/>
      <c r="AO1" s="152"/>
      <c r="AP1" s="152"/>
      <c r="AQ1" s="152"/>
      <c r="AR1" s="152"/>
      <c r="AS1" s="152"/>
      <c r="AT1" s="152"/>
      <c r="AU1" s="152"/>
      <c r="AV1" s="152"/>
      <c r="AW1" s="152"/>
      <c r="AX1" s="152"/>
      <c r="AY1" s="152"/>
      <c r="AZ1" s="152"/>
      <c r="BA1" s="152"/>
      <c r="BB1" s="152"/>
      <c r="BC1" s="152"/>
      <c r="BD1" s="152"/>
      <c r="BE1" s="152"/>
      <c r="BF1" s="152"/>
      <c r="BG1" s="152"/>
      <c r="BH1" s="152"/>
      <c r="BI1" s="152"/>
      <c r="BJ1" s="152"/>
      <c r="BK1" s="152"/>
      <c r="BL1" s="152"/>
      <c r="BM1" s="152"/>
      <c r="BN1" s="152"/>
      <c r="BO1" s="152"/>
      <c r="BP1" s="152"/>
      <c r="BQ1" s="152"/>
      <c r="BR1" s="152"/>
      <c r="BS1" s="152"/>
      <c r="BT1" s="152"/>
      <c r="BU1" s="152"/>
      <c r="BV1" s="152"/>
      <c r="BW1" s="152"/>
      <c r="BX1" s="152"/>
      <c r="BY1" s="152"/>
      <c r="BZ1" s="152"/>
      <c r="CA1" s="152"/>
      <c r="CB1" s="152"/>
      <c r="CC1" s="152"/>
      <c r="CD1" s="152"/>
      <c r="CE1" s="152"/>
      <c r="CF1" s="152"/>
      <c r="CG1" s="152"/>
      <c r="CH1" s="152"/>
      <c r="CI1" s="152"/>
      <c r="CJ1" s="152"/>
      <c r="CK1" s="152"/>
      <c r="CL1" s="152"/>
      <c r="CM1" s="152"/>
      <c r="CN1" s="152"/>
      <c r="CO1" s="152"/>
      <c r="CP1" s="152"/>
      <c r="CQ1" s="152"/>
      <c r="CR1" s="152"/>
      <c r="CS1" s="152"/>
      <c r="CT1" s="152"/>
      <c r="CU1" s="152"/>
      <c r="CV1" s="152"/>
      <c r="CW1" s="152"/>
      <c r="CX1" s="152"/>
      <c r="CY1" s="152"/>
      <c r="CZ1" s="152"/>
      <c r="DA1" s="152"/>
      <c r="DB1" s="152"/>
      <c r="DC1" s="152"/>
      <c r="DD1" s="152"/>
      <c r="DE1" s="152"/>
      <c r="DF1" s="152"/>
      <c r="DG1" s="152"/>
      <c r="DH1" s="152"/>
      <c r="DI1" s="152"/>
      <c r="DJ1" s="152"/>
      <c r="DK1" s="152"/>
      <c r="DL1" s="152"/>
      <c r="DM1" s="152"/>
      <c r="DN1" s="152"/>
      <c r="DO1" s="152"/>
      <c r="DP1" s="152"/>
      <c r="DQ1" s="152"/>
      <c r="DR1" s="152"/>
      <c r="DS1" s="152"/>
      <c r="DT1" s="152"/>
      <c r="DU1" s="152"/>
      <c r="DV1" s="152"/>
      <c r="DW1" s="152"/>
      <c r="DX1" s="152"/>
      <c r="DY1" s="152"/>
      <c r="DZ1" s="152"/>
      <c r="EA1" s="152"/>
      <c r="EB1" s="152"/>
      <c r="EC1" s="152"/>
      <c r="ED1" s="152"/>
      <c r="EE1" s="152"/>
      <c r="EF1" s="152"/>
      <c r="EG1" s="152"/>
      <c r="EH1" s="152"/>
      <c r="EI1" s="152"/>
      <c r="EJ1" s="152"/>
      <c r="EK1" s="152"/>
      <c r="EL1" s="152"/>
      <c r="EM1" s="152"/>
      <c r="EN1" s="152"/>
      <c r="EO1" s="152"/>
      <c r="EP1" s="152"/>
      <c r="EQ1" s="152"/>
      <c r="ER1" s="152"/>
      <c r="ES1" s="152"/>
      <c r="ET1" s="152"/>
      <c r="EU1" s="152"/>
      <c r="EV1" s="152"/>
      <c r="EW1" s="152"/>
      <c r="EX1" s="152"/>
      <c r="EY1" s="152"/>
      <c r="EZ1" s="152"/>
      <c r="FA1" s="152"/>
      <c r="FB1" s="152"/>
      <c r="FC1" s="152"/>
      <c r="FD1" s="152"/>
      <c r="FE1" s="152"/>
      <c r="FF1" s="152"/>
      <c r="FG1" s="152"/>
      <c r="FH1" s="152"/>
      <c r="FI1" s="152"/>
      <c r="FJ1" s="152"/>
      <c r="FK1" s="152"/>
      <c r="FL1" s="152"/>
      <c r="FM1" s="152"/>
      <c r="FN1" s="152"/>
      <c r="FO1" s="152"/>
      <c r="FP1" s="152"/>
      <c r="FQ1" s="152"/>
      <c r="FR1" s="152"/>
      <c r="FS1" s="152"/>
      <c r="FT1" s="152"/>
      <c r="FU1" s="152"/>
      <c r="FV1" s="152"/>
      <c r="FW1" s="152"/>
      <c r="FX1" s="152"/>
      <c r="FY1" s="152"/>
      <c r="FZ1" s="152"/>
      <c r="GA1" s="152"/>
      <c r="GB1" s="152"/>
      <c r="GC1" s="152"/>
      <c r="GD1" s="152"/>
      <c r="GE1" s="152"/>
      <c r="GF1" s="152"/>
      <c r="GG1" s="152"/>
      <c r="GH1" s="152"/>
      <c r="GI1" s="152"/>
      <c r="GJ1" s="152"/>
      <c r="GK1" s="152"/>
      <c r="GL1" s="152"/>
      <c r="GM1" s="152"/>
      <c r="GN1" s="152"/>
      <c r="GO1" s="152"/>
      <c r="GP1" s="152"/>
      <c r="GQ1" s="152"/>
      <c r="GR1" s="152"/>
      <c r="GS1" s="152"/>
      <c r="GT1" s="152"/>
      <c r="GU1" s="152"/>
      <c r="GV1" s="152"/>
      <c r="GW1" s="152"/>
      <c r="GX1" s="152"/>
      <c r="GY1" s="152"/>
      <c r="GZ1" s="152"/>
      <c r="HA1" s="152"/>
      <c r="HB1" s="152"/>
      <c r="HC1" s="152"/>
      <c r="HD1" s="152"/>
      <c r="HE1" s="152"/>
      <c r="HF1" s="152"/>
      <c r="HG1" s="152"/>
      <c r="HH1" s="152"/>
      <c r="HI1" s="152"/>
      <c r="HJ1" s="152"/>
      <c r="HK1" s="152"/>
      <c r="HL1" s="152"/>
      <c r="HM1" s="152"/>
      <c r="HN1" s="152"/>
      <c r="HO1" s="152"/>
      <c r="HP1" s="152"/>
      <c r="HQ1" s="152"/>
      <c r="HR1" s="152"/>
      <c r="HS1" s="152"/>
      <c r="HT1" s="152"/>
      <c r="HU1" s="152"/>
      <c r="HV1" s="152"/>
      <c r="HW1" s="152"/>
      <c r="HX1" s="152"/>
      <c r="HY1" s="152"/>
      <c r="HZ1" s="152"/>
      <c r="IA1" s="152"/>
      <c r="IB1" s="152"/>
      <c r="IC1" s="152"/>
      <c r="ID1" s="152"/>
      <c r="IE1" s="152"/>
      <c r="IF1" s="152"/>
      <c r="IG1" s="152"/>
      <c r="IH1" s="152"/>
      <c r="II1" s="152"/>
      <c r="IJ1" s="152"/>
      <c r="IK1" s="152"/>
      <c r="IL1" s="152"/>
      <c r="IM1" s="152"/>
      <c r="IN1" s="152"/>
      <c r="IO1" s="152"/>
      <c r="IP1" s="152"/>
      <c r="IQ1" s="152"/>
      <c r="IR1" s="152"/>
      <c r="IS1" s="152"/>
      <c r="IT1" s="152"/>
      <c r="IU1" s="152"/>
    </row>
    <row r="2" spans="1:255" ht="13.5" thickTop="1" x14ac:dyDescent="0.2">
      <c r="A2" s="116"/>
      <c r="B2" s="136"/>
      <c r="C2" s="153"/>
      <c r="D2" s="153"/>
      <c r="E2" s="153"/>
      <c r="F2" s="153"/>
      <c r="G2" s="153"/>
      <c r="H2" s="756" t="s">
        <v>4871</v>
      </c>
      <c r="I2" s="757"/>
      <c r="J2" s="757"/>
      <c r="K2" s="757"/>
      <c r="L2" s="758"/>
      <c r="M2" s="151"/>
      <c r="N2" s="151"/>
      <c r="O2" s="151"/>
      <c r="P2" s="151"/>
      <c r="Q2" s="151"/>
      <c r="R2" s="151"/>
      <c r="S2" s="151"/>
      <c r="T2" s="151"/>
      <c r="U2" s="151"/>
      <c r="V2" s="151"/>
      <c r="W2" s="151"/>
      <c r="X2" s="151"/>
      <c r="Y2" s="151"/>
      <c r="Z2" s="152"/>
      <c r="AA2" s="152"/>
      <c r="AB2" s="152"/>
      <c r="AC2" s="152"/>
      <c r="AD2" s="152"/>
      <c r="AE2" s="152"/>
      <c r="AF2" s="152"/>
      <c r="AG2" s="152"/>
      <c r="AH2" s="152"/>
      <c r="AI2" s="152"/>
      <c r="AJ2" s="152"/>
      <c r="AK2" s="152"/>
      <c r="AL2" s="152"/>
      <c r="AM2" s="152"/>
      <c r="AN2" s="152"/>
      <c r="AO2" s="152"/>
      <c r="AP2" s="152"/>
      <c r="AQ2" s="152"/>
      <c r="AR2" s="152"/>
      <c r="AS2" s="152"/>
      <c r="AT2" s="152"/>
      <c r="AU2" s="152"/>
      <c r="AV2" s="152"/>
      <c r="AW2" s="152"/>
      <c r="AX2" s="152"/>
      <c r="AY2" s="152"/>
      <c r="AZ2" s="152"/>
      <c r="BA2" s="152"/>
      <c r="BB2" s="152"/>
      <c r="BC2" s="152"/>
      <c r="BD2" s="152"/>
      <c r="BE2" s="152"/>
      <c r="BF2" s="152"/>
      <c r="BG2" s="152"/>
      <c r="BH2" s="152"/>
      <c r="BI2" s="152"/>
      <c r="BJ2" s="152"/>
      <c r="BK2" s="152"/>
      <c r="BL2" s="152"/>
      <c r="BM2" s="152"/>
      <c r="BN2" s="152"/>
      <c r="BO2" s="152"/>
      <c r="BP2" s="152"/>
      <c r="BQ2" s="152"/>
      <c r="BR2" s="152"/>
      <c r="BS2" s="152"/>
      <c r="BT2" s="152"/>
      <c r="BU2" s="152"/>
      <c r="BV2" s="152"/>
      <c r="BW2" s="152"/>
      <c r="BX2" s="152"/>
      <c r="BY2" s="152"/>
      <c r="BZ2" s="152"/>
      <c r="CA2" s="152"/>
      <c r="CB2" s="152"/>
      <c r="CC2" s="152"/>
      <c r="CD2" s="152"/>
      <c r="CE2" s="152"/>
      <c r="CF2" s="152"/>
      <c r="CG2" s="152"/>
      <c r="CH2" s="152"/>
      <c r="CI2" s="152"/>
      <c r="CJ2" s="152"/>
      <c r="CK2" s="152"/>
      <c r="CL2" s="152"/>
      <c r="CM2" s="152"/>
      <c r="CN2" s="152"/>
      <c r="CO2" s="152"/>
      <c r="CP2" s="152"/>
      <c r="CQ2" s="152"/>
      <c r="CR2" s="152"/>
      <c r="CS2" s="152"/>
      <c r="CT2" s="152"/>
      <c r="CU2" s="152"/>
      <c r="CV2" s="152"/>
      <c r="CW2" s="152"/>
      <c r="CX2" s="152"/>
      <c r="CY2" s="152"/>
      <c r="CZ2" s="152"/>
      <c r="DA2" s="152"/>
      <c r="DB2" s="152"/>
      <c r="DC2" s="152"/>
      <c r="DD2" s="152"/>
      <c r="DE2" s="152"/>
      <c r="DF2" s="152"/>
      <c r="DG2" s="152"/>
      <c r="DH2" s="152"/>
      <c r="DI2" s="152"/>
      <c r="DJ2" s="152"/>
      <c r="DK2" s="152"/>
      <c r="DL2" s="152"/>
      <c r="DM2" s="152"/>
      <c r="DN2" s="152"/>
      <c r="DO2" s="152"/>
      <c r="DP2" s="152"/>
      <c r="DQ2" s="152"/>
      <c r="DR2" s="152"/>
      <c r="DS2" s="152"/>
      <c r="DT2" s="152"/>
      <c r="DU2" s="152"/>
      <c r="DV2" s="152"/>
      <c r="DW2" s="152"/>
      <c r="DX2" s="152"/>
      <c r="DY2" s="152"/>
      <c r="DZ2" s="152"/>
      <c r="EA2" s="152"/>
      <c r="EB2" s="152"/>
      <c r="EC2" s="152"/>
      <c r="ED2" s="152"/>
      <c r="EE2" s="152"/>
      <c r="EF2" s="152"/>
      <c r="EG2" s="152"/>
      <c r="EH2" s="152"/>
      <c r="EI2" s="152"/>
      <c r="EJ2" s="152"/>
      <c r="EK2" s="152"/>
      <c r="EL2" s="152"/>
      <c r="EM2" s="152"/>
      <c r="EN2" s="152"/>
      <c r="EO2" s="152"/>
      <c r="EP2" s="152"/>
      <c r="EQ2" s="152"/>
      <c r="ER2" s="152"/>
      <c r="ES2" s="152"/>
      <c r="ET2" s="152"/>
      <c r="EU2" s="152"/>
      <c r="EV2" s="152"/>
      <c r="EW2" s="152"/>
      <c r="EX2" s="152"/>
      <c r="EY2" s="152"/>
      <c r="EZ2" s="152"/>
      <c r="FA2" s="152"/>
      <c r="FB2" s="152"/>
      <c r="FC2" s="152"/>
      <c r="FD2" s="152"/>
      <c r="FE2" s="152"/>
      <c r="FF2" s="152"/>
      <c r="FG2" s="152"/>
      <c r="FH2" s="152"/>
      <c r="FI2" s="152"/>
      <c r="FJ2" s="152"/>
      <c r="FK2" s="152"/>
      <c r="FL2" s="152"/>
      <c r="FM2" s="152"/>
      <c r="FN2" s="152"/>
      <c r="FO2" s="152"/>
      <c r="FP2" s="152"/>
      <c r="FQ2" s="152"/>
      <c r="FR2" s="152"/>
      <c r="FS2" s="152"/>
      <c r="FT2" s="152"/>
      <c r="FU2" s="152"/>
      <c r="FV2" s="152"/>
      <c r="FW2" s="152"/>
      <c r="FX2" s="152"/>
      <c r="FY2" s="152"/>
      <c r="FZ2" s="152"/>
      <c r="GA2" s="152"/>
      <c r="GB2" s="152"/>
      <c r="GC2" s="152"/>
      <c r="GD2" s="152"/>
      <c r="GE2" s="152"/>
      <c r="GF2" s="152"/>
      <c r="GG2" s="152"/>
      <c r="GH2" s="152"/>
      <c r="GI2" s="152"/>
      <c r="GJ2" s="152"/>
      <c r="GK2" s="152"/>
      <c r="GL2" s="152"/>
      <c r="GM2" s="152"/>
      <c r="GN2" s="152"/>
      <c r="GO2" s="152"/>
      <c r="GP2" s="152"/>
      <c r="GQ2" s="152"/>
      <c r="GR2" s="152"/>
      <c r="GS2" s="152"/>
      <c r="GT2" s="152"/>
      <c r="GU2" s="152"/>
      <c r="GV2" s="152"/>
      <c r="GW2" s="152"/>
      <c r="GX2" s="152"/>
      <c r="GY2" s="152"/>
      <c r="GZ2" s="152"/>
      <c r="HA2" s="152"/>
      <c r="HB2" s="152"/>
      <c r="HC2" s="152"/>
      <c r="HD2" s="152"/>
      <c r="HE2" s="152"/>
      <c r="HF2" s="152"/>
      <c r="HG2" s="152"/>
      <c r="HH2" s="152"/>
      <c r="HI2" s="152"/>
      <c r="HJ2" s="152"/>
      <c r="HK2" s="152"/>
      <c r="HL2" s="152"/>
      <c r="HM2" s="152"/>
      <c r="HN2" s="152"/>
      <c r="HO2" s="152"/>
      <c r="HP2" s="152"/>
      <c r="HQ2" s="152"/>
      <c r="HR2" s="152"/>
      <c r="HS2" s="152"/>
      <c r="HT2" s="152"/>
      <c r="HU2" s="152"/>
      <c r="HV2" s="152"/>
      <c r="HW2" s="152"/>
      <c r="HX2" s="152"/>
      <c r="HY2" s="152"/>
      <c r="HZ2" s="152"/>
      <c r="IA2" s="152"/>
      <c r="IB2" s="152"/>
      <c r="IC2" s="152"/>
      <c r="ID2" s="152"/>
      <c r="IE2" s="152"/>
      <c r="IF2" s="152"/>
      <c r="IG2" s="152"/>
      <c r="IH2" s="152"/>
      <c r="II2" s="152"/>
      <c r="IJ2" s="152"/>
      <c r="IK2" s="152"/>
      <c r="IL2" s="152"/>
      <c r="IM2" s="152"/>
      <c r="IN2" s="152"/>
      <c r="IO2" s="152"/>
      <c r="IP2" s="152"/>
      <c r="IQ2" s="152"/>
      <c r="IR2" s="152"/>
      <c r="IS2" s="152"/>
      <c r="IT2" s="152"/>
      <c r="IU2" s="152"/>
    </row>
    <row r="3" spans="1:255" x14ac:dyDescent="0.2">
      <c r="A3" s="116"/>
      <c r="B3" s="136" t="s">
        <v>439</v>
      </c>
      <c r="C3" s="47"/>
      <c r="D3" s="322">
        <f>'SCA, HOLMENS_Sammandrag'!E2</f>
        <v>0</v>
      </c>
      <c r="E3" s="322"/>
      <c r="F3" s="322"/>
      <c r="G3" s="322"/>
      <c r="H3" s="759"/>
      <c r="I3" s="760"/>
      <c r="J3" s="760"/>
      <c r="K3" s="760"/>
      <c r="L3" s="761"/>
      <c r="M3" s="151"/>
      <c r="N3" s="151"/>
      <c r="O3" s="151"/>
      <c r="P3" s="151"/>
      <c r="Q3" s="151"/>
      <c r="R3" s="151"/>
      <c r="S3" s="151"/>
      <c r="T3" s="151"/>
      <c r="U3" s="151"/>
      <c r="V3" s="151"/>
      <c r="W3" s="151"/>
      <c r="X3" s="151"/>
      <c r="Y3" s="151"/>
      <c r="Z3" s="152"/>
      <c r="AA3" s="152"/>
      <c r="AB3" s="152"/>
      <c r="AC3" s="152"/>
      <c r="AD3" s="152"/>
      <c r="AE3" s="152"/>
      <c r="AF3" s="152"/>
      <c r="AG3" s="152"/>
      <c r="AH3" s="152"/>
      <c r="AI3" s="152"/>
      <c r="AJ3" s="152"/>
      <c r="AK3" s="152"/>
      <c r="AL3" s="152"/>
      <c r="AM3" s="152"/>
      <c r="AN3" s="152"/>
      <c r="AO3" s="152"/>
      <c r="AP3" s="152"/>
      <c r="AQ3" s="152"/>
      <c r="AR3" s="152"/>
      <c r="AS3" s="152"/>
      <c r="AT3" s="152"/>
      <c r="AU3" s="152"/>
      <c r="AV3" s="152"/>
      <c r="AW3" s="152"/>
      <c r="AX3" s="152"/>
      <c r="AY3" s="152"/>
      <c r="AZ3" s="152"/>
      <c r="BA3" s="152"/>
      <c r="BB3" s="152"/>
      <c r="BC3" s="152"/>
      <c r="BD3" s="152"/>
      <c r="BE3" s="152"/>
      <c r="BF3" s="152"/>
      <c r="BG3" s="152"/>
      <c r="BH3" s="152"/>
      <c r="BI3" s="152"/>
      <c r="BJ3" s="152"/>
      <c r="BK3" s="152"/>
      <c r="BL3" s="152"/>
      <c r="BM3" s="152"/>
      <c r="BN3" s="152"/>
      <c r="BO3" s="152"/>
      <c r="BP3" s="152"/>
      <c r="BQ3" s="152"/>
      <c r="BR3" s="152"/>
      <c r="BS3" s="152"/>
      <c r="BT3" s="152"/>
      <c r="BU3" s="152"/>
      <c r="BV3" s="152"/>
      <c r="BW3" s="152"/>
      <c r="BX3" s="152"/>
      <c r="BY3" s="152"/>
      <c r="BZ3" s="152"/>
      <c r="CA3" s="152"/>
      <c r="CB3" s="152"/>
      <c r="CC3" s="152"/>
      <c r="CD3" s="152"/>
      <c r="CE3" s="152"/>
      <c r="CF3" s="152"/>
      <c r="CG3" s="152"/>
      <c r="CH3" s="152"/>
      <c r="CI3" s="152"/>
      <c r="CJ3" s="152"/>
      <c r="CK3" s="152"/>
      <c r="CL3" s="152"/>
      <c r="CM3" s="152"/>
      <c r="CN3" s="152"/>
      <c r="CO3" s="152"/>
      <c r="CP3" s="152"/>
      <c r="CQ3" s="152"/>
      <c r="CR3" s="152"/>
      <c r="CS3" s="152"/>
      <c r="CT3" s="152"/>
      <c r="CU3" s="152"/>
      <c r="CV3" s="152"/>
      <c r="CW3" s="152"/>
      <c r="CX3" s="152"/>
      <c r="CY3" s="152"/>
      <c r="CZ3" s="152"/>
      <c r="DA3" s="152"/>
      <c r="DB3" s="152"/>
      <c r="DC3" s="152"/>
      <c r="DD3" s="152"/>
      <c r="DE3" s="152"/>
      <c r="DF3" s="152"/>
      <c r="DG3" s="152"/>
      <c r="DH3" s="152"/>
      <c r="DI3" s="152"/>
      <c r="DJ3" s="152"/>
      <c r="DK3" s="152"/>
      <c r="DL3" s="152"/>
      <c r="DM3" s="152"/>
      <c r="DN3" s="152"/>
      <c r="DO3" s="152"/>
      <c r="DP3" s="152"/>
      <c r="DQ3" s="152"/>
      <c r="DR3" s="152"/>
      <c r="DS3" s="152"/>
      <c r="DT3" s="152"/>
      <c r="DU3" s="152"/>
      <c r="DV3" s="152"/>
      <c r="DW3" s="152"/>
      <c r="DX3" s="152"/>
      <c r="DY3" s="152"/>
      <c r="DZ3" s="152"/>
      <c r="EA3" s="152"/>
      <c r="EB3" s="152"/>
      <c r="EC3" s="152"/>
      <c r="ED3" s="152"/>
      <c r="EE3" s="152"/>
      <c r="EF3" s="152"/>
      <c r="EG3" s="152"/>
      <c r="EH3" s="152"/>
      <c r="EI3" s="152"/>
      <c r="EJ3" s="152"/>
      <c r="EK3" s="152"/>
      <c r="EL3" s="152"/>
      <c r="EM3" s="152"/>
      <c r="EN3" s="152"/>
      <c r="EO3" s="152"/>
      <c r="EP3" s="152"/>
      <c r="EQ3" s="152"/>
      <c r="ER3" s="152"/>
      <c r="ES3" s="152"/>
      <c r="ET3" s="152"/>
      <c r="EU3" s="152"/>
      <c r="EV3" s="152"/>
      <c r="EW3" s="152"/>
      <c r="EX3" s="152"/>
      <c r="EY3" s="152"/>
      <c r="EZ3" s="152"/>
      <c r="FA3" s="152"/>
      <c r="FB3" s="152"/>
      <c r="FC3" s="152"/>
      <c r="FD3" s="152"/>
      <c r="FE3" s="152"/>
      <c r="FF3" s="152"/>
      <c r="FG3" s="152"/>
      <c r="FH3" s="152"/>
      <c r="FI3" s="152"/>
      <c r="FJ3" s="152"/>
      <c r="FK3" s="152"/>
      <c r="FL3" s="152"/>
      <c r="FM3" s="152"/>
      <c r="FN3" s="152"/>
      <c r="FO3" s="152"/>
      <c r="FP3" s="152"/>
      <c r="FQ3" s="152"/>
      <c r="FR3" s="152"/>
      <c r="FS3" s="152"/>
      <c r="FT3" s="152"/>
      <c r="FU3" s="152"/>
      <c r="FV3" s="152"/>
      <c r="FW3" s="152"/>
      <c r="FX3" s="152"/>
      <c r="FY3" s="152"/>
      <c r="FZ3" s="152"/>
      <c r="GA3" s="152"/>
      <c r="GB3" s="152"/>
      <c r="GC3" s="152"/>
      <c r="GD3" s="152"/>
      <c r="GE3" s="152"/>
      <c r="GF3" s="152"/>
      <c r="GG3" s="152"/>
      <c r="GH3" s="152"/>
      <c r="GI3" s="152"/>
      <c r="GJ3" s="152"/>
      <c r="GK3" s="152"/>
      <c r="GL3" s="152"/>
      <c r="GM3" s="152"/>
      <c r="GN3" s="152"/>
      <c r="GO3" s="152"/>
      <c r="GP3" s="152"/>
      <c r="GQ3" s="152"/>
      <c r="GR3" s="152"/>
      <c r="GS3" s="152"/>
      <c r="GT3" s="152"/>
      <c r="GU3" s="152"/>
      <c r="GV3" s="152"/>
      <c r="GW3" s="152"/>
      <c r="GX3" s="152"/>
      <c r="GY3" s="152"/>
      <c r="GZ3" s="152"/>
      <c r="HA3" s="152"/>
      <c r="HB3" s="152"/>
      <c r="HC3" s="152"/>
      <c r="HD3" s="152"/>
      <c r="HE3" s="152"/>
      <c r="HF3" s="152"/>
      <c r="HG3" s="152"/>
      <c r="HH3" s="152"/>
      <c r="HI3" s="152"/>
      <c r="HJ3" s="152"/>
      <c r="HK3" s="152"/>
      <c r="HL3" s="152"/>
      <c r="HM3" s="152"/>
      <c r="HN3" s="152"/>
      <c r="HO3" s="152"/>
      <c r="HP3" s="152"/>
      <c r="HQ3" s="152"/>
      <c r="HR3" s="152"/>
      <c r="HS3" s="152"/>
      <c r="HT3" s="152"/>
      <c r="HU3" s="152"/>
      <c r="HV3" s="152"/>
      <c r="HW3" s="152"/>
      <c r="HX3" s="152"/>
      <c r="HY3" s="152"/>
      <c r="HZ3" s="152"/>
      <c r="IA3" s="152"/>
      <c r="IB3" s="152"/>
      <c r="IC3" s="152"/>
      <c r="ID3" s="152"/>
      <c r="IE3" s="152"/>
      <c r="IF3" s="152"/>
      <c r="IG3" s="152"/>
      <c r="IH3" s="152"/>
      <c r="II3" s="152"/>
      <c r="IJ3" s="152"/>
      <c r="IK3" s="152"/>
      <c r="IL3" s="152"/>
      <c r="IM3" s="152"/>
      <c r="IN3" s="152"/>
      <c r="IO3" s="152"/>
      <c r="IP3" s="152"/>
      <c r="IQ3" s="152"/>
      <c r="IR3" s="152"/>
      <c r="IS3" s="152"/>
      <c r="IT3" s="152"/>
      <c r="IU3" s="152"/>
    </row>
    <row r="4" spans="1:255" x14ac:dyDescent="0.2">
      <c r="A4" s="116"/>
      <c r="B4" s="137"/>
      <c r="C4" s="49"/>
      <c r="D4" s="49"/>
      <c r="E4" s="49"/>
      <c r="F4" s="49"/>
      <c r="G4" s="49"/>
      <c r="H4" s="762"/>
      <c r="I4" s="763"/>
      <c r="J4" s="763"/>
      <c r="K4" s="763"/>
      <c r="L4" s="764"/>
      <c r="M4" s="151"/>
      <c r="N4" s="151"/>
      <c r="O4" s="151"/>
      <c r="P4" s="151"/>
      <c r="Q4" s="151"/>
      <c r="R4" s="151"/>
      <c r="S4" s="151"/>
      <c r="T4" s="151"/>
      <c r="U4" s="151"/>
      <c r="V4" s="151"/>
      <c r="W4" s="151"/>
      <c r="X4" s="151"/>
      <c r="Y4" s="151"/>
      <c r="Z4" s="152"/>
      <c r="AA4" s="152"/>
      <c r="AB4" s="152"/>
      <c r="AC4" s="152"/>
      <c r="AD4" s="152"/>
      <c r="AE4" s="152"/>
      <c r="AF4" s="152"/>
      <c r="AG4" s="152"/>
      <c r="AH4" s="152"/>
      <c r="AI4" s="152"/>
      <c r="AJ4" s="152"/>
      <c r="AK4" s="152"/>
      <c r="AL4" s="152"/>
      <c r="AM4" s="152"/>
      <c r="AN4" s="152"/>
      <c r="AO4" s="152"/>
      <c r="AP4" s="152"/>
      <c r="AQ4" s="152"/>
      <c r="AR4" s="152"/>
      <c r="AS4" s="152"/>
      <c r="AT4" s="152"/>
      <c r="AU4" s="152"/>
      <c r="AV4" s="152"/>
      <c r="AW4" s="152"/>
      <c r="AX4" s="152"/>
      <c r="AY4" s="152"/>
      <c r="AZ4" s="152"/>
      <c r="BA4" s="152"/>
      <c r="BB4" s="152"/>
      <c r="BC4" s="152"/>
      <c r="BD4" s="152"/>
      <c r="BE4" s="152"/>
      <c r="BF4" s="152"/>
      <c r="BG4" s="152"/>
      <c r="BH4" s="152"/>
      <c r="BI4" s="152"/>
      <c r="BJ4" s="152"/>
      <c r="BK4" s="152"/>
      <c r="BL4" s="152"/>
      <c r="BM4" s="152"/>
      <c r="BN4" s="152"/>
      <c r="BO4" s="152"/>
      <c r="BP4" s="152"/>
      <c r="BQ4" s="152"/>
      <c r="BR4" s="152"/>
      <c r="BS4" s="152"/>
      <c r="BT4" s="152"/>
      <c r="BU4" s="152"/>
      <c r="BV4" s="152"/>
      <c r="BW4" s="152"/>
      <c r="BX4" s="152"/>
      <c r="BY4" s="152"/>
      <c r="BZ4" s="152"/>
      <c r="CA4" s="152"/>
      <c r="CB4" s="152"/>
      <c r="CC4" s="152"/>
      <c r="CD4" s="152"/>
      <c r="CE4" s="152"/>
      <c r="CF4" s="152"/>
      <c r="CG4" s="152"/>
      <c r="CH4" s="152"/>
      <c r="CI4" s="152"/>
      <c r="CJ4" s="152"/>
      <c r="CK4" s="152"/>
      <c r="CL4" s="152"/>
      <c r="CM4" s="152"/>
      <c r="CN4" s="152"/>
      <c r="CO4" s="152"/>
      <c r="CP4" s="152"/>
      <c r="CQ4" s="152"/>
      <c r="CR4" s="152"/>
      <c r="CS4" s="152"/>
      <c r="CT4" s="152"/>
      <c r="CU4" s="152"/>
      <c r="CV4" s="152"/>
      <c r="CW4" s="152"/>
      <c r="CX4" s="152"/>
      <c r="CY4" s="152"/>
      <c r="CZ4" s="152"/>
      <c r="DA4" s="152"/>
      <c r="DB4" s="152"/>
      <c r="DC4" s="152"/>
      <c r="DD4" s="152"/>
      <c r="DE4" s="152"/>
      <c r="DF4" s="152"/>
      <c r="DG4" s="152"/>
      <c r="DH4" s="152"/>
      <c r="DI4" s="152"/>
      <c r="DJ4" s="152"/>
      <c r="DK4" s="152"/>
      <c r="DL4" s="152"/>
      <c r="DM4" s="152"/>
      <c r="DN4" s="152"/>
      <c r="DO4" s="152"/>
      <c r="DP4" s="152"/>
      <c r="DQ4" s="152"/>
      <c r="DR4" s="152"/>
      <c r="DS4" s="152"/>
      <c r="DT4" s="152"/>
      <c r="DU4" s="152"/>
      <c r="DV4" s="152"/>
      <c r="DW4" s="152"/>
      <c r="DX4" s="152"/>
      <c r="DY4" s="152"/>
      <c r="DZ4" s="152"/>
      <c r="EA4" s="152"/>
      <c r="EB4" s="152"/>
      <c r="EC4" s="152"/>
      <c r="ED4" s="152"/>
      <c r="EE4" s="152"/>
      <c r="EF4" s="152"/>
      <c r="EG4" s="152"/>
      <c r="EH4" s="152"/>
      <c r="EI4" s="152"/>
      <c r="EJ4" s="152"/>
      <c r="EK4" s="152"/>
      <c r="EL4" s="152"/>
      <c r="EM4" s="152"/>
      <c r="EN4" s="152"/>
      <c r="EO4" s="152"/>
      <c r="EP4" s="152"/>
      <c r="EQ4" s="152"/>
      <c r="ER4" s="152"/>
      <c r="ES4" s="152"/>
      <c r="ET4" s="152"/>
      <c r="EU4" s="152"/>
      <c r="EV4" s="152"/>
      <c r="EW4" s="152"/>
      <c r="EX4" s="152"/>
      <c r="EY4" s="152"/>
      <c r="EZ4" s="152"/>
      <c r="FA4" s="152"/>
      <c r="FB4" s="152"/>
      <c r="FC4" s="152"/>
      <c r="FD4" s="152"/>
      <c r="FE4" s="152"/>
      <c r="FF4" s="152"/>
      <c r="FG4" s="152"/>
      <c r="FH4" s="152"/>
      <c r="FI4" s="152"/>
      <c r="FJ4" s="152"/>
      <c r="FK4" s="152"/>
      <c r="FL4" s="152"/>
      <c r="FM4" s="152"/>
      <c r="FN4" s="152"/>
      <c r="FO4" s="152"/>
      <c r="FP4" s="152"/>
      <c r="FQ4" s="152"/>
      <c r="FR4" s="152"/>
      <c r="FS4" s="152"/>
      <c r="FT4" s="152"/>
      <c r="FU4" s="152"/>
      <c r="FV4" s="152"/>
      <c r="FW4" s="152"/>
      <c r="FX4" s="152"/>
      <c r="FY4" s="152"/>
      <c r="FZ4" s="152"/>
      <c r="GA4" s="152"/>
      <c r="GB4" s="152"/>
      <c r="GC4" s="152"/>
      <c r="GD4" s="152"/>
      <c r="GE4" s="152"/>
      <c r="GF4" s="152"/>
      <c r="GG4" s="152"/>
      <c r="GH4" s="152"/>
      <c r="GI4" s="152"/>
      <c r="GJ4" s="152"/>
      <c r="GK4" s="152"/>
      <c r="GL4" s="152"/>
      <c r="GM4" s="152"/>
      <c r="GN4" s="152"/>
      <c r="GO4" s="152"/>
      <c r="GP4" s="152"/>
      <c r="GQ4" s="152"/>
      <c r="GR4" s="152"/>
      <c r="GS4" s="152"/>
      <c r="GT4" s="152"/>
      <c r="GU4" s="152"/>
      <c r="GV4" s="152"/>
      <c r="GW4" s="152"/>
      <c r="GX4" s="152"/>
      <c r="GY4" s="152"/>
      <c r="GZ4" s="152"/>
      <c r="HA4" s="152"/>
      <c r="HB4" s="152"/>
      <c r="HC4" s="152"/>
      <c r="HD4" s="152"/>
      <c r="HE4" s="152"/>
      <c r="HF4" s="152"/>
      <c r="HG4" s="152"/>
      <c r="HH4" s="152"/>
      <c r="HI4" s="152"/>
      <c r="HJ4" s="152"/>
      <c r="HK4" s="152"/>
      <c r="HL4" s="152"/>
      <c r="HM4" s="152"/>
      <c r="HN4" s="152"/>
      <c r="HO4" s="152"/>
      <c r="HP4" s="152"/>
      <c r="HQ4" s="152"/>
      <c r="HR4" s="152"/>
      <c r="HS4" s="152"/>
      <c r="HT4" s="152"/>
      <c r="HU4" s="152"/>
      <c r="HV4" s="152"/>
      <c r="HW4" s="152"/>
      <c r="HX4" s="152"/>
      <c r="HY4" s="152"/>
      <c r="HZ4" s="152"/>
      <c r="IA4" s="152"/>
      <c r="IB4" s="152"/>
      <c r="IC4" s="152"/>
      <c r="ID4" s="152"/>
      <c r="IE4" s="152"/>
      <c r="IF4" s="152"/>
      <c r="IG4" s="152"/>
      <c r="IH4" s="152"/>
      <c r="II4" s="152"/>
      <c r="IJ4" s="152"/>
      <c r="IK4" s="152"/>
      <c r="IL4" s="152"/>
      <c r="IM4" s="152"/>
      <c r="IN4" s="152"/>
      <c r="IO4" s="152"/>
      <c r="IP4" s="152"/>
      <c r="IQ4" s="152"/>
      <c r="IR4" s="152"/>
      <c r="IS4" s="152"/>
      <c r="IT4" s="152"/>
      <c r="IU4" s="152"/>
    </row>
    <row r="5" spans="1:255" x14ac:dyDescent="0.2">
      <c r="A5" s="116"/>
      <c r="B5" s="154"/>
      <c r="C5" s="155"/>
      <c r="D5" s="155"/>
      <c r="E5" s="155"/>
      <c r="F5" s="155"/>
      <c r="G5" s="155"/>
      <c r="H5" s="155"/>
      <c r="I5" s="155"/>
      <c r="J5" s="155"/>
      <c r="K5" s="156"/>
      <c r="L5" s="160"/>
      <c r="M5" s="151"/>
      <c r="N5" s="151"/>
      <c r="O5" s="151"/>
      <c r="P5" s="151"/>
      <c r="Q5" s="151"/>
      <c r="R5" s="151"/>
      <c r="S5" s="151"/>
      <c r="T5" s="151"/>
      <c r="U5" s="151"/>
      <c r="V5" s="151"/>
      <c r="W5" s="151"/>
      <c r="X5" s="151"/>
      <c r="Y5" s="151"/>
      <c r="Z5" s="152"/>
      <c r="AA5" s="152"/>
      <c r="AB5" s="152"/>
      <c r="AC5" s="152"/>
      <c r="AD5" s="152"/>
      <c r="AE5" s="152"/>
      <c r="AF5" s="152"/>
      <c r="AG5" s="152"/>
      <c r="AH5" s="152"/>
      <c r="AI5" s="152"/>
      <c r="AJ5" s="152"/>
      <c r="AK5" s="152"/>
      <c r="AL5" s="152"/>
      <c r="AM5" s="152"/>
      <c r="AN5" s="152"/>
      <c r="AO5" s="152"/>
      <c r="AP5" s="152"/>
      <c r="AQ5" s="152"/>
      <c r="AR5" s="152"/>
      <c r="AS5" s="152"/>
      <c r="AT5" s="152"/>
      <c r="AU5" s="152"/>
      <c r="AV5" s="152"/>
      <c r="AW5" s="152"/>
      <c r="AX5" s="152"/>
      <c r="AY5" s="152"/>
      <c r="AZ5" s="152"/>
      <c r="BA5" s="152"/>
      <c r="BB5" s="152"/>
      <c r="BC5" s="152"/>
      <c r="BD5" s="152"/>
      <c r="BE5" s="152"/>
      <c r="BF5" s="152"/>
      <c r="BG5" s="152"/>
      <c r="BH5" s="152"/>
      <c r="BI5" s="152"/>
      <c r="BJ5" s="152"/>
      <c r="BK5" s="152"/>
      <c r="BL5" s="152"/>
      <c r="BM5" s="152"/>
      <c r="BN5" s="152"/>
      <c r="BO5" s="152"/>
      <c r="BP5" s="152"/>
      <c r="BQ5" s="152"/>
      <c r="BR5" s="152"/>
      <c r="BS5" s="152"/>
      <c r="BT5" s="152"/>
      <c r="BU5" s="152"/>
      <c r="BV5" s="152"/>
      <c r="BW5" s="152"/>
      <c r="BX5" s="152"/>
      <c r="BY5" s="152"/>
      <c r="BZ5" s="152"/>
      <c r="CA5" s="152"/>
      <c r="CB5" s="152"/>
      <c r="CC5" s="152"/>
      <c r="CD5" s="152"/>
      <c r="CE5" s="152"/>
      <c r="CF5" s="152"/>
      <c r="CG5" s="152"/>
      <c r="CH5" s="152"/>
      <c r="CI5" s="152"/>
      <c r="CJ5" s="152"/>
      <c r="CK5" s="152"/>
      <c r="CL5" s="152"/>
      <c r="CM5" s="152"/>
      <c r="CN5" s="152"/>
      <c r="CO5" s="152"/>
      <c r="CP5" s="152"/>
      <c r="CQ5" s="152"/>
      <c r="CR5" s="152"/>
      <c r="CS5" s="152"/>
      <c r="CT5" s="152"/>
      <c r="CU5" s="152"/>
      <c r="CV5" s="152"/>
      <c r="CW5" s="152"/>
      <c r="CX5" s="152"/>
      <c r="CY5" s="152"/>
      <c r="CZ5" s="152"/>
      <c r="DA5" s="152"/>
      <c r="DB5" s="152"/>
      <c r="DC5" s="152"/>
      <c r="DD5" s="152"/>
      <c r="DE5" s="152"/>
      <c r="DF5" s="152"/>
      <c r="DG5" s="152"/>
      <c r="DH5" s="152"/>
      <c r="DI5" s="152"/>
      <c r="DJ5" s="152"/>
      <c r="DK5" s="152"/>
      <c r="DL5" s="152"/>
      <c r="DM5" s="152"/>
      <c r="DN5" s="152"/>
      <c r="DO5" s="152"/>
      <c r="DP5" s="152"/>
      <c r="DQ5" s="152"/>
      <c r="DR5" s="152"/>
      <c r="DS5" s="152"/>
      <c r="DT5" s="152"/>
      <c r="DU5" s="152"/>
      <c r="DV5" s="152"/>
      <c r="DW5" s="152"/>
      <c r="DX5" s="152"/>
      <c r="DY5" s="152"/>
      <c r="DZ5" s="152"/>
      <c r="EA5" s="152"/>
      <c r="EB5" s="152"/>
      <c r="EC5" s="152"/>
      <c r="ED5" s="152"/>
      <c r="EE5" s="152"/>
      <c r="EF5" s="152"/>
      <c r="EG5" s="152"/>
      <c r="EH5" s="152"/>
      <c r="EI5" s="152"/>
      <c r="EJ5" s="152"/>
      <c r="EK5" s="152"/>
      <c r="EL5" s="152"/>
      <c r="EM5" s="152"/>
      <c r="EN5" s="152"/>
      <c r="EO5" s="152"/>
      <c r="EP5" s="152"/>
      <c r="EQ5" s="152"/>
      <c r="ER5" s="152"/>
      <c r="ES5" s="152"/>
      <c r="ET5" s="152"/>
      <c r="EU5" s="152"/>
      <c r="EV5" s="152"/>
      <c r="EW5" s="152"/>
      <c r="EX5" s="152"/>
      <c r="EY5" s="152"/>
      <c r="EZ5" s="152"/>
      <c r="FA5" s="152"/>
      <c r="FB5" s="152"/>
      <c r="FC5" s="152"/>
      <c r="FD5" s="152"/>
      <c r="FE5" s="152"/>
      <c r="FF5" s="152"/>
      <c r="FG5" s="152"/>
      <c r="FH5" s="152"/>
      <c r="FI5" s="152"/>
      <c r="FJ5" s="152"/>
      <c r="FK5" s="152"/>
      <c r="FL5" s="152"/>
      <c r="FM5" s="152"/>
      <c r="FN5" s="152"/>
      <c r="FO5" s="152"/>
      <c r="FP5" s="152"/>
      <c r="FQ5" s="152"/>
      <c r="FR5" s="152"/>
      <c r="FS5" s="152"/>
      <c r="FT5" s="152"/>
      <c r="FU5" s="152"/>
      <c r="FV5" s="152"/>
      <c r="FW5" s="152"/>
      <c r="FX5" s="152"/>
      <c r="FY5" s="152"/>
      <c r="FZ5" s="152"/>
      <c r="GA5" s="152"/>
      <c r="GB5" s="152"/>
      <c r="GC5" s="152"/>
      <c r="GD5" s="152"/>
      <c r="GE5" s="152"/>
      <c r="GF5" s="152"/>
      <c r="GG5" s="152"/>
      <c r="GH5" s="152"/>
      <c r="GI5" s="152"/>
      <c r="GJ5" s="152"/>
      <c r="GK5" s="152"/>
      <c r="GL5" s="152"/>
      <c r="GM5" s="152"/>
      <c r="GN5" s="152"/>
      <c r="GO5" s="152"/>
      <c r="GP5" s="152"/>
      <c r="GQ5" s="152"/>
      <c r="GR5" s="152"/>
      <c r="GS5" s="152"/>
      <c r="GT5" s="152"/>
      <c r="GU5" s="152"/>
      <c r="GV5" s="152"/>
      <c r="GW5" s="152"/>
      <c r="GX5" s="152"/>
      <c r="GY5" s="152"/>
      <c r="GZ5" s="152"/>
      <c r="HA5" s="152"/>
      <c r="HB5" s="152"/>
      <c r="HC5" s="152"/>
      <c r="HD5" s="152"/>
      <c r="HE5" s="152"/>
      <c r="HF5" s="152"/>
      <c r="HG5" s="152"/>
      <c r="HH5" s="152"/>
      <c r="HI5" s="152"/>
      <c r="HJ5" s="152"/>
      <c r="HK5" s="152"/>
      <c r="HL5" s="152"/>
      <c r="HM5" s="152"/>
      <c r="HN5" s="152"/>
      <c r="HO5" s="152"/>
      <c r="HP5" s="152"/>
      <c r="HQ5" s="152"/>
      <c r="HR5" s="152"/>
      <c r="HS5" s="152"/>
      <c r="HT5" s="152"/>
      <c r="HU5" s="152"/>
      <c r="HV5" s="152"/>
      <c r="HW5" s="152"/>
      <c r="HX5" s="152"/>
      <c r="HY5" s="152"/>
      <c r="HZ5" s="152"/>
      <c r="IA5" s="152"/>
      <c r="IB5" s="152"/>
      <c r="IC5" s="152"/>
      <c r="ID5" s="152"/>
      <c r="IE5" s="152"/>
      <c r="IF5" s="152"/>
      <c r="IG5" s="152"/>
      <c r="IH5" s="152"/>
      <c r="II5" s="152"/>
      <c r="IJ5" s="152"/>
      <c r="IK5" s="152"/>
      <c r="IL5" s="152"/>
      <c r="IM5" s="152"/>
      <c r="IN5" s="152"/>
      <c r="IO5" s="152"/>
      <c r="IP5" s="152"/>
      <c r="IQ5" s="152"/>
      <c r="IR5" s="152"/>
      <c r="IS5" s="152"/>
      <c r="IT5" s="152"/>
      <c r="IU5" s="152"/>
    </row>
    <row r="6" spans="1:255" x14ac:dyDescent="0.2">
      <c r="A6" s="116"/>
      <c r="B6" s="743" t="s">
        <v>3627</v>
      </c>
      <c r="C6" s="744"/>
      <c r="D6" s="745"/>
      <c r="E6" s="745"/>
      <c r="F6" s="745"/>
      <c r="G6" s="745"/>
      <c r="H6" s="765">
        <v>2020</v>
      </c>
      <c r="I6" s="765"/>
      <c r="J6" s="766"/>
      <c r="K6" s="766"/>
      <c r="L6" s="157" t="s">
        <v>590</v>
      </c>
      <c r="M6" s="151"/>
      <c r="N6" s="151"/>
      <c r="O6" s="151"/>
      <c r="P6" s="151"/>
      <c r="Q6" s="151"/>
      <c r="R6" s="151"/>
      <c r="S6" s="151"/>
      <c r="T6" s="151"/>
      <c r="U6" s="151"/>
      <c r="V6" s="151"/>
      <c r="W6" s="151"/>
      <c r="X6" s="151"/>
      <c r="Y6" s="151"/>
      <c r="Z6" s="152"/>
      <c r="AA6" s="152"/>
      <c r="AB6" s="152"/>
      <c r="AC6" s="152"/>
      <c r="AD6" s="152"/>
      <c r="AE6" s="152"/>
      <c r="AF6" s="152"/>
      <c r="AG6" s="152"/>
      <c r="AH6" s="152"/>
      <c r="AI6" s="152"/>
      <c r="AJ6" s="152"/>
      <c r="AK6" s="152"/>
      <c r="AL6" s="152"/>
      <c r="AM6" s="152"/>
      <c r="AN6" s="152"/>
      <c r="AO6" s="152"/>
      <c r="AP6" s="152"/>
      <c r="AQ6" s="152"/>
      <c r="AR6" s="152"/>
      <c r="AS6" s="152"/>
      <c r="AT6" s="152"/>
      <c r="AU6" s="152"/>
      <c r="AV6" s="152"/>
      <c r="AW6" s="152"/>
      <c r="AX6" s="152"/>
      <c r="AY6" s="152"/>
      <c r="AZ6" s="152"/>
      <c r="BA6" s="152"/>
      <c r="BB6" s="152"/>
      <c r="BC6" s="152"/>
      <c r="BD6" s="152"/>
      <c r="BE6" s="152"/>
      <c r="BF6" s="152"/>
      <c r="BG6" s="152"/>
      <c r="BH6" s="152"/>
      <c r="BI6" s="152"/>
      <c r="BJ6" s="152"/>
      <c r="BK6" s="152"/>
      <c r="BL6" s="152"/>
      <c r="BM6" s="152"/>
      <c r="BN6" s="152"/>
      <c r="BO6" s="152"/>
      <c r="BP6" s="152"/>
      <c r="BQ6" s="152"/>
      <c r="BR6" s="152"/>
      <c r="BS6" s="152"/>
      <c r="BT6" s="152"/>
      <c r="BU6" s="152"/>
      <c r="BV6" s="152"/>
      <c r="BW6" s="152"/>
      <c r="BX6" s="152"/>
      <c r="BY6" s="152"/>
      <c r="BZ6" s="152"/>
      <c r="CA6" s="152"/>
      <c r="CB6" s="152"/>
      <c r="CC6" s="152"/>
      <c r="CD6" s="152"/>
      <c r="CE6" s="152"/>
      <c r="CF6" s="152"/>
      <c r="CG6" s="152"/>
      <c r="CH6" s="152"/>
      <c r="CI6" s="152"/>
      <c r="CJ6" s="152"/>
      <c r="CK6" s="152"/>
      <c r="CL6" s="152"/>
      <c r="CM6" s="152"/>
      <c r="CN6" s="152"/>
      <c r="CO6" s="152"/>
      <c r="CP6" s="152"/>
      <c r="CQ6" s="152"/>
      <c r="CR6" s="152"/>
      <c r="CS6" s="152"/>
      <c r="CT6" s="152"/>
      <c r="CU6" s="152"/>
      <c r="CV6" s="152"/>
      <c r="CW6" s="152"/>
      <c r="CX6" s="152"/>
      <c r="CY6" s="152"/>
      <c r="CZ6" s="152"/>
      <c r="DA6" s="152"/>
      <c r="DB6" s="152"/>
      <c r="DC6" s="152"/>
      <c r="DD6" s="152"/>
      <c r="DE6" s="152"/>
      <c r="DF6" s="152"/>
      <c r="DG6" s="152"/>
      <c r="DH6" s="152"/>
      <c r="DI6" s="152"/>
      <c r="DJ6" s="152"/>
      <c r="DK6" s="152"/>
      <c r="DL6" s="152"/>
      <c r="DM6" s="152"/>
      <c r="DN6" s="152"/>
      <c r="DO6" s="152"/>
      <c r="DP6" s="152"/>
      <c r="DQ6" s="152"/>
      <c r="DR6" s="152"/>
      <c r="DS6" s="152"/>
      <c r="DT6" s="152"/>
      <c r="DU6" s="152"/>
      <c r="DV6" s="152"/>
      <c r="DW6" s="152"/>
      <c r="DX6" s="152"/>
      <c r="DY6" s="152"/>
      <c r="DZ6" s="152"/>
      <c r="EA6" s="152"/>
      <c r="EB6" s="152"/>
      <c r="EC6" s="152"/>
      <c r="ED6" s="152"/>
      <c r="EE6" s="152"/>
      <c r="EF6" s="152"/>
      <c r="EG6" s="152"/>
      <c r="EH6" s="152"/>
      <c r="EI6" s="152"/>
      <c r="EJ6" s="152"/>
      <c r="EK6" s="152"/>
      <c r="EL6" s="152"/>
      <c r="EM6" s="152"/>
      <c r="EN6" s="152"/>
      <c r="EO6" s="152"/>
      <c r="EP6" s="152"/>
      <c r="EQ6" s="152"/>
      <c r="ER6" s="152"/>
      <c r="ES6" s="152"/>
      <c r="ET6" s="152"/>
      <c r="EU6" s="152"/>
      <c r="EV6" s="152"/>
      <c r="EW6" s="152"/>
      <c r="EX6" s="152"/>
      <c r="EY6" s="152"/>
      <c r="EZ6" s="152"/>
      <c r="FA6" s="152"/>
      <c r="FB6" s="152"/>
      <c r="FC6" s="152"/>
      <c r="FD6" s="152"/>
      <c r="FE6" s="152"/>
      <c r="FF6" s="152"/>
      <c r="FG6" s="152"/>
      <c r="FH6" s="152"/>
      <c r="FI6" s="152"/>
      <c r="FJ6" s="152"/>
      <c r="FK6" s="152"/>
      <c r="FL6" s="152"/>
      <c r="FM6" s="152"/>
      <c r="FN6" s="152"/>
      <c r="FO6" s="152"/>
      <c r="FP6" s="152"/>
      <c r="FQ6" s="152"/>
      <c r="FR6" s="152"/>
      <c r="FS6" s="152"/>
      <c r="FT6" s="152"/>
      <c r="FU6" s="152"/>
      <c r="FV6" s="152"/>
      <c r="FW6" s="152"/>
      <c r="FX6" s="152"/>
      <c r="FY6" s="152"/>
      <c r="FZ6" s="152"/>
      <c r="GA6" s="152"/>
      <c r="GB6" s="152"/>
      <c r="GC6" s="152"/>
      <c r="GD6" s="152"/>
      <c r="GE6" s="152"/>
      <c r="GF6" s="152"/>
      <c r="GG6" s="152"/>
      <c r="GH6" s="152"/>
      <c r="GI6" s="152"/>
      <c r="GJ6" s="152"/>
      <c r="GK6" s="152"/>
      <c r="GL6" s="152"/>
      <c r="GM6" s="152"/>
      <c r="GN6" s="152"/>
      <c r="GO6" s="152"/>
      <c r="GP6" s="152"/>
      <c r="GQ6" s="152"/>
      <c r="GR6" s="152"/>
      <c r="GS6" s="152"/>
      <c r="GT6" s="152"/>
      <c r="GU6" s="152"/>
      <c r="GV6" s="152"/>
      <c r="GW6" s="152"/>
      <c r="GX6" s="152"/>
      <c r="GY6" s="152"/>
      <c r="GZ6" s="152"/>
      <c r="HA6" s="152"/>
      <c r="HB6" s="152"/>
      <c r="HC6" s="152"/>
      <c r="HD6" s="152"/>
      <c r="HE6" s="152"/>
      <c r="HF6" s="152"/>
      <c r="HG6" s="152"/>
      <c r="HH6" s="152"/>
      <c r="HI6" s="152"/>
      <c r="HJ6" s="152"/>
      <c r="HK6" s="152"/>
      <c r="HL6" s="152"/>
      <c r="HM6" s="152"/>
      <c r="HN6" s="152"/>
      <c r="HO6" s="152"/>
      <c r="HP6" s="152"/>
      <c r="HQ6" s="152"/>
      <c r="HR6" s="152"/>
      <c r="HS6" s="152"/>
      <c r="HT6" s="152"/>
      <c r="HU6" s="152"/>
      <c r="HV6" s="152"/>
      <c r="HW6" s="152"/>
      <c r="HX6" s="152"/>
      <c r="HY6" s="152"/>
      <c r="HZ6" s="152"/>
      <c r="IA6" s="152"/>
      <c r="IB6" s="152"/>
      <c r="IC6" s="152"/>
      <c r="ID6" s="152"/>
      <c r="IE6" s="152"/>
      <c r="IF6" s="152"/>
      <c r="IG6" s="152"/>
      <c r="IH6" s="152"/>
      <c r="II6" s="152"/>
      <c r="IJ6" s="152"/>
      <c r="IK6" s="152"/>
      <c r="IL6" s="152"/>
      <c r="IM6" s="152"/>
      <c r="IN6" s="152"/>
      <c r="IO6" s="152"/>
      <c r="IP6" s="152"/>
      <c r="IQ6" s="152"/>
      <c r="IR6" s="152"/>
      <c r="IS6" s="152"/>
      <c r="IT6" s="152"/>
      <c r="IU6" s="152"/>
    </row>
    <row r="7" spans="1:255" x14ac:dyDescent="0.2">
      <c r="A7" s="116"/>
      <c r="B7" s="746"/>
      <c r="C7" s="745"/>
      <c r="D7" s="745"/>
      <c r="E7" s="745"/>
      <c r="F7" s="745"/>
      <c r="G7" s="745"/>
      <c r="H7" s="749" t="s">
        <v>591</v>
      </c>
      <c r="I7" s="749"/>
      <c r="J7" s="750"/>
      <c r="K7" s="750"/>
      <c r="L7" s="157">
        <v>2.4700000000000002</v>
      </c>
      <c r="M7" s="151"/>
      <c r="N7" s="151"/>
      <c r="O7" s="151"/>
      <c r="P7" s="151"/>
      <c r="Q7" s="151"/>
      <c r="R7" s="151"/>
      <c r="S7" s="151"/>
      <c r="T7" s="151"/>
      <c r="U7" s="151"/>
      <c r="V7" s="151"/>
      <c r="W7" s="151"/>
      <c r="X7" s="151"/>
      <c r="Y7" s="151"/>
      <c r="Z7" s="152"/>
      <c r="AA7" s="152"/>
      <c r="AB7" s="152"/>
      <c r="AC7" s="152"/>
      <c r="AD7" s="152"/>
      <c r="AE7" s="152"/>
      <c r="AF7" s="152"/>
      <c r="AG7" s="152"/>
      <c r="AH7" s="152"/>
      <c r="AI7" s="152"/>
      <c r="AJ7" s="152"/>
      <c r="AK7" s="152"/>
      <c r="AL7" s="152"/>
      <c r="AM7" s="152"/>
      <c r="AN7" s="152"/>
      <c r="AO7" s="152"/>
      <c r="AP7" s="152"/>
      <c r="AQ7" s="152"/>
      <c r="AR7" s="152"/>
      <c r="AS7" s="152"/>
      <c r="AT7" s="152"/>
      <c r="AU7" s="152"/>
      <c r="AV7" s="152"/>
      <c r="AW7" s="152"/>
      <c r="AX7" s="152"/>
      <c r="AY7" s="152"/>
      <c r="AZ7" s="152"/>
      <c r="BA7" s="152"/>
      <c r="BB7" s="152"/>
      <c r="BC7" s="152"/>
      <c r="BD7" s="152"/>
      <c r="BE7" s="152"/>
      <c r="BF7" s="152"/>
      <c r="BG7" s="152"/>
      <c r="BH7" s="152"/>
      <c r="BI7" s="152"/>
      <c r="BJ7" s="152"/>
      <c r="BK7" s="152"/>
      <c r="BL7" s="152"/>
      <c r="BM7" s="152"/>
      <c r="BN7" s="152"/>
      <c r="BO7" s="152"/>
      <c r="BP7" s="152"/>
      <c r="BQ7" s="152"/>
      <c r="BR7" s="152"/>
      <c r="BS7" s="152"/>
      <c r="BT7" s="152"/>
      <c r="BU7" s="152"/>
      <c r="BV7" s="152"/>
      <c r="BW7" s="152"/>
      <c r="BX7" s="152"/>
      <c r="BY7" s="152"/>
      <c r="BZ7" s="152"/>
      <c r="CA7" s="152"/>
      <c r="CB7" s="152"/>
      <c r="CC7" s="152"/>
      <c r="CD7" s="152"/>
      <c r="CE7" s="152"/>
      <c r="CF7" s="152"/>
      <c r="CG7" s="152"/>
      <c r="CH7" s="152"/>
      <c r="CI7" s="152"/>
      <c r="CJ7" s="152"/>
      <c r="CK7" s="152"/>
      <c r="CL7" s="152"/>
      <c r="CM7" s="152"/>
      <c r="CN7" s="152"/>
      <c r="CO7" s="152"/>
      <c r="CP7" s="152"/>
      <c r="CQ7" s="152"/>
      <c r="CR7" s="152"/>
      <c r="CS7" s="152"/>
      <c r="CT7" s="152"/>
      <c r="CU7" s="152"/>
      <c r="CV7" s="152"/>
      <c r="CW7" s="152"/>
      <c r="CX7" s="152"/>
      <c r="CY7" s="152"/>
      <c r="CZ7" s="152"/>
      <c r="DA7" s="152"/>
      <c r="DB7" s="152"/>
      <c r="DC7" s="152"/>
      <c r="DD7" s="152"/>
      <c r="DE7" s="152"/>
      <c r="DF7" s="152"/>
      <c r="DG7" s="152"/>
      <c r="DH7" s="152"/>
      <c r="DI7" s="152"/>
      <c r="DJ7" s="152"/>
      <c r="DK7" s="152"/>
      <c r="DL7" s="152"/>
      <c r="DM7" s="152"/>
      <c r="DN7" s="152"/>
      <c r="DO7" s="152"/>
      <c r="DP7" s="152"/>
      <c r="DQ7" s="152"/>
      <c r="DR7" s="152"/>
      <c r="DS7" s="152"/>
      <c r="DT7" s="152"/>
      <c r="DU7" s="152"/>
      <c r="DV7" s="152"/>
      <c r="DW7" s="152"/>
      <c r="DX7" s="152"/>
      <c r="DY7" s="152"/>
      <c r="DZ7" s="152"/>
      <c r="EA7" s="152"/>
      <c r="EB7" s="152"/>
      <c r="EC7" s="152"/>
      <c r="ED7" s="152"/>
      <c r="EE7" s="152"/>
      <c r="EF7" s="152"/>
      <c r="EG7" s="152"/>
      <c r="EH7" s="152"/>
      <c r="EI7" s="152"/>
      <c r="EJ7" s="152"/>
      <c r="EK7" s="152"/>
      <c r="EL7" s="152"/>
      <c r="EM7" s="152"/>
      <c r="EN7" s="152"/>
      <c r="EO7" s="152"/>
      <c r="EP7" s="152"/>
      <c r="EQ7" s="152"/>
      <c r="ER7" s="152"/>
      <c r="ES7" s="152"/>
      <c r="ET7" s="152"/>
      <c r="EU7" s="152"/>
      <c r="EV7" s="152"/>
      <c r="EW7" s="152"/>
      <c r="EX7" s="152"/>
      <c r="EY7" s="152"/>
      <c r="EZ7" s="152"/>
      <c r="FA7" s="152"/>
      <c r="FB7" s="152"/>
      <c r="FC7" s="152"/>
      <c r="FD7" s="152"/>
      <c r="FE7" s="152"/>
      <c r="FF7" s="152"/>
      <c r="FG7" s="152"/>
      <c r="FH7" s="152"/>
      <c r="FI7" s="152"/>
      <c r="FJ7" s="152"/>
      <c r="FK7" s="152"/>
      <c r="FL7" s="152"/>
      <c r="FM7" s="152"/>
      <c r="FN7" s="152"/>
      <c r="FO7" s="152"/>
      <c r="FP7" s="152"/>
      <c r="FQ7" s="152"/>
      <c r="FR7" s="152"/>
      <c r="FS7" s="152"/>
      <c r="FT7" s="152"/>
      <c r="FU7" s="152"/>
      <c r="FV7" s="152"/>
      <c r="FW7" s="152"/>
      <c r="FX7" s="152"/>
      <c r="FY7" s="152"/>
      <c r="FZ7" s="152"/>
      <c r="GA7" s="152"/>
      <c r="GB7" s="152"/>
      <c r="GC7" s="152"/>
      <c r="GD7" s="152"/>
      <c r="GE7" s="152"/>
      <c r="GF7" s="152"/>
      <c r="GG7" s="152"/>
      <c r="GH7" s="152"/>
      <c r="GI7" s="152"/>
      <c r="GJ7" s="152"/>
      <c r="GK7" s="152"/>
      <c r="GL7" s="152"/>
      <c r="GM7" s="152"/>
      <c r="GN7" s="152"/>
      <c r="GO7" s="152"/>
      <c r="GP7" s="152"/>
      <c r="GQ7" s="152"/>
      <c r="GR7" s="152"/>
      <c r="GS7" s="152"/>
      <c r="GT7" s="152"/>
      <c r="GU7" s="152"/>
      <c r="GV7" s="152"/>
      <c r="GW7" s="152"/>
      <c r="GX7" s="152"/>
      <c r="GY7" s="152"/>
      <c r="GZ7" s="152"/>
      <c r="HA7" s="152"/>
      <c r="HB7" s="152"/>
      <c r="HC7" s="152"/>
      <c r="HD7" s="152"/>
      <c r="HE7" s="152"/>
      <c r="HF7" s="152"/>
      <c r="HG7" s="152"/>
      <c r="HH7" s="152"/>
      <c r="HI7" s="152"/>
      <c r="HJ7" s="152"/>
      <c r="HK7" s="152"/>
      <c r="HL7" s="152"/>
      <c r="HM7" s="152"/>
      <c r="HN7" s="152"/>
      <c r="HO7" s="152"/>
      <c r="HP7" s="152"/>
      <c r="HQ7" s="152"/>
      <c r="HR7" s="152"/>
      <c r="HS7" s="152"/>
      <c r="HT7" s="152"/>
      <c r="HU7" s="152"/>
      <c r="HV7" s="152"/>
      <c r="HW7" s="152"/>
      <c r="HX7" s="152"/>
      <c r="HY7" s="152"/>
      <c r="HZ7" s="152"/>
      <c r="IA7" s="152"/>
      <c r="IB7" s="152"/>
      <c r="IC7" s="152"/>
      <c r="ID7" s="152"/>
      <c r="IE7" s="152"/>
      <c r="IF7" s="152"/>
      <c r="IG7" s="152"/>
      <c r="IH7" s="152"/>
      <c r="II7" s="152"/>
      <c r="IJ7" s="152"/>
      <c r="IK7" s="152"/>
      <c r="IL7" s="152"/>
      <c r="IM7" s="152"/>
      <c r="IN7" s="152"/>
      <c r="IO7" s="152"/>
      <c r="IP7" s="152"/>
      <c r="IQ7" s="152"/>
      <c r="IR7" s="152"/>
      <c r="IS7" s="152"/>
      <c r="IT7" s="152"/>
      <c r="IU7" s="152"/>
    </row>
    <row r="8" spans="1:255" x14ac:dyDescent="0.2">
      <c r="A8" s="116"/>
      <c r="B8" s="747" t="s">
        <v>3628</v>
      </c>
      <c r="C8" s="748"/>
      <c r="D8" s="748"/>
      <c r="E8" s="748"/>
      <c r="F8" s="748"/>
      <c r="G8" s="158"/>
      <c r="H8" s="749" t="s">
        <v>592</v>
      </c>
      <c r="I8" s="749"/>
      <c r="J8" s="750"/>
      <c r="K8" s="750"/>
      <c r="L8" s="157">
        <v>3.02</v>
      </c>
      <c r="M8" s="151"/>
      <c r="N8" s="151"/>
      <c r="O8" s="151"/>
      <c r="P8" s="151"/>
      <c r="Q8" s="151"/>
      <c r="R8" s="151"/>
      <c r="S8" s="151"/>
      <c r="T8" s="151"/>
      <c r="U8" s="151"/>
      <c r="V8" s="151"/>
      <c r="W8" s="151"/>
      <c r="X8" s="151"/>
      <c r="Y8" s="151"/>
      <c r="Z8" s="152"/>
      <c r="AA8" s="152"/>
      <c r="AB8" s="152"/>
      <c r="AC8" s="152"/>
      <c r="AD8" s="152"/>
      <c r="AE8" s="152"/>
      <c r="AF8" s="152"/>
      <c r="AG8" s="152"/>
      <c r="AH8" s="152"/>
      <c r="AI8" s="152"/>
      <c r="AJ8" s="152"/>
      <c r="AK8" s="152"/>
      <c r="AL8" s="152"/>
      <c r="AM8" s="152"/>
      <c r="AN8" s="152"/>
      <c r="AO8" s="152"/>
      <c r="AP8" s="152"/>
      <c r="AQ8" s="152"/>
      <c r="AR8" s="152"/>
      <c r="AS8" s="152"/>
      <c r="AT8" s="152"/>
      <c r="AU8" s="152"/>
      <c r="AV8" s="152"/>
      <c r="AW8" s="152"/>
      <c r="AX8" s="152"/>
      <c r="AY8" s="152"/>
      <c r="AZ8" s="152"/>
      <c r="BA8" s="152"/>
      <c r="BB8" s="152"/>
      <c r="BC8" s="152"/>
      <c r="BD8" s="152"/>
      <c r="BE8" s="152"/>
      <c r="BF8" s="152"/>
      <c r="BG8" s="152"/>
      <c r="BH8" s="152"/>
      <c r="BI8" s="152"/>
      <c r="BJ8" s="152"/>
      <c r="BK8" s="152"/>
      <c r="BL8" s="152"/>
      <c r="BM8" s="152"/>
      <c r="BN8" s="152"/>
      <c r="BO8" s="152"/>
      <c r="BP8" s="152"/>
      <c r="BQ8" s="152"/>
      <c r="BR8" s="152"/>
      <c r="BS8" s="152"/>
      <c r="BT8" s="152"/>
      <c r="BU8" s="152"/>
      <c r="BV8" s="152"/>
      <c r="BW8" s="152"/>
      <c r="BX8" s="152"/>
      <c r="BY8" s="152"/>
      <c r="BZ8" s="152"/>
      <c r="CA8" s="152"/>
      <c r="CB8" s="152"/>
      <c r="CC8" s="152"/>
      <c r="CD8" s="152"/>
      <c r="CE8" s="152"/>
      <c r="CF8" s="152"/>
      <c r="CG8" s="152"/>
      <c r="CH8" s="152"/>
      <c r="CI8" s="152"/>
      <c r="CJ8" s="152"/>
      <c r="CK8" s="152"/>
      <c r="CL8" s="152"/>
      <c r="CM8" s="152"/>
      <c r="CN8" s="152"/>
      <c r="CO8" s="152"/>
      <c r="CP8" s="152"/>
      <c r="CQ8" s="152"/>
      <c r="CR8" s="152"/>
      <c r="CS8" s="152"/>
      <c r="CT8" s="152"/>
      <c r="CU8" s="152"/>
      <c r="CV8" s="152"/>
      <c r="CW8" s="152"/>
      <c r="CX8" s="152"/>
      <c r="CY8" s="152"/>
      <c r="CZ8" s="152"/>
      <c r="DA8" s="152"/>
      <c r="DB8" s="152"/>
      <c r="DC8" s="152"/>
      <c r="DD8" s="152"/>
      <c r="DE8" s="152"/>
      <c r="DF8" s="152"/>
      <c r="DG8" s="152"/>
      <c r="DH8" s="152"/>
      <c r="DI8" s="152"/>
      <c r="DJ8" s="152"/>
      <c r="DK8" s="152"/>
      <c r="DL8" s="152"/>
      <c r="DM8" s="152"/>
      <c r="DN8" s="152"/>
      <c r="DO8" s="152"/>
      <c r="DP8" s="152"/>
      <c r="DQ8" s="152"/>
      <c r="DR8" s="152"/>
      <c r="DS8" s="152"/>
      <c r="DT8" s="152"/>
      <c r="DU8" s="152"/>
      <c r="DV8" s="152"/>
      <c r="DW8" s="152"/>
      <c r="DX8" s="152"/>
      <c r="DY8" s="152"/>
      <c r="DZ8" s="152"/>
      <c r="EA8" s="152"/>
      <c r="EB8" s="152"/>
      <c r="EC8" s="152"/>
      <c r="ED8" s="152"/>
      <c r="EE8" s="152"/>
      <c r="EF8" s="152"/>
      <c r="EG8" s="152"/>
      <c r="EH8" s="152"/>
      <c r="EI8" s="152"/>
      <c r="EJ8" s="152"/>
      <c r="EK8" s="152"/>
      <c r="EL8" s="152"/>
      <c r="EM8" s="152"/>
      <c r="EN8" s="152"/>
      <c r="EO8" s="152"/>
      <c r="EP8" s="152"/>
      <c r="EQ8" s="152"/>
      <c r="ER8" s="152"/>
      <c r="ES8" s="152"/>
      <c r="ET8" s="152"/>
      <c r="EU8" s="152"/>
      <c r="EV8" s="152"/>
      <c r="EW8" s="152"/>
      <c r="EX8" s="152"/>
      <c r="EY8" s="152"/>
      <c r="EZ8" s="152"/>
      <c r="FA8" s="152"/>
      <c r="FB8" s="152"/>
      <c r="FC8" s="152"/>
      <c r="FD8" s="152"/>
      <c r="FE8" s="152"/>
      <c r="FF8" s="152"/>
      <c r="FG8" s="152"/>
      <c r="FH8" s="152"/>
      <c r="FI8" s="152"/>
      <c r="FJ8" s="152"/>
      <c r="FK8" s="152"/>
      <c r="FL8" s="152"/>
      <c r="FM8" s="152"/>
      <c r="FN8" s="152"/>
      <c r="FO8" s="152"/>
      <c r="FP8" s="152"/>
      <c r="FQ8" s="152"/>
      <c r="FR8" s="152"/>
      <c r="FS8" s="152"/>
      <c r="FT8" s="152"/>
      <c r="FU8" s="152"/>
      <c r="FV8" s="152"/>
      <c r="FW8" s="152"/>
      <c r="FX8" s="152"/>
      <c r="FY8" s="152"/>
      <c r="FZ8" s="152"/>
      <c r="GA8" s="152"/>
      <c r="GB8" s="152"/>
      <c r="GC8" s="152"/>
      <c r="GD8" s="152"/>
      <c r="GE8" s="152"/>
      <c r="GF8" s="152"/>
      <c r="GG8" s="152"/>
      <c r="GH8" s="152"/>
      <c r="GI8" s="152"/>
      <c r="GJ8" s="152"/>
      <c r="GK8" s="152"/>
      <c r="GL8" s="152"/>
      <c r="GM8" s="152"/>
      <c r="GN8" s="152"/>
      <c r="GO8" s="152"/>
      <c r="GP8" s="152"/>
      <c r="GQ8" s="152"/>
      <c r="GR8" s="152"/>
      <c r="GS8" s="152"/>
      <c r="GT8" s="152"/>
      <c r="GU8" s="152"/>
      <c r="GV8" s="152"/>
      <c r="GW8" s="152"/>
      <c r="GX8" s="152"/>
      <c r="GY8" s="152"/>
      <c r="GZ8" s="152"/>
      <c r="HA8" s="152"/>
      <c r="HB8" s="152"/>
      <c r="HC8" s="152"/>
      <c r="HD8" s="152"/>
      <c r="HE8" s="152"/>
      <c r="HF8" s="152"/>
      <c r="HG8" s="152"/>
      <c r="HH8" s="152"/>
      <c r="HI8" s="152"/>
      <c r="HJ8" s="152"/>
      <c r="HK8" s="152"/>
      <c r="HL8" s="152"/>
      <c r="HM8" s="152"/>
      <c r="HN8" s="152"/>
      <c r="HO8" s="152"/>
      <c r="HP8" s="152"/>
      <c r="HQ8" s="152"/>
      <c r="HR8" s="152"/>
      <c r="HS8" s="152"/>
      <c r="HT8" s="152"/>
      <c r="HU8" s="152"/>
      <c r="HV8" s="152"/>
      <c r="HW8" s="152"/>
      <c r="HX8" s="152"/>
      <c r="HY8" s="152"/>
      <c r="HZ8" s="152"/>
      <c r="IA8" s="152"/>
      <c r="IB8" s="152"/>
      <c r="IC8" s="152"/>
      <c r="ID8" s="152"/>
      <c r="IE8" s="152"/>
      <c r="IF8" s="152"/>
      <c r="IG8" s="152"/>
      <c r="IH8" s="152"/>
      <c r="II8" s="152"/>
      <c r="IJ8" s="152"/>
      <c r="IK8" s="152"/>
      <c r="IL8" s="152"/>
      <c r="IM8" s="152"/>
      <c r="IN8" s="152"/>
      <c r="IO8" s="152"/>
      <c r="IP8" s="152"/>
      <c r="IQ8" s="152"/>
      <c r="IR8" s="152"/>
      <c r="IS8" s="152"/>
      <c r="IT8" s="152"/>
      <c r="IU8" s="152"/>
    </row>
    <row r="9" spans="1:255" x14ac:dyDescent="0.2">
      <c r="A9" s="116"/>
      <c r="B9" s="747"/>
      <c r="C9" s="748"/>
      <c r="D9" s="748"/>
      <c r="E9" s="748"/>
      <c r="F9" s="748"/>
      <c r="G9" s="155"/>
      <c r="H9" s="749" t="s">
        <v>3070</v>
      </c>
      <c r="I9" s="749"/>
      <c r="J9" s="750"/>
      <c r="K9" s="750"/>
      <c r="L9" s="157">
        <v>3.48</v>
      </c>
      <c r="M9" s="151"/>
      <c r="N9" s="151"/>
      <c r="O9" s="151"/>
      <c r="P9" s="151"/>
      <c r="Q9" s="151"/>
      <c r="R9" s="151"/>
      <c r="S9" s="151"/>
      <c r="T9" s="151"/>
      <c r="U9" s="151"/>
      <c r="V9" s="151"/>
      <c r="W9" s="151"/>
      <c r="X9" s="151"/>
      <c r="Y9" s="151"/>
      <c r="Z9" s="152"/>
      <c r="AA9" s="152"/>
      <c r="AB9" s="152"/>
      <c r="AC9" s="152"/>
      <c r="AD9" s="152"/>
      <c r="AE9" s="152"/>
      <c r="AF9" s="152"/>
      <c r="AG9" s="152"/>
      <c r="AH9" s="152"/>
      <c r="AI9" s="152"/>
      <c r="AJ9" s="152"/>
      <c r="AK9" s="152"/>
      <c r="AL9" s="152"/>
      <c r="AM9" s="152"/>
      <c r="AN9" s="152"/>
      <c r="AO9" s="152"/>
      <c r="AP9" s="152"/>
      <c r="AQ9" s="152"/>
      <c r="AR9" s="152"/>
      <c r="AS9" s="152"/>
      <c r="AT9" s="152"/>
      <c r="AU9" s="152"/>
      <c r="AV9" s="152"/>
      <c r="AW9" s="152"/>
      <c r="AX9" s="152"/>
      <c r="AY9" s="152"/>
      <c r="AZ9" s="152"/>
      <c r="BA9" s="152"/>
      <c r="BB9" s="152"/>
      <c r="BC9" s="152"/>
      <c r="BD9" s="152"/>
      <c r="BE9" s="152"/>
      <c r="BF9" s="152"/>
      <c r="BG9" s="152"/>
      <c r="BH9" s="152"/>
      <c r="BI9" s="152"/>
      <c r="BJ9" s="152"/>
      <c r="BK9" s="152"/>
      <c r="BL9" s="152"/>
      <c r="BM9" s="152"/>
      <c r="BN9" s="152"/>
      <c r="BO9" s="152"/>
      <c r="BP9" s="152"/>
      <c r="BQ9" s="152"/>
      <c r="BR9" s="152"/>
      <c r="BS9" s="152"/>
      <c r="BT9" s="152"/>
      <c r="BU9" s="152"/>
      <c r="BV9" s="152"/>
      <c r="BW9" s="152"/>
      <c r="BX9" s="152"/>
      <c r="BY9" s="152"/>
      <c r="BZ9" s="152"/>
      <c r="CA9" s="152"/>
      <c r="CB9" s="152"/>
      <c r="CC9" s="152"/>
      <c r="CD9" s="152"/>
      <c r="CE9" s="152"/>
      <c r="CF9" s="152"/>
      <c r="CG9" s="152"/>
      <c r="CH9" s="152"/>
      <c r="CI9" s="152"/>
      <c r="CJ9" s="152"/>
      <c r="CK9" s="152"/>
      <c r="CL9" s="152"/>
      <c r="CM9" s="152"/>
      <c r="CN9" s="152"/>
      <c r="CO9" s="152"/>
      <c r="CP9" s="152"/>
      <c r="CQ9" s="152"/>
      <c r="CR9" s="152"/>
      <c r="CS9" s="152"/>
      <c r="CT9" s="152"/>
      <c r="CU9" s="152"/>
      <c r="CV9" s="152"/>
      <c r="CW9" s="152"/>
      <c r="CX9" s="152"/>
      <c r="CY9" s="152"/>
      <c r="CZ9" s="152"/>
      <c r="DA9" s="152"/>
      <c r="DB9" s="152"/>
      <c r="DC9" s="152"/>
      <c r="DD9" s="152"/>
      <c r="DE9" s="152"/>
      <c r="DF9" s="152"/>
      <c r="DG9" s="152"/>
      <c r="DH9" s="152"/>
      <c r="DI9" s="152"/>
      <c r="DJ9" s="152"/>
      <c r="DK9" s="152"/>
      <c r="DL9" s="152"/>
      <c r="DM9" s="152"/>
      <c r="DN9" s="152"/>
      <c r="DO9" s="152"/>
      <c r="DP9" s="152"/>
      <c r="DQ9" s="152"/>
      <c r="DR9" s="152"/>
      <c r="DS9" s="152"/>
      <c r="DT9" s="152"/>
      <c r="DU9" s="152"/>
      <c r="DV9" s="152"/>
      <c r="DW9" s="152"/>
      <c r="DX9" s="152"/>
      <c r="DY9" s="152"/>
      <c r="DZ9" s="152"/>
      <c r="EA9" s="152"/>
      <c r="EB9" s="152"/>
      <c r="EC9" s="152"/>
      <c r="ED9" s="152"/>
      <c r="EE9" s="152"/>
      <c r="EF9" s="152"/>
      <c r="EG9" s="152"/>
      <c r="EH9" s="152"/>
      <c r="EI9" s="152"/>
      <c r="EJ9" s="152"/>
      <c r="EK9" s="152"/>
      <c r="EL9" s="152"/>
      <c r="EM9" s="152"/>
      <c r="EN9" s="152"/>
      <c r="EO9" s="152"/>
      <c r="EP9" s="152"/>
      <c r="EQ9" s="152"/>
      <c r="ER9" s="152"/>
      <c r="ES9" s="152"/>
      <c r="ET9" s="152"/>
      <c r="EU9" s="152"/>
      <c r="EV9" s="152"/>
      <c r="EW9" s="152"/>
      <c r="EX9" s="152"/>
      <c r="EY9" s="152"/>
      <c r="EZ9" s="152"/>
      <c r="FA9" s="152"/>
      <c r="FB9" s="152"/>
      <c r="FC9" s="152"/>
      <c r="FD9" s="152"/>
      <c r="FE9" s="152"/>
      <c r="FF9" s="152"/>
      <c r="FG9" s="152"/>
      <c r="FH9" s="152"/>
      <c r="FI9" s="152"/>
      <c r="FJ9" s="152"/>
      <c r="FK9" s="152"/>
      <c r="FL9" s="152"/>
      <c r="FM9" s="152"/>
      <c r="FN9" s="152"/>
      <c r="FO9" s="152"/>
      <c r="FP9" s="152"/>
      <c r="FQ9" s="152"/>
      <c r="FR9" s="152"/>
      <c r="FS9" s="152"/>
      <c r="FT9" s="152"/>
      <c r="FU9" s="152"/>
      <c r="FV9" s="152"/>
      <c r="FW9" s="152"/>
      <c r="FX9" s="152"/>
      <c r="FY9" s="152"/>
      <c r="FZ9" s="152"/>
      <c r="GA9" s="152"/>
      <c r="GB9" s="152"/>
      <c r="GC9" s="152"/>
      <c r="GD9" s="152"/>
      <c r="GE9" s="152"/>
      <c r="GF9" s="152"/>
      <c r="GG9" s="152"/>
      <c r="GH9" s="152"/>
      <c r="GI9" s="152"/>
      <c r="GJ9" s="152"/>
      <c r="GK9" s="152"/>
      <c r="GL9" s="152"/>
      <c r="GM9" s="152"/>
      <c r="GN9" s="152"/>
      <c r="GO9" s="152"/>
      <c r="GP9" s="152"/>
      <c r="GQ9" s="152"/>
      <c r="GR9" s="152"/>
      <c r="GS9" s="152"/>
      <c r="GT9" s="152"/>
      <c r="GU9" s="152"/>
      <c r="GV9" s="152"/>
      <c r="GW9" s="152"/>
      <c r="GX9" s="152"/>
      <c r="GY9" s="152"/>
      <c r="GZ9" s="152"/>
      <c r="HA9" s="152"/>
      <c r="HB9" s="152"/>
      <c r="HC9" s="152"/>
      <c r="HD9" s="152"/>
      <c r="HE9" s="152"/>
      <c r="HF9" s="152"/>
      <c r="HG9" s="152"/>
      <c r="HH9" s="152"/>
      <c r="HI9" s="152"/>
      <c r="HJ9" s="152"/>
      <c r="HK9" s="152"/>
      <c r="HL9" s="152"/>
      <c r="HM9" s="152"/>
      <c r="HN9" s="152"/>
      <c r="HO9" s="152"/>
      <c r="HP9" s="152"/>
      <c r="HQ9" s="152"/>
      <c r="HR9" s="152"/>
      <c r="HS9" s="152"/>
      <c r="HT9" s="152"/>
      <c r="HU9" s="152"/>
      <c r="HV9" s="152"/>
      <c r="HW9" s="152"/>
      <c r="HX9" s="152"/>
      <c r="HY9" s="152"/>
      <c r="HZ9" s="152"/>
      <c r="IA9" s="152"/>
      <c r="IB9" s="152"/>
      <c r="IC9" s="152"/>
      <c r="ID9" s="152"/>
      <c r="IE9" s="152"/>
      <c r="IF9" s="152"/>
      <c r="IG9" s="152"/>
      <c r="IH9" s="152"/>
      <c r="II9" s="152"/>
      <c r="IJ9" s="152"/>
      <c r="IK9" s="152"/>
      <c r="IL9" s="152"/>
      <c r="IM9" s="152"/>
      <c r="IN9" s="152"/>
      <c r="IO9" s="152"/>
      <c r="IP9" s="152"/>
      <c r="IQ9" s="152"/>
      <c r="IR9" s="152"/>
      <c r="IS9" s="152"/>
      <c r="IT9" s="152"/>
      <c r="IU9" s="152"/>
    </row>
    <row r="10" spans="1:255" x14ac:dyDescent="0.2">
      <c r="A10" s="116"/>
      <c r="B10" s="154"/>
      <c r="C10" s="130"/>
      <c r="D10" s="155"/>
      <c r="E10" s="155"/>
      <c r="F10" s="155"/>
      <c r="G10" s="158"/>
      <c r="H10" s="749" t="s">
        <v>3071</v>
      </c>
      <c r="I10" s="749"/>
      <c r="J10" s="750"/>
      <c r="K10" s="750"/>
      <c r="L10" s="157">
        <v>4.4400000000000004</v>
      </c>
      <c r="M10" s="151"/>
      <c r="N10" s="151"/>
      <c r="O10" s="151"/>
      <c r="P10" s="151"/>
      <c r="Q10" s="151"/>
      <c r="R10" s="151"/>
      <c r="S10" s="151"/>
      <c r="T10" s="151"/>
      <c r="U10" s="151"/>
      <c r="V10" s="151"/>
      <c r="W10" s="151"/>
      <c r="X10" s="151"/>
      <c r="Y10" s="151"/>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152"/>
      <c r="CK10" s="152"/>
      <c r="CL10" s="152"/>
      <c r="CM10" s="152"/>
      <c r="CN10" s="152"/>
      <c r="CO10" s="152"/>
      <c r="CP10" s="152"/>
      <c r="CQ10" s="152"/>
      <c r="CR10" s="152"/>
      <c r="CS10" s="152"/>
      <c r="CT10" s="152"/>
      <c r="CU10" s="152"/>
      <c r="CV10" s="152"/>
      <c r="CW10" s="152"/>
      <c r="CX10" s="152"/>
      <c r="CY10" s="152"/>
      <c r="CZ10" s="152"/>
      <c r="DA10" s="152"/>
      <c r="DB10" s="152"/>
      <c r="DC10" s="152"/>
      <c r="DD10" s="152"/>
      <c r="DE10" s="152"/>
      <c r="DF10" s="152"/>
      <c r="DG10" s="152"/>
      <c r="DH10" s="152"/>
      <c r="DI10" s="152"/>
      <c r="DJ10" s="152"/>
      <c r="DK10" s="152"/>
      <c r="DL10" s="152"/>
      <c r="DM10" s="152"/>
      <c r="DN10" s="152"/>
      <c r="DO10" s="152"/>
      <c r="DP10" s="152"/>
      <c r="DQ10" s="152"/>
      <c r="DR10" s="152"/>
      <c r="DS10" s="152"/>
      <c r="DT10" s="152"/>
      <c r="DU10" s="152"/>
      <c r="DV10" s="152"/>
      <c r="DW10" s="152"/>
      <c r="DX10" s="152"/>
      <c r="DY10" s="152"/>
      <c r="DZ10" s="152"/>
      <c r="EA10" s="152"/>
      <c r="EB10" s="152"/>
      <c r="EC10" s="152"/>
      <c r="ED10" s="152"/>
      <c r="EE10" s="152"/>
      <c r="EF10" s="152"/>
      <c r="EG10" s="152"/>
      <c r="EH10" s="152"/>
      <c r="EI10" s="152"/>
      <c r="EJ10" s="152"/>
      <c r="EK10" s="152"/>
      <c r="EL10" s="152"/>
      <c r="EM10" s="152"/>
      <c r="EN10" s="152"/>
      <c r="EO10" s="152"/>
      <c r="EP10" s="152"/>
      <c r="EQ10" s="152"/>
      <c r="ER10" s="152"/>
      <c r="ES10" s="152"/>
      <c r="ET10" s="152"/>
      <c r="EU10" s="152"/>
      <c r="EV10" s="152"/>
      <c r="EW10" s="152"/>
      <c r="EX10" s="152"/>
      <c r="EY10" s="152"/>
      <c r="EZ10" s="152"/>
      <c r="FA10" s="152"/>
      <c r="FB10" s="152"/>
      <c r="FC10" s="152"/>
      <c r="FD10" s="152"/>
      <c r="FE10" s="152"/>
      <c r="FF10" s="152"/>
      <c r="FG10" s="152"/>
      <c r="FH10" s="152"/>
      <c r="FI10" s="152"/>
      <c r="FJ10" s="152"/>
      <c r="FK10" s="152"/>
      <c r="FL10" s="152"/>
      <c r="FM10" s="152"/>
      <c r="FN10" s="152"/>
      <c r="FO10" s="152"/>
      <c r="FP10" s="152"/>
      <c r="FQ10" s="152"/>
      <c r="FR10" s="152"/>
      <c r="FS10" s="152"/>
      <c r="FT10" s="152"/>
      <c r="FU10" s="152"/>
      <c r="FV10" s="152"/>
      <c r="FW10" s="152"/>
      <c r="FX10" s="152"/>
      <c r="FY10" s="152"/>
      <c r="FZ10" s="152"/>
      <c r="GA10" s="152"/>
      <c r="GB10" s="152"/>
      <c r="GC10" s="152"/>
      <c r="GD10" s="152"/>
      <c r="GE10" s="152"/>
      <c r="GF10" s="152"/>
      <c r="GG10" s="152"/>
      <c r="GH10" s="152"/>
      <c r="GI10" s="152"/>
      <c r="GJ10" s="152"/>
      <c r="GK10" s="152"/>
      <c r="GL10" s="152"/>
      <c r="GM10" s="152"/>
      <c r="GN10" s="152"/>
      <c r="GO10" s="152"/>
      <c r="GP10" s="152"/>
      <c r="GQ10" s="152"/>
      <c r="GR10" s="152"/>
      <c r="GS10" s="152"/>
      <c r="GT10" s="152"/>
      <c r="GU10" s="152"/>
      <c r="GV10" s="152"/>
      <c r="GW10" s="152"/>
      <c r="GX10" s="152"/>
      <c r="GY10" s="152"/>
      <c r="GZ10" s="152"/>
      <c r="HA10" s="152"/>
      <c r="HB10" s="152"/>
      <c r="HC10" s="152"/>
      <c r="HD10" s="152"/>
      <c r="HE10" s="152"/>
      <c r="HF10" s="152"/>
      <c r="HG10" s="152"/>
      <c r="HH10" s="152"/>
      <c r="HI10" s="152"/>
      <c r="HJ10" s="152"/>
      <c r="HK10" s="152"/>
      <c r="HL10" s="152"/>
      <c r="HM10" s="152"/>
      <c r="HN10" s="152"/>
      <c r="HO10" s="152"/>
      <c r="HP10" s="152"/>
      <c r="HQ10" s="152"/>
      <c r="HR10" s="152"/>
      <c r="HS10" s="152"/>
      <c r="HT10" s="152"/>
      <c r="HU10" s="152"/>
      <c r="HV10" s="152"/>
      <c r="HW10" s="152"/>
      <c r="HX10" s="152"/>
      <c r="HY10" s="152"/>
      <c r="HZ10" s="152"/>
      <c r="IA10" s="152"/>
      <c r="IB10" s="152"/>
      <c r="IC10" s="152"/>
      <c r="ID10" s="152"/>
      <c r="IE10" s="152"/>
      <c r="IF10" s="152"/>
      <c r="IG10" s="152"/>
      <c r="IH10" s="152"/>
      <c r="II10" s="152"/>
      <c r="IJ10" s="152"/>
      <c r="IK10" s="152"/>
      <c r="IL10" s="152"/>
      <c r="IM10" s="152"/>
      <c r="IN10" s="152"/>
      <c r="IO10" s="152"/>
      <c r="IP10" s="152"/>
      <c r="IQ10" s="152"/>
      <c r="IR10" s="152"/>
      <c r="IS10" s="152"/>
      <c r="IT10" s="152"/>
      <c r="IU10" s="152"/>
    </row>
    <row r="11" spans="1:255" x14ac:dyDescent="0.2">
      <c r="A11" s="116"/>
      <c r="B11" s="138"/>
      <c r="C11" s="13"/>
      <c r="D11" s="13"/>
      <c r="E11" s="13"/>
      <c r="F11" s="13"/>
      <c r="G11" s="13"/>
      <c r="H11" s="749" t="s">
        <v>3072</v>
      </c>
      <c r="I11" s="749"/>
      <c r="J11" s="750"/>
      <c r="K11" s="750"/>
      <c r="L11" s="157">
        <v>4.5999999999999996</v>
      </c>
      <c r="M11" s="116"/>
      <c r="N11" s="116"/>
      <c r="O11" s="116"/>
      <c r="P11" s="116"/>
      <c r="Q11" s="116"/>
      <c r="R11" s="116"/>
      <c r="S11" s="116"/>
      <c r="T11" s="116"/>
      <c r="U11" s="116"/>
      <c r="V11" s="116"/>
      <c r="W11" s="116"/>
      <c r="X11" s="116"/>
      <c r="Y11" s="116"/>
    </row>
    <row r="12" spans="1:255" ht="13.5" thickBot="1" x14ac:dyDescent="0.25">
      <c r="A12" s="116"/>
      <c r="B12" s="138"/>
      <c r="C12" s="13"/>
      <c r="D12" s="13"/>
      <c r="E12" s="13"/>
      <c r="F12" s="132" t="s">
        <v>3629</v>
      </c>
      <c r="G12" s="13"/>
      <c r="H12" s="132" t="s">
        <v>3630</v>
      </c>
      <c r="I12" s="13"/>
      <c r="J12" s="132" t="s">
        <v>3631</v>
      </c>
      <c r="K12" s="13"/>
      <c r="L12" s="161" t="s">
        <v>3632</v>
      </c>
      <c r="M12" s="116"/>
      <c r="N12" s="116"/>
      <c r="O12" s="116"/>
      <c r="P12" s="116"/>
      <c r="Q12" s="116"/>
      <c r="R12" s="116"/>
      <c r="S12" s="116"/>
      <c r="T12" s="116"/>
      <c r="U12" s="116"/>
      <c r="V12" s="116"/>
      <c r="W12" s="116"/>
      <c r="X12" s="116"/>
      <c r="Y12" s="116"/>
    </row>
    <row r="13" spans="1:255" ht="13.5" thickBot="1" x14ac:dyDescent="0.25">
      <c r="A13" s="116"/>
      <c r="B13" s="767" t="s">
        <v>588</v>
      </c>
      <c r="C13" s="768"/>
      <c r="D13" s="768"/>
      <c r="E13" s="118"/>
      <c r="F13" s="117"/>
      <c r="G13" s="13"/>
      <c r="H13" s="117"/>
      <c r="I13" s="13"/>
      <c r="J13" s="117"/>
      <c r="K13" s="13"/>
      <c r="L13" s="256"/>
      <c r="M13" s="116"/>
      <c r="N13" s="116"/>
      <c r="O13" s="116"/>
      <c r="P13" s="116"/>
      <c r="Q13" s="116"/>
      <c r="R13" s="116"/>
      <c r="S13" s="116"/>
      <c r="T13" s="116"/>
      <c r="U13" s="116"/>
      <c r="V13" s="116"/>
      <c r="W13" s="116"/>
      <c r="X13" s="116"/>
      <c r="Y13" s="116"/>
    </row>
    <row r="14" spans="1:255" ht="13.5" thickBot="1" x14ac:dyDescent="0.25">
      <c r="A14" s="116"/>
      <c r="B14" s="138"/>
      <c r="C14" s="13"/>
      <c r="D14" s="13"/>
      <c r="E14" s="13"/>
      <c r="F14" s="13"/>
      <c r="G14" s="13"/>
      <c r="H14" s="13"/>
      <c r="I14" s="13"/>
      <c r="J14" s="13"/>
      <c r="K14" s="13"/>
      <c r="L14" s="162"/>
      <c r="M14" s="116"/>
      <c r="N14" s="116"/>
      <c r="O14" s="116"/>
      <c r="P14" s="116"/>
      <c r="Q14" s="116"/>
      <c r="R14" s="116"/>
      <c r="S14" s="116"/>
      <c r="T14" s="116"/>
      <c r="U14" s="116"/>
      <c r="V14" s="116"/>
      <c r="W14" s="116"/>
      <c r="X14" s="116"/>
      <c r="Y14" s="116"/>
    </row>
    <row r="15" spans="1:255" ht="13.5" thickBot="1" x14ac:dyDescent="0.25">
      <c r="A15" s="116"/>
      <c r="B15" s="767" t="s">
        <v>589</v>
      </c>
      <c r="C15" s="768"/>
      <c r="D15" s="768"/>
      <c r="E15" s="118"/>
      <c r="F15" s="125"/>
      <c r="G15" s="13"/>
      <c r="H15" s="125"/>
      <c r="I15" s="13"/>
      <c r="J15" s="125"/>
      <c r="K15" s="13"/>
      <c r="L15" s="257"/>
      <c r="M15" s="116"/>
      <c r="N15" s="116"/>
      <c r="O15" s="116"/>
      <c r="P15" s="116"/>
      <c r="Q15" s="116"/>
      <c r="R15" s="116"/>
      <c r="S15" s="116"/>
      <c r="T15" s="116"/>
      <c r="U15" s="116"/>
      <c r="V15" s="116"/>
      <c r="W15" s="116"/>
      <c r="X15" s="116"/>
      <c r="Y15" s="116"/>
    </row>
    <row r="16" spans="1:255" ht="13.5" thickBot="1" x14ac:dyDescent="0.25">
      <c r="A16" s="116"/>
      <c r="B16" s="139"/>
      <c r="C16" s="130"/>
      <c r="D16" s="130"/>
      <c r="E16" s="13"/>
      <c r="F16" s="13"/>
      <c r="G16" s="13"/>
      <c r="H16" s="13"/>
      <c r="I16" s="13"/>
      <c r="J16" s="13"/>
      <c r="K16" s="184"/>
      <c r="L16" s="162"/>
      <c r="M16" s="116"/>
      <c r="N16" s="116"/>
      <c r="O16" s="116"/>
      <c r="P16" s="116"/>
      <c r="Q16" s="116"/>
      <c r="R16" s="116"/>
      <c r="S16" s="116"/>
      <c r="T16" s="116"/>
      <c r="U16" s="116"/>
      <c r="V16" s="116"/>
      <c r="W16" s="116"/>
      <c r="X16" s="116"/>
      <c r="Y16" s="116"/>
    </row>
    <row r="17" spans="1:25" ht="15" thickBot="1" x14ac:dyDescent="0.25">
      <c r="A17" s="116"/>
      <c r="B17" s="767" t="s">
        <v>3633</v>
      </c>
      <c r="C17" s="768"/>
      <c r="D17" s="768"/>
      <c r="E17" s="118"/>
      <c r="F17" s="119">
        <v>3.02</v>
      </c>
      <c r="G17" s="13"/>
      <c r="H17" s="131"/>
      <c r="I17" s="131"/>
      <c r="J17" s="131"/>
      <c r="K17" s="131"/>
      <c r="L17" s="163"/>
      <c r="M17" s="116"/>
      <c r="N17" s="116"/>
      <c r="O17" s="116"/>
      <c r="P17" s="116"/>
      <c r="Q17" s="116"/>
      <c r="R17" s="116"/>
      <c r="S17" s="116"/>
      <c r="T17" s="116"/>
      <c r="U17" s="116"/>
      <c r="V17" s="116"/>
      <c r="W17" s="116"/>
      <c r="X17" s="116"/>
      <c r="Y17" s="116"/>
    </row>
    <row r="18" spans="1:25" ht="13.5" thickBot="1" x14ac:dyDescent="0.25">
      <c r="A18" s="116"/>
      <c r="B18" s="140"/>
      <c r="C18" s="126"/>
      <c r="D18" s="126"/>
      <c r="E18" s="126"/>
      <c r="F18" s="133">
        <f>SUM(F15*F13)</f>
        <v>0</v>
      </c>
      <c r="G18" s="133"/>
      <c r="H18" s="133">
        <f>SUM(H15*H13)</f>
        <v>0</v>
      </c>
      <c r="I18" s="133"/>
      <c r="J18" s="133">
        <f>SUM(J15*J13)</f>
        <v>0</v>
      </c>
      <c r="K18" s="133"/>
      <c r="L18" s="163">
        <f>SUM(L15*L13)</f>
        <v>0</v>
      </c>
      <c r="M18" s="116"/>
      <c r="N18" s="116"/>
      <c r="O18" s="116"/>
      <c r="P18" s="116"/>
      <c r="Q18" s="116"/>
      <c r="R18" s="116"/>
      <c r="S18" s="116"/>
      <c r="T18" s="116"/>
      <c r="U18" s="116"/>
      <c r="V18" s="116"/>
      <c r="W18" s="116"/>
      <c r="X18" s="116"/>
      <c r="Y18" s="116"/>
    </row>
    <row r="19" spans="1:25" ht="13.5" thickBot="1" x14ac:dyDescent="0.25">
      <c r="A19" s="116"/>
      <c r="B19" s="770" t="s">
        <v>593</v>
      </c>
      <c r="C19" s="771"/>
      <c r="D19" s="771"/>
      <c r="E19" s="772"/>
      <c r="F19" s="134">
        <f>SUM(F18:L18)</f>
        <v>0</v>
      </c>
      <c r="G19" s="126"/>
      <c r="H19" s="126"/>
      <c r="I19" s="126"/>
      <c r="J19" s="126"/>
      <c r="K19" s="126"/>
      <c r="L19" s="164"/>
      <c r="M19" s="116"/>
      <c r="N19" s="116"/>
      <c r="O19" s="116"/>
      <c r="P19" s="116"/>
      <c r="Q19" s="116"/>
      <c r="R19" s="116"/>
      <c r="S19" s="116"/>
      <c r="T19" s="116"/>
      <c r="U19" s="116"/>
      <c r="V19" s="116"/>
      <c r="W19" s="116"/>
      <c r="X19" s="116"/>
      <c r="Y19" s="116"/>
    </row>
    <row r="20" spans="1:25" ht="13.5" thickBot="1" x14ac:dyDescent="0.25">
      <c r="A20" s="116"/>
      <c r="B20" s="140"/>
      <c r="C20" s="126"/>
      <c r="D20" s="126"/>
      <c r="E20" s="126"/>
      <c r="F20" s="131"/>
      <c r="G20" s="126"/>
      <c r="H20" s="131"/>
      <c r="I20" s="126"/>
      <c r="J20" s="131"/>
      <c r="K20" s="126"/>
      <c r="L20" s="163"/>
      <c r="M20" s="116"/>
      <c r="N20" s="116"/>
      <c r="O20" s="116"/>
      <c r="P20" s="116"/>
      <c r="Q20" s="116"/>
      <c r="R20" s="116"/>
      <c r="S20" s="116"/>
      <c r="T20" s="116"/>
      <c r="U20" s="116"/>
      <c r="V20" s="116"/>
      <c r="W20" s="116"/>
      <c r="X20" s="116"/>
      <c r="Y20" s="116"/>
    </row>
    <row r="21" spans="1:25" ht="13.5" thickBot="1" x14ac:dyDescent="0.25">
      <c r="A21" s="116"/>
      <c r="B21" s="770" t="s">
        <v>594</v>
      </c>
      <c r="C21" s="771"/>
      <c r="D21" s="771"/>
      <c r="E21" s="772"/>
      <c r="F21" s="134">
        <f>SUM(F19*F17)</f>
        <v>0</v>
      </c>
      <c r="G21" s="126"/>
      <c r="H21" s="129"/>
      <c r="I21" s="126"/>
      <c r="J21" s="129"/>
      <c r="K21" s="126"/>
      <c r="L21" s="165"/>
      <c r="M21" s="116"/>
      <c r="N21" s="116"/>
      <c r="O21" s="116"/>
      <c r="P21" s="145"/>
      <c r="Q21" s="116"/>
      <c r="R21" s="116"/>
      <c r="S21" s="116"/>
      <c r="T21" s="116"/>
      <c r="U21" s="116"/>
      <c r="V21" s="116"/>
      <c r="W21" s="116"/>
      <c r="X21" s="116"/>
      <c r="Y21" s="116"/>
    </row>
    <row r="22" spans="1:25" ht="13.5" thickBot="1" x14ac:dyDescent="0.25">
      <c r="A22" s="116"/>
      <c r="B22" s="196" t="s">
        <v>3662</v>
      </c>
      <c r="C22" s="126"/>
      <c r="D22" s="126"/>
      <c r="E22" s="126"/>
      <c r="F22" s="195">
        <f>F21*1.25</f>
        <v>0</v>
      </c>
      <c r="G22" s="126"/>
      <c r="H22" s="126"/>
      <c r="I22" s="126"/>
      <c r="J22" s="126"/>
      <c r="K22" s="126"/>
      <c r="L22" s="164"/>
      <c r="M22" s="116"/>
      <c r="N22" s="116"/>
      <c r="O22" s="116"/>
      <c r="P22" s="116"/>
      <c r="Q22" s="116"/>
      <c r="R22" s="116"/>
      <c r="S22" s="116"/>
      <c r="T22" s="116"/>
      <c r="U22" s="116"/>
      <c r="V22" s="116"/>
      <c r="W22" s="116"/>
      <c r="X22" s="116"/>
      <c r="Y22" s="116"/>
    </row>
    <row r="23" spans="1:25" x14ac:dyDescent="0.2">
      <c r="A23" s="116"/>
      <c r="B23" s="773"/>
      <c r="C23" s="774"/>
      <c r="D23" s="774"/>
      <c r="E23" s="774"/>
      <c r="F23" s="129"/>
      <c r="G23" s="126"/>
      <c r="H23" s="126"/>
      <c r="I23" s="126"/>
      <c r="J23" s="126"/>
      <c r="K23" s="126"/>
      <c r="L23" s="164"/>
      <c r="M23" s="116"/>
      <c r="N23" s="116"/>
      <c r="O23" s="116"/>
      <c r="P23" s="116"/>
      <c r="Q23" s="116"/>
      <c r="R23" s="116"/>
      <c r="S23" s="116"/>
      <c r="T23" s="116"/>
      <c r="U23" s="116"/>
      <c r="V23" s="116"/>
      <c r="W23" s="116"/>
      <c r="X23" s="116"/>
      <c r="Y23" s="116"/>
    </row>
    <row r="24" spans="1:25" x14ac:dyDescent="0.2">
      <c r="A24" s="116"/>
      <c r="B24" s="140"/>
      <c r="C24" s="126"/>
      <c r="D24" s="126"/>
      <c r="E24" s="126"/>
      <c r="F24" s="126"/>
      <c r="G24" s="126"/>
      <c r="H24" s="126"/>
      <c r="I24" s="126"/>
      <c r="J24" s="126"/>
      <c r="K24" s="126"/>
      <c r="L24" s="164"/>
      <c r="M24" s="116"/>
      <c r="N24" s="116"/>
      <c r="O24" s="116"/>
      <c r="P24" s="116"/>
      <c r="Q24" s="116"/>
      <c r="R24" s="116"/>
      <c r="S24" s="116"/>
      <c r="T24" s="116"/>
      <c r="U24" s="116"/>
      <c r="V24" s="116"/>
      <c r="W24" s="116"/>
      <c r="X24" s="116"/>
      <c r="Y24" s="116"/>
    </row>
    <row r="25" spans="1:25" ht="13.5" thickBot="1" x14ac:dyDescent="0.25">
      <c r="A25" s="116"/>
      <c r="B25" s="770" t="s">
        <v>600</v>
      </c>
      <c r="C25" s="771"/>
      <c r="D25" s="771"/>
      <c r="E25" s="126"/>
      <c r="F25" s="127"/>
      <c r="G25" s="126"/>
      <c r="H25" s="127"/>
      <c r="I25" s="127"/>
      <c r="J25" s="126"/>
      <c r="K25" s="126"/>
      <c r="L25" s="164"/>
      <c r="M25" s="116"/>
      <c r="N25" s="116"/>
      <c r="O25" s="116"/>
      <c r="P25" s="116"/>
      <c r="Q25" s="116"/>
      <c r="R25" s="116"/>
      <c r="S25" s="116"/>
      <c r="T25" s="116"/>
      <c r="U25" s="116"/>
      <c r="V25" s="116"/>
      <c r="W25" s="116"/>
      <c r="X25" s="116"/>
      <c r="Y25" s="116"/>
    </row>
    <row r="26" spans="1:25" ht="13.9" customHeight="1" thickBot="1" x14ac:dyDescent="0.3">
      <c r="A26" s="116"/>
      <c r="B26" s="777" t="s">
        <v>4604</v>
      </c>
      <c r="C26" s="778"/>
      <c r="D26" s="778"/>
      <c r="E26" s="778"/>
      <c r="F26" s="142">
        <f>IF(F22&gt;0,IF(F22 &lt;=5000,J36,0),0)</f>
        <v>0</v>
      </c>
      <c r="G26" s="285" t="s">
        <v>4605</v>
      </c>
      <c r="H26" s="127"/>
      <c r="I26" s="127"/>
      <c r="J26" s="126"/>
      <c r="K26" s="126"/>
      <c r="L26" s="164"/>
      <c r="M26" s="116"/>
      <c r="N26" s="116"/>
      <c r="O26" s="116"/>
      <c r="P26" s="116"/>
      <c r="Q26" s="116"/>
      <c r="R26" s="116"/>
      <c r="S26" s="116"/>
      <c r="T26" s="116"/>
      <c r="U26" s="116"/>
      <c r="V26" s="116"/>
      <c r="W26" s="116"/>
      <c r="X26" s="116"/>
      <c r="Y26" s="116"/>
    </row>
    <row r="27" spans="1:25" x14ac:dyDescent="0.2">
      <c r="A27" s="116"/>
      <c r="B27" s="777"/>
      <c r="C27" s="778"/>
      <c r="D27" s="778"/>
      <c r="E27" s="778"/>
      <c r="F27" s="127"/>
      <c r="G27" s="126"/>
      <c r="H27" s="127"/>
      <c r="I27" s="127"/>
      <c r="J27" s="126"/>
      <c r="K27" s="126"/>
      <c r="L27" s="164"/>
      <c r="M27" s="116"/>
      <c r="N27" s="116"/>
      <c r="O27" s="116"/>
      <c r="P27" s="116"/>
      <c r="Q27" s="116"/>
      <c r="R27" s="116"/>
      <c r="S27" s="116"/>
      <c r="T27" s="116"/>
      <c r="U27" s="116"/>
      <c r="V27" s="116"/>
      <c r="W27" s="116"/>
      <c r="X27" s="116"/>
      <c r="Y27" s="116"/>
    </row>
    <row r="28" spans="1:25" x14ac:dyDescent="0.2">
      <c r="A28" s="436"/>
      <c r="B28" s="437">
        <v>9</v>
      </c>
      <c r="C28" s="127"/>
      <c r="D28" s="127"/>
      <c r="E28" s="127"/>
      <c r="F28" s="159"/>
      <c r="G28" s="126"/>
      <c r="H28" s="126"/>
      <c r="I28" s="126"/>
      <c r="J28" s="126"/>
      <c r="K28" s="126"/>
      <c r="L28" s="164"/>
      <c r="M28" s="116"/>
      <c r="N28" s="116"/>
      <c r="O28" s="116"/>
      <c r="P28" s="116"/>
      <c r="Q28" s="116"/>
      <c r="R28" s="116"/>
      <c r="S28" s="116"/>
      <c r="T28" s="116"/>
      <c r="U28" s="116"/>
      <c r="V28" s="116"/>
      <c r="W28" s="116"/>
      <c r="X28" s="116"/>
      <c r="Y28" s="116"/>
    </row>
    <row r="29" spans="1:25" ht="13.5" thickBot="1" x14ac:dyDescent="0.25">
      <c r="A29" s="436"/>
      <c r="B29" s="437"/>
      <c r="C29" s="127"/>
      <c r="D29" s="127"/>
      <c r="E29" s="127"/>
      <c r="F29" s="126"/>
      <c r="G29" s="126"/>
      <c r="H29" s="127"/>
      <c r="I29" s="127"/>
      <c r="J29" s="126"/>
      <c r="K29" s="126"/>
      <c r="L29" s="164"/>
      <c r="M29" s="116"/>
      <c r="N29" s="116"/>
      <c r="O29" s="116"/>
      <c r="P29" s="116"/>
      <c r="Q29" s="116"/>
      <c r="R29" s="116"/>
      <c r="S29" s="116"/>
      <c r="T29" s="116"/>
      <c r="U29" s="116"/>
      <c r="V29" s="116"/>
      <c r="W29" s="116"/>
      <c r="X29" s="116"/>
      <c r="Y29" s="116"/>
    </row>
    <row r="30" spans="1:25" ht="13.9" customHeight="1" thickBot="1" x14ac:dyDescent="0.25">
      <c r="A30" s="436"/>
      <c r="B30" s="779" t="s">
        <v>3073</v>
      </c>
      <c r="C30" s="780"/>
      <c r="D30" s="780"/>
      <c r="E30" s="780"/>
      <c r="F30" s="142">
        <f>IF(F22&gt; 5000,IF(F22*0.2&gt;M1,M1,F22*0.2),0)</f>
        <v>0</v>
      </c>
      <c r="G30" s="126"/>
      <c r="H30" s="127"/>
      <c r="I30" s="127"/>
      <c r="J30" s="126"/>
      <c r="K30" s="126"/>
      <c r="L30" s="164"/>
      <c r="M30" s="116"/>
      <c r="N30" s="116"/>
      <c r="O30" s="116"/>
      <c r="P30" s="116"/>
      <c r="Q30" s="116"/>
      <c r="R30" s="116"/>
      <c r="S30" s="116"/>
      <c r="T30" s="116"/>
      <c r="U30" s="116"/>
      <c r="V30" s="116"/>
      <c r="W30" s="116"/>
      <c r="X30" s="116"/>
      <c r="Y30" s="116"/>
    </row>
    <row r="31" spans="1:25" x14ac:dyDescent="0.2">
      <c r="A31" s="116"/>
      <c r="B31" s="779"/>
      <c r="C31" s="780"/>
      <c r="D31" s="780"/>
      <c r="E31" s="780"/>
      <c r="F31" s="126"/>
      <c r="G31" s="126"/>
      <c r="H31" s="127"/>
      <c r="I31" s="127"/>
      <c r="J31" s="126"/>
      <c r="K31" s="126"/>
      <c r="L31" s="164"/>
      <c r="M31" s="116"/>
      <c r="N31" s="143"/>
      <c r="O31" s="116"/>
      <c r="P31" s="116"/>
      <c r="Q31" s="116"/>
      <c r="R31" s="116"/>
      <c r="S31" s="116"/>
      <c r="T31" s="116"/>
      <c r="U31" s="116"/>
      <c r="V31" s="116"/>
      <c r="W31" s="116"/>
      <c r="X31" s="116"/>
      <c r="Y31" s="116"/>
    </row>
    <row r="32" spans="1:25" x14ac:dyDescent="0.2">
      <c r="A32" s="116"/>
      <c r="B32" s="781"/>
      <c r="C32" s="782"/>
      <c r="D32" s="782"/>
      <c r="E32" s="782"/>
      <c r="F32" s="126"/>
      <c r="G32" s="126"/>
      <c r="H32" s="126"/>
      <c r="I32" s="126"/>
      <c r="J32" s="126"/>
      <c r="K32" s="126"/>
      <c r="L32" s="164"/>
      <c r="M32" s="116"/>
      <c r="N32" s="143"/>
      <c r="O32" s="116"/>
      <c r="P32" s="116"/>
      <c r="Q32" s="116"/>
      <c r="R32" s="116"/>
      <c r="S32" s="116"/>
      <c r="T32" s="116"/>
      <c r="U32" s="116"/>
      <c r="V32" s="116"/>
      <c r="W32" s="116"/>
      <c r="X32" s="116"/>
      <c r="Y32" s="116"/>
    </row>
    <row r="33" spans="1:25" x14ac:dyDescent="0.2">
      <c r="A33" s="116"/>
      <c r="B33" s="783"/>
      <c r="C33" s="782"/>
      <c r="D33" s="782"/>
      <c r="E33" s="782"/>
      <c r="F33" s="126"/>
      <c r="G33" s="126"/>
      <c r="H33" s="126"/>
      <c r="I33" s="126"/>
      <c r="J33" s="126"/>
      <c r="K33" s="126"/>
      <c r="L33" s="164"/>
      <c r="M33" s="116"/>
      <c r="N33" s="116"/>
      <c r="O33" s="116"/>
      <c r="P33" s="116"/>
      <c r="Q33" s="116"/>
      <c r="R33" s="116"/>
      <c r="S33" s="116"/>
      <c r="T33" s="116"/>
      <c r="U33" s="116"/>
      <c r="V33" s="116"/>
      <c r="W33" s="116"/>
      <c r="X33" s="116"/>
      <c r="Y33" s="116"/>
    </row>
    <row r="34" spans="1:25" x14ac:dyDescent="0.2">
      <c r="A34" s="116"/>
      <c r="B34" s="138"/>
      <c r="C34" s="13"/>
      <c r="D34" s="13"/>
      <c r="E34" s="13"/>
      <c r="F34" s="13"/>
      <c r="G34" s="13"/>
      <c r="H34" s="13"/>
      <c r="I34" s="13"/>
      <c r="J34" s="13"/>
      <c r="K34" s="13"/>
      <c r="L34" s="162"/>
      <c r="M34" s="116"/>
      <c r="N34" s="116"/>
      <c r="O34" s="116"/>
      <c r="P34" s="116"/>
      <c r="Q34" s="116"/>
      <c r="R34" s="116"/>
      <c r="S34" s="116"/>
      <c r="T34" s="116"/>
      <c r="U34" s="116"/>
      <c r="V34" s="116"/>
      <c r="W34" s="116"/>
      <c r="X34" s="116"/>
      <c r="Y34" s="116"/>
    </row>
    <row r="35" spans="1:25" x14ac:dyDescent="0.2">
      <c r="A35" s="116"/>
      <c r="B35" s="138"/>
      <c r="C35" s="13"/>
      <c r="D35" s="13"/>
      <c r="E35" s="120" t="s">
        <v>2843</v>
      </c>
      <c r="F35" s="121">
        <f>SUM(F26+F30)</f>
        <v>0</v>
      </c>
      <c r="G35" s="120"/>
      <c r="H35" s="120"/>
      <c r="I35" s="120"/>
      <c r="J35" s="120"/>
      <c r="K35" s="13"/>
      <c r="L35" s="162"/>
      <c r="M35" s="116"/>
      <c r="N35" s="116"/>
      <c r="O35" s="116"/>
      <c r="P35" s="116"/>
      <c r="Q35" s="116"/>
      <c r="R35" s="116"/>
      <c r="S35" s="116"/>
      <c r="T35" s="116"/>
      <c r="U35" s="116"/>
      <c r="V35" s="116"/>
      <c r="W35" s="116"/>
      <c r="X35" s="116"/>
      <c r="Y35" s="116"/>
    </row>
    <row r="36" spans="1:25" x14ac:dyDescent="0.2">
      <c r="A36" s="116"/>
      <c r="B36" s="138"/>
      <c r="C36" s="13"/>
      <c r="D36" s="13"/>
      <c r="E36" s="120" t="s">
        <v>596</v>
      </c>
      <c r="F36" s="121">
        <f>SUM(Indata!E5*0.05811)</f>
        <v>2748.6030000000001</v>
      </c>
      <c r="G36" s="120"/>
      <c r="H36" s="122" t="s">
        <v>597</v>
      </c>
      <c r="I36" s="120"/>
      <c r="J36" s="123">
        <f>ROUND(Överenskommelse!D6,-2)</f>
        <v>2700</v>
      </c>
      <c r="K36" s="13"/>
      <c r="L36" s="162"/>
      <c r="M36" s="116"/>
      <c r="N36" s="116"/>
      <c r="O36" s="116"/>
      <c r="P36" s="116"/>
      <c r="Q36" s="116"/>
      <c r="R36" s="116"/>
      <c r="S36" s="116"/>
      <c r="T36" s="116"/>
      <c r="U36" s="116"/>
      <c r="V36" s="116"/>
      <c r="W36" s="116"/>
      <c r="X36" s="116"/>
      <c r="Y36" s="116"/>
    </row>
    <row r="37" spans="1:25" x14ac:dyDescent="0.2">
      <c r="A37" s="116"/>
      <c r="B37" s="138"/>
      <c r="C37" s="784" t="s">
        <v>3657</v>
      </c>
      <c r="D37" s="785"/>
      <c r="E37" s="785"/>
      <c r="F37" s="785"/>
      <c r="G37" s="785"/>
      <c r="H37" s="785"/>
      <c r="I37" s="785"/>
      <c r="J37" s="785"/>
      <c r="K37" s="786"/>
      <c r="L37" s="162"/>
      <c r="M37" s="116"/>
      <c r="N37" s="116"/>
      <c r="O37" s="116"/>
      <c r="P37" s="116"/>
      <c r="Q37" s="116"/>
      <c r="R37" s="116"/>
      <c r="S37" s="116"/>
      <c r="T37" s="116"/>
      <c r="U37" s="116"/>
      <c r="V37" s="116"/>
      <c r="W37" s="116"/>
      <c r="X37" s="116"/>
      <c r="Y37" s="116"/>
    </row>
    <row r="38" spans="1:25" x14ac:dyDescent="0.2">
      <c r="A38" s="116"/>
      <c r="B38" s="138"/>
      <c r="C38" s="787"/>
      <c r="D38" s="788"/>
      <c r="E38" s="788"/>
      <c r="F38" s="788"/>
      <c r="G38" s="788"/>
      <c r="H38" s="788"/>
      <c r="I38" s="788"/>
      <c r="J38" s="788"/>
      <c r="K38" s="789"/>
      <c r="L38" s="162"/>
      <c r="M38" s="116"/>
      <c r="N38" s="116"/>
      <c r="O38" s="116"/>
      <c r="P38" s="116"/>
      <c r="Q38" s="116"/>
      <c r="R38" s="116"/>
      <c r="S38" s="116"/>
      <c r="T38" s="116"/>
      <c r="U38" s="116"/>
      <c r="V38" s="116"/>
      <c r="W38" s="116"/>
      <c r="X38" s="116"/>
      <c r="Y38" s="116"/>
    </row>
    <row r="39" spans="1:25" x14ac:dyDescent="0.2">
      <c r="A39" s="116"/>
      <c r="B39" s="138"/>
      <c r="C39" s="787"/>
      <c r="D39" s="788"/>
      <c r="E39" s="788"/>
      <c r="F39" s="788"/>
      <c r="G39" s="788"/>
      <c r="H39" s="788"/>
      <c r="I39" s="788"/>
      <c r="J39" s="788"/>
      <c r="K39" s="789"/>
      <c r="L39" s="162"/>
      <c r="M39" s="116"/>
      <c r="N39" s="116"/>
      <c r="O39" s="116"/>
      <c r="P39" s="116"/>
      <c r="Q39" s="116"/>
      <c r="R39" s="116"/>
      <c r="S39" s="116"/>
      <c r="T39" s="116"/>
      <c r="U39" s="116"/>
      <c r="V39" s="116"/>
      <c r="W39" s="116"/>
      <c r="X39" s="116"/>
      <c r="Y39" s="116"/>
    </row>
    <row r="40" spans="1:25" x14ac:dyDescent="0.2">
      <c r="A40" s="116"/>
      <c r="B40" s="138"/>
      <c r="C40" s="787"/>
      <c r="D40" s="788"/>
      <c r="E40" s="788"/>
      <c r="F40" s="788"/>
      <c r="G40" s="788"/>
      <c r="H40" s="788"/>
      <c r="I40" s="788"/>
      <c r="J40" s="788"/>
      <c r="K40" s="789"/>
      <c r="L40" s="162"/>
      <c r="M40" s="116"/>
      <c r="N40" s="116"/>
      <c r="O40" s="116"/>
      <c r="P40" s="116"/>
      <c r="Q40" s="116"/>
      <c r="R40" s="116"/>
      <c r="S40" s="116"/>
      <c r="T40" s="116"/>
      <c r="U40" s="116"/>
      <c r="V40" s="116"/>
      <c r="W40" s="116"/>
      <c r="X40" s="116"/>
      <c r="Y40" s="116"/>
    </row>
    <row r="41" spans="1:25" x14ac:dyDescent="0.2">
      <c r="A41" s="116"/>
      <c r="B41" s="138"/>
      <c r="C41" s="787"/>
      <c r="D41" s="788"/>
      <c r="E41" s="788"/>
      <c r="F41" s="788"/>
      <c r="G41" s="788"/>
      <c r="H41" s="788"/>
      <c r="I41" s="788"/>
      <c r="J41" s="788"/>
      <c r="K41" s="789"/>
      <c r="L41" s="162"/>
      <c r="M41" s="116"/>
      <c r="N41" s="116"/>
      <c r="O41" s="116"/>
      <c r="P41" s="116"/>
      <c r="Q41" s="116"/>
      <c r="R41" s="116"/>
      <c r="S41" s="116"/>
      <c r="T41" s="116"/>
      <c r="U41" s="116"/>
      <c r="V41" s="116"/>
      <c r="W41" s="116"/>
      <c r="X41" s="116"/>
      <c r="Y41" s="116"/>
    </row>
    <row r="42" spans="1:25" x14ac:dyDescent="0.2">
      <c r="A42" s="116"/>
      <c r="B42" s="138"/>
      <c r="C42" s="787"/>
      <c r="D42" s="788"/>
      <c r="E42" s="788"/>
      <c r="F42" s="788"/>
      <c r="G42" s="788"/>
      <c r="H42" s="788"/>
      <c r="I42" s="788"/>
      <c r="J42" s="788"/>
      <c r="K42" s="789"/>
      <c r="L42" s="162"/>
      <c r="M42" s="116"/>
      <c r="N42" s="116"/>
      <c r="O42" s="116"/>
      <c r="P42" s="116"/>
      <c r="Q42" s="116"/>
      <c r="R42" s="116"/>
      <c r="S42" s="116"/>
      <c r="T42" s="116"/>
      <c r="U42" s="116"/>
      <c r="V42" s="116"/>
      <c r="W42" s="116"/>
      <c r="X42" s="116"/>
      <c r="Y42" s="116"/>
    </row>
    <row r="43" spans="1:25" x14ac:dyDescent="0.2">
      <c r="A43" s="116"/>
      <c r="B43" s="138"/>
      <c r="C43" s="787"/>
      <c r="D43" s="788"/>
      <c r="E43" s="788"/>
      <c r="F43" s="788"/>
      <c r="G43" s="788"/>
      <c r="H43" s="788"/>
      <c r="I43" s="788"/>
      <c r="J43" s="788"/>
      <c r="K43" s="789"/>
      <c r="L43" s="162"/>
      <c r="M43" s="116"/>
      <c r="N43" s="116"/>
      <c r="O43" s="116"/>
      <c r="P43" s="116"/>
      <c r="Q43" s="116"/>
      <c r="R43" s="116"/>
      <c r="S43" s="116"/>
      <c r="T43" s="116"/>
      <c r="U43" s="116"/>
      <c r="V43" s="116"/>
      <c r="W43" s="116"/>
      <c r="X43" s="116"/>
      <c r="Y43" s="116"/>
    </row>
    <row r="44" spans="1:25" x14ac:dyDescent="0.2">
      <c r="A44" s="116"/>
      <c r="B44" s="138"/>
      <c r="C44" s="787"/>
      <c r="D44" s="788"/>
      <c r="E44" s="788"/>
      <c r="F44" s="788"/>
      <c r="G44" s="788"/>
      <c r="H44" s="788"/>
      <c r="I44" s="788"/>
      <c r="J44" s="788"/>
      <c r="K44" s="789"/>
      <c r="L44" s="162"/>
      <c r="M44" s="116"/>
      <c r="N44" s="116"/>
      <c r="O44" s="116"/>
      <c r="P44" s="116"/>
      <c r="Q44" s="116"/>
      <c r="R44" s="116"/>
      <c r="S44" s="116"/>
      <c r="T44" s="116"/>
      <c r="U44" s="116"/>
      <c r="V44" s="116"/>
      <c r="W44" s="116"/>
      <c r="X44" s="116"/>
      <c r="Y44" s="116"/>
    </row>
    <row r="45" spans="1:25" x14ac:dyDescent="0.2">
      <c r="A45" s="116"/>
      <c r="B45" s="138"/>
      <c r="C45" s="787"/>
      <c r="D45" s="788"/>
      <c r="E45" s="788"/>
      <c r="F45" s="788"/>
      <c r="G45" s="788"/>
      <c r="H45" s="788"/>
      <c r="I45" s="788"/>
      <c r="J45" s="788"/>
      <c r="K45" s="789"/>
      <c r="L45" s="162"/>
      <c r="M45" s="116"/>
      <c r="N45" s="116"/>
      <c r="O45" s="116"/>
      <c r="P45" s="116"/>
      <c r="Q45" s="116"/>
      <c r="R45" s="116"/>
      <c r="S45" s="116"/>
      <c r="T45" s="116"/>
      <c r="U45" s="116"/>
      <c r="V45" s="116"/>
      <c r="W45" s="116"/>
      <c r="X45" s="116"/>
      <c r="Y45" s="116"/>
    </row>
    <row r="46" spans="1:25" x14ac:dyDescent="0.2">
      <c r="A46" s="116"/>
      <c r="B46" s="138"/>
      <c r="C46" s="790"/>
      <c r="D46" s="791"/>
      <c r="E46" s="791"/>
      <c r="F46" s="791"/>
      <c r="G46" s="791"/>
      <c r="H46" s="791"/>
      <c r="I46" s="791"/>
      <c r="J46" s="791"/>
      <c r="K46" s="792"/>
      <c r="L46" s="162"/>
      <c r="M46" s="116"/>
      <c r="N46" s="116"/>
      <c r="O46" s="116"/>
      <c r="P46" s="116"/>
      <c r="Q46" s="116"/>
      <c r="R46" s="116"/>
      <c r="S46" s="116"/>
      <c r="T46" s="116"/>
      <c r="U46" s="116"/>
      <c r="V46" s="116"/>
      <c r="W46" s="116"/>
      <c r="X46" s="116"/>
      <c r="Y46" s="116"/>
    </row>
    <row r="47" spans="1:25" x14ac:dyDescent="0.2">
      <c r="A47" s="116"/>
      <c r="B47" s="138"/>
      <c r="C47" s="13"/>
      <c r="D47" s="13"/>
      <c r="E47" s="13"/>
      <c r="F47" s="13"/>
      <c r="G47" s="13"/>
      <c r="H47" s="13"/>
      <c r="I47" s="13"/>
      <c r="J47" s="13"/>
      <c r="K47" s="13"/>
      <c r="L47" s="162"/>
      <c r="M47" s="116"/>
      <c r="N47" s="116"/>
      <c r="O47" s="116"/>
      <c r="P47" s="116"/>
      <c r="Q47" s="116"/>
      <c r="R47" s="116"/>
      <c r="S47" s="116"/>
      <c r="T47" s="116"/>
      <c r="U47" s="116"/>
      <c r="V47" s="116"/>
      <c r="W47" s="116"/>
      <c r="X47" s="116"/>
      <c r="Y47" s="116"/>
    </row>
    <row r="48" spans="1:25" x14ac:dyDescent="0.2">
      <c r="A48" s="116"/>
      <c r="B48" s="138"/>
      <c r="C48" s="13"/>
      <c r="D48" s="13"/>
      <c r="E48" s="13"/>
      <c r="F48" s="13"/>
      <c r="G48" s="13"/>
      <c r="H48" s="13"/>
      <c r="I48" s="13"/>
      <c r="J48" s="13"/>
      <c r="K48" s="13"/>
      <c r="L48" s="162"/>
      <c r="M48" s="116"/>
      <c r="N48" s="116"/>
      <c r="O48" s="116"/>
      <c r="P48" s="116"/>
      <c r="Q48" s="116"/>
      <c r="R48" s="116"/>
      <c r="S48" s="116"/>
      <c r="T48" s="116"/>
      <c r="U48" s="116"/>
      <c r="V48" s="116"/>
      <c r="W48" s="116"/>
      <c r="X48" s="116"/>
      <c r="Y48" s="116"/>
    </row>
    <row r="49" spans="1:25" x14ac:dyDescent="0.2">
      <c r="A49" s="116"/>
      <c r="B49" s="138"/>
      <c r="C49" s="13"/>
      <c r="D49" s="13"/>
      <c r="E49" s="13"/>
      <c r="F49" s="13"/>
      <c r="G49" s="13"/>
      <c r="H49" s="13"/>
      <c r="I49" s="13"/>
      <c r="J49" s="13"/>
      <c r="K49" s="13"/>
      <c r="L49" s="162"/>
      <c r="M49" s="116"/>
      <c r="N49" s="116"/>
      <c r="O49" s="116"/>
      <c r="P49" s="116"/>
      <c r="Q49" s="116"/>
      <c r="R49" s="116"/>
      <c r="S49" s="116"/>
      <c r="T49" s="116"/>
      <c r="U49" s="116"/>
      <c r="V49" s="116"/>
      <c r="W49" s="116"/>
      <c r="X49" s="116"/>
      <c r="Y49" s="116"/>
    </row>
    <row r="50" spans="1:25" x14ac:dyDescent="0.2">
      <c r="A50" s="116"/>
      <c r="B50" s="138"/>
      <c r="C50" s="13"/>
      <c r="D50" s="13"/>
      <c r="E50" s="13"/>
      <c r="F50" s="13"/>
      <c r="G50" s="13"/>
      <c r="H50" s="13"/>
      <c r="I50" s="13"/>
      <c r="J50" s="13"/>
      <c r="K50" s="13"/>
      <c r="L50" s="162"/>
      <c r="M50" s="116"/>
      <c r="N50" s="116"/>
      <c r="O50" s="116"/>
      <c r="P50" s="116"/>
      <c r="Q50" s="116"/>
      <c r="R50" s="116"/>
      <c r="S50" s="116"/>
      <c r="T50" s="116"/>
      <c r="U50" s="116"/>
      <c r="V50" s="116"/>
      <c r="W50" s="116"/>
      <c r="X50" s="116"/>
      <c r="Y50" s="116"/>
    </row>
    <row r="51" spans="1:25" x14ac:dyDescent="0.2">
      <c r="A51" s="116"/>
      <c r="B51" s="138"/>
      <c r="C51" s="13"/>
      <c r="D51" s="13"/>
      <c r="E51" s="13"/>
      <c r="F51" s="13"/>
      <c r="G51" s="13"/>
      <c r="H51" s="13"/>
      <c r="I51" s="13"/>
      <c r="J51" s="13"/>
      <c r="K51" s="13"/>
      <c r="L51" s="162"/>
      <c r="M51" s="116"/>
      <c r="N51" s="116"/>
      <c r="O51" s="116"/>
      <c r="P51" s="116"/>
      <c r="Q51" s="116"/>
      <c r="R51" s="116"/>
      <c r="S51" s="116"/>
      <c r="T51" s="116"/>
      <c r="U51" s="116"/>
      <c r="V51" s="116"/>
      <c r="W51" s="116"/>
      <c r="X51" s="116"/>
      <c r="Y51" s="116"/>
    </row>
    <row r="52" spans="1:25" x14ac:dyDescent="0.2">
      <c r="A52" s="116"/>
      <c r="B52" s="769" t="s">
        <v>598</v>
      </c>
      <c r="C52" s="775"/>
      <c r="D52" s="775"/>
      <c r="E52" s="775"/>
      <c r="F52" s="775"/>
      <c r="G52" s="775"/>
      <c r="H52" s="775"/>
      <c r="I52" s="775"/>
      <c r="J52" s="775"/>
      <c r="K52" s="775"/>
      <c r="L52" s="776"/>
      <c r="M52" s="116"/>
      <c r="N52" s="116"/>
      <c r="O52" s="116"/>
      <c r="P52" s="116"/>
      <c r="Q52" s="116"/>
      <c r="R52" s="116"/>
      <c r="S52" s="116"/>
      <c r="T52" s="116"/>
      <c r="U52" s="116"/>
      <c r="V52" s="116"/>
      <c r="W52" s="116"/>
      <c r="X52" s="116"/>
      <c r="Y52" s="116"/>
    </row>
    <row r="53" spans="1:25" x14ac:dyDescent="0.2">
      <c r="A53" s="116"/>
      <c r="B53" s="769"/>
      <c r="C53" s="775"/>
      <c r="D53" s="775"/>
      <c r="E53" s="775"/>
      <c r="F53" s="775"/>
      <c r="G53" s="775"/>
      <c r="H53" s="775"/>
      <c r="I53" s="775"/>
      <c r="J53" s="775"/>
      <c r="K53" s="775"/>
      <c r="L53" s="776"/>
      <c r="M53" s="116"/>
      <c r="N53" s="116"/>
      <c r="O53" s="116"/>
      <c r="P53" s="116"/>
      <c r="Q53" s="116"/>
      <c r="R53" s="116"/>
      <c r="S53" s="116"/>
      <c r="T53" s="116"/>
      <c r="U53" s="116"/>
      <c r="V53" s="116"/>
      <c r="W53" s="116"/>
      <c r="X53" s="116"/>
      <c r="Y53" s="116"/>
    </row>
    <row r="54" spans="1:25" x14ac:dyDescent="0.2">
      <c r="A54" s="116"/>
      <c r="B54" s="769" t="s">
        <v>599</v>
      </c>
      <c r="C54" s="489"/>
      <c r="D54" s="489"/>
      <c r="E54" s="489"/>
      <c r="F54" s="489"/>
      <c r="G54" s="489"/>
      <c r="H54" s="489"/>
      <c r="I54" s="489"/>
      <c r="J54" s="489"/>
      <c r="K54" s="489"/>
      <c r="L54" s="490"/>
      <c r="M54" s="116"/>
      <c r="N54" s="116"/>
      <c r="O54" s="116"/>
      <c r="P54" s="116"/>
      <c r="Q54" s="116"/>
      <c r="R54" s="116"/>
      <c r="S54" s="116"/>
      <c r="T54" s="116"/>
      <c r="U54" s="116"/>
      <c r="V54" s="116"/>
      <c r="W54" s="116"/>
      <c r="X54" s="116"/>
      <c r="Y54" s="116"/>
    </row>
    <row r="55" spans="1:25" x14ac:dyDescent="0.2">
      <c r="A55" s="116"/>
      <c r="B55" s="491"/>
      <c r="C55" s="489"/>
      <c r="D55" s="489"/>
      <c r="E55" s="489"/>
      <c r="F55" s="489"/>
      <c r="G55" s="489"/>
      <c r="H55" s="489"/>
      <c r="I55" s="489"/>
      <c r="J55" s="489"/>
      <c r="K55" s="489"/>
      <c r="L55" s="490"/>
      <c r="M55" s="116"/>
      <c r="N55" s="116"/>
      <c r="O55" s="116"/>
      <c r="P55" s="116"/>
      <c r="Q55" s="116"/>
      <c r="R55" s="116"/>
      <c r="S55" s="116"/>
      <c r="T55" s="116"/>
      <c r="U55" s="116"/>
      <c r="V55" s="116"/>
      <c r="W55" s="116"/>
      <c r="X55" s="116"/>
      <c r="Y55" s="116"/>
    </row>
    <row r="56" spans="1:25" ht="13.5" thickBot="1" x14ac:dyDescent="0.25">
      <c r="A56" s="116"/>
      <c r="B56" s="141"/>
      <c r="C56" s="128"/>
      <c r="D56" s="128"/>
      <c r="E56" s="128"/>
      <c r="F56" s="128"/>
      <c r="G56" s="128"/>
      <c r="H56" s="128"/>
      <c r="I56" s="128"/>
      <c r="J56" s="128"/>
      <c r="K56" s="128"/>
      <c r="L56" s="166"/>
      <c r="M56" s="116"/>
      <c r="N56" s="116"/>
      <c r="O56" s="116"/>
      <c r="P56" s="116"/>
      <c r="Q56" s="116"/>
      <c r="R56" s="116"/>
      <c r="S56" s="116"/>
      <c r="T56" s="116"/>
      <c r="U56" s="116"/>
      <c r="V56" s="116"/>
      <c r="W56" s="116"/>
      <c r="X56" s="116"/>
      <c r="Y56" s="116"/>
    </row>
    <row r="57" spans="1:25" x14ac:dyDescent="0.2">
      <c r="A57" s="116"/>
      <c r="B57" s="116"/>
      <c r="C57" s="116"/>
      <c r="D57" s="116"/>
      <c r="E57" s="116"/>
      <c r="F57" s="116"/>
      <c r="G57" s="116"/>
      <c r="H57" s="116"/>
      <c r="I57" s="116"/>
      <c r="J57" s="116"/>
      <c r="K57" s="116"/>
      <c r="L57" s="167"/>
      <c r="M57" s="116"/>
      <c r="N57" s="116"/>
      <c r="O57" s="116"/>
      <c r="P57" s="116"/>
      <c r="Q57" s="116"/>
      <c r="R57" s="116"/>
      <c r="S57" s="116"/>
      <c r="T57" s="116"/>
      <c r="U57" s="116"/>
      <c r="V57" s="116"/>
      <c r="W57" s="116"/>
      <c r="X57" s="116"/>
      <c r="Y57" s="116"/>
    </row>
    <row r="58" spans="1:25" x14ac:dyDescent="0.2">
      <c r="A58" s="116"/>
      <c r="B58" s="116"/>
      <c r="C58" s="116"/>
      <c r="D58" s="116"/>
      <c r="E58" s="116"/>
      <c r="F58" s="116"/>
      <c r="G58" s="116"/>
      <c r="H58" s="116"/>
      <c r="I58" s="116"/>
      <c r="J58" s="116"/>
      <c r="K58" s="116"/>
      <c r="L58" s="167"/>
      <c r="M58" s="116"/>
      <c r="N58" s="116"/>
      <c r="O58" s="116"/>
      <c r="P58" s="116"/>
      <c r="Q58" s="116"/>
      <c r="R58" s="116"/>
      <c r="S58" s="116"/>
      <c r="T58" s="116"/>
      <c r="U58" s="116"/>
      <c r="V58" s="116"/>
      <c r="W58" s="116"/>
      <c r="X58" s="116"/>
      <c r="Y58" s="116"/>
    </row>
    <row r="59" spans="1:25" x14ac:dyDescent="0.2">
      <c r="A59" s="116"/>
      <c r="B59" s="116"/>
      <c r="C59" s="116"/>
      <c r="D59" s="116"/>
      <c r="E59" s="116"/>
      <c r="F59" s="116"/>
      <c r="G59" s="116"/>
      <c r="H59" s="116"/>
      <c r="I59" s="116"/>
      <c r="J59" s="116"/>
      <c r="K59" s="116"/>
      <c r="L59" s="167"/>
      <c r="M59" s="116"/>
      <c r="N59" s="116"/>
      <c r="O59" s="116"/>
      <c r="P59" s="116"/>
      <c r="Q59" s="116"/>
      <c r="R59" s="116"/>
      <c r="S59" s="116"/>
      <c r="T59" s="116"/>
      <c r="U59" s="116"/>
      <c r="V59" s="116"/>
      <c r="W59" s="116"/>
      <c r="X59" s="116"/>
      <c r="Y59" s="116"/>
    </row>
    <row r="60" spans="1:25" x14ac:dyDescent="0.2">
      <c r="A60" s="116"/>
      <c r="B60" s="116"/>
      <c r="C60" s="116"/>
      <c r="D60" s="116"/>
      <c r="E60" s="116"/>
      <c r="F60" s="116"/>
      <c r="G60" s="116"/>
      <c r="H60" s="116"/>
      <c r="I60" s="116"/>
      <c r="J60" s="116"/>
      <c r="K60" s="116"/>
      <c r="L60" s="167"/>
      <c r="M60" s="116"/>
      <c r="N60" s="116"/>
      <c r="O60" s="116"/>
      <c r="P60" s="116"/>
      <c r="Q60" s="116"/>
      <c r="R60" s="116"/>
      <c r="S60" s="116"/>
      <c r="T60" s="116"/>
      <c r="U60" s="116"/>
      <c r="V60" s="116"/>
      <c r="W60" s="116"/>
      <c r="X60" s="116"/>
      <c r="Y60" s="116"/>
    </row>
    <row r="61" spans="1:25" x14ac:dyDescent="0.2">
      <c r="A61" s="116"/>
      <c r="B61" s="116"/>
      <c r="C61" s="116"/>
      <c r="D61" s="116"/>
      <c r="E61" s="116"/>
      <c r="F61" s="116"/>
      <c r="G61" s="116"/>
      <c r="H61" s="116"/>
      <c r="I61" s="116"/>
      <c r="J61" s="116"/>
      <c r="K61" s="116"/>
      <c r="L61" s="167"/>
      <c r="M61" s="116"/>
      <c r="N61" s="116"/>
      <c r="O61" s="116"/>
      <c r="P61" s="116"/>
      <c r="Q61" s="116"/>
      <c r="R61" s="116"/>
      <c r="S61" s="116"/>
      <c r="T61" s="116"/>
      <c r="U61" s="116"/>
      <c r="V61" s="116"/>
      <c r="W61" s="116"/>
      <c r="X61" s="116"/>
      <c r="Y61" s="116"/>
    </row>
    <row r="62" spans="1:25" x14ac:dyDescent="0.2">
      <c r="A62" s="116"/>
      <c r="B62" s="116"/>
      <c r="C62" s="116"/>
      <c r="D62" s="116"/>
      <c r="E62" s="116"/>
      <c r="F62" s="116"/>
      <c r="G62" s="116"/>
      <c r="H62" s="116"/>
      <c r="I62" s="116"/>
      <c r="J62" s="116"/>
      <c r="K62" s="116"/>
      <c r="L62" s="167"/>
      <c r="M62" s="116"/>
      <c r="N62" s="116"/>
      <c r="O62" s="116"/>
      <c r="P62" s="116"/>
      <c r="Q62" s="116"/>
      <c r="R62" s="116"/>
      <c r="S62" s="116"/>
      <c r="T62" s="116"/>
      <c r="U62" s="116"/>
      <c r="V62" s="116"/>
      <c r="W62" s="116"/>
      <c r="X62" s="116"/>
      <c r="Y62" s="116"/>
    </row>
    <row r="63" spans="1:25" x14ac:dyDescent="0.2">
      <c r="A63" s="116"/>
      <c r="B63" s="116"/>
      <c r="C63" s="116"/>
      <c r="D63" s="116"/>
      <c r="E63" s="116"/>
      <c r="F63" s="116"/>
      <c r="G63" s="116"/>
      <c r="H63" s="116"/>
      <c r="I63" s="116"/>
      <c r="J63" s="116"/>
      <c r="K63" s="116"/>
      <c r="L63" s="167"/>
      <c r="M63" s="116"/>
      <c r="N63" s="116"/>
      <c r="O63" s="116"/>
      <c r="P63" s="116"/>
      <c r="Q63" s="116"/>
      <c r="R63" s="116"/>
      <c r="S63" s="116"/>
      <c r="T63" s="116"/>
      <c r="U63" s="116"/>
      <c r="V63" s="116"/>
      <c r="W63" s="116"/>
      <c r="X63" s="116"/>
      <c r="Y63" s="116"/>
    </row>
    <row r="64" spans="1:25" x14ac:dyDescent="0.2">
      <c r="A64" s="116"/>
      <c r="B64" s="116"/>
      <c r="C64" s="116"/>
      <c r="D64" s="116"/>
      <c r="E64" s="116"/>
      <c r="F64" s="116"/>
      <c r="G64" s="116"/>
      <c r="H64" s="116"/>
      <c r="I64" s="116"/>
      <c r="J64" s="116"/>
      <c r="K64" s="116"/>
      <c r="L64" s="167"/>
      <c r="M64" s="116"/>
      <c r="N64" s="116"/>
      <c r="O64" s="116"/>
      <c r="P64" s="116"/>
      <c r="Q64" s="116"/>
      <c r="R64" s="116"/>
      <c r="S64" s="116"/>
      <c r="T64" s="116"/>
      <c r="U64" s="116"/>
      <c r="V64" s="116"/>
      <c r="W64" s="116"/>
      <c r="X64" s="116"/>
      <c r="Y64" s="116"/>
    </row>
    <row r="65" spans="1:25" x14ac:dyDescent="0.2">
      <c r="A65" s="116"/>
      <c r="B65" s="116"/>
      <c r="C65" s="116"/>
      <c r="D65" s="116"/>
      <c r="E65" s="116"/>
      <c r="F65" s="116"/>
      <c r="G65" s="116"/>
      <c r="H65" s="116"/>
      <c r="I65" s="116"/>
      <c r="J65" s="116"/>
      <c r="K65" s="116"/>
      <c r="L65" s="167"/>
      <c r="M65" s="116"/>
      <c r="N65" s="116"/>
      <c r="O65" s="116"/>
      <c r="P65" s="116"/>
      <c r="Q65" s="116"/>
      <c r="R65" s="116"/>
      <c r="S65" s="116"/>
      <c r="T65" s="116"/>
      <c r="U65" s="116"/>
      <c r="V65" s="116"/>
      <c r="W65" s="116"/>
      <c r="X65" s="116"/>
      <c r="Y65" s="116"/>
    </row>
    <row r="66" spans="1:25" x14ac:dyDescent="0.2">
      <c r="A66" s="116"/>
      <c r="B66" s="116"/>
      <c r="C66" s="116"/>
      <c r="D66" s="116"/>
      <c r="E66" s="116"/>
      <c r="F66" s="116"/>
      <c r="G66" s="116"/>
      <c r="H66" s="116"/>
      <c r="I66" s="116"/>
      <c r="J66" s="116"/>
      <c r="K66" s="116"/>
      <c r="L66" s="167"/>
      <c r="M66" s="116"/>
      <c r="N66" s="116"/>
      <c r="O66" s="116"/>
      <c r="P66" s="116"/>
      <c r="Q66" s="116"/>
      <c r="R66" s="116"/>
      <c r="S66" s="116"/>
      <c r="T66" s="116"/>
      <c r="U66" s="116"/>
      <c r="V66" s="116"/>
      <c r="W66" s="116"/>
      <c r="X66" s="116"/>
      <c r="Y66" s="116"/>
    </row>
    <row r="67" spans="1:25" x14ac:dyDescent="0.2">
      <c r="A67" s="116"/>
      <c r="B67" s="116"/>
      <c r="C67" s="116"/>
      <c r="D67" s="116"/>
      <c r="E67" s="116"/>
      <c r="F67" s="116"/>
      <c r="G67" s="116"/>
      <c r="H67" s="116"/>
      <c r="I67" s="116"/>
      <c r="J67" s="116"/>
      <c r="K67" s="116"/>
      <c r="L67" s="167"/>
      <c r="M67" s="116"/>
      <c r="N67" s="116"/>
      <c r="O67" s="116"/>
      <c r="P67" s="116"/>
      <c r="Q67" s="116"/>
      <c r="R67" s="116"/>
      <c r="S67" s="116"/>
      <c r="T67" s="116"/>
      <c r="U67" s="116"/>
      <c r="V67" s="116"/>
      <c r="W67" s="116"/>
      <c r="X67" s="116"/>
      <c r="Y67" s="116"/>
    </row>
    <row r="68" spans="1:25" x14ac:dyDescent="0.2">
      <c r="A68" s="116"/>
      <c r="B68" s="116"/>
      <c r="C68" s="116"/>
      <c r="D68" s="116"/>
      <c r="E68" s="116"/>
      <c r="F68" s="116"/>
      <c r="G68" s="116"/>
      <c r="H68" s="116"/>
      <c r="I68" s="116"/>
      <c r="J68" s="116"/>
      <c r="K68" s="116"/>
      <c r="L68" s="167"/>
      <c r="M68" s="116"/>
      <c r="N68" s="116"/>
      <c r="O68" s="116"/>
      <c r="P68" s="116"/>
      <c r="Q68" s="116"/>
      <c r="R68" s="116"/>
      <c r="S68" s="116"/>
      <c r="T68" s="116"/>
      <c r="U68" s="116"/>
      <c r="V68" s="116"/>
      <c r="W68" s="116"/>
      <c r="X68" s="116"/>
      <c r="Y68" s="116"/>
    </row>
    <row r="69" spans="1:25" x14ac:dyDescent="0.2">
      <c r="A69" s="116"/>
      <c r="B69" s="116"/>
      <c r="C69" s="116"/>
      <c r="D69" s="116"/>
      <c r="E69" s="116"/>
      <c r="F69" s="116"/>
      <c r="G69" s="116"/>
      <c r="H69" s="116"/>
      <c r="I69" s="116"/>
      <c r="J69" s="116"/>
      <c r="K69" s="116"/>
      <c r="L69" s="167"/>
      <c r="M69" s="116"/>
      <c r="N69" s="116"/>
      <c r="O69" s="116"/>
      <c r="P69" s="116"/>
      <c r="Q69" s="116"/>
      <c r="R69" s="116"/>
      <c r="S69" s="116"/>
      <c r="T69" s="116"/>
      <c r="U69" s="116"/>
      <c r="V69" s="116"/>
      <c r="W69" s="116"/>
      <c r="X69" s="116"/>
      <c r="Y69" s="116"/>
    </row>
    <row r="70" spans="1:25" x14ac:dyDescent="0.2">
      <c r="A70" s="116"/>
      <c r="B70" s="116"/>
      <c r="C70" s="116"/>
      <c r="D70" s="116"/>
      <c r="E70" s="116"/>
      <c r="F70" s="116"/>
      <c r="G70" s="116"/>
      <c r="H70" s="116"/>
      <c r="I70" s="116"/>
      <c r="J70" s="116"/>
      <c r="K70" s="116"/>
      <c r="L70" s="167"/>
      <c r="M70" s="116"/>
      <c r="N70" s="116"/>
      <c r="O70" s="116"/>
      <c r="P70" s="116"/>
      <c r="Q70" s="116"/>
      <c r="R70" s="116"/>
      <c r="S70" s="116"/>
      <c r="T70" s="116"/>
      <c r="U70" s="116"/>
      <c r="V70" s="116"/>
      <c r="W70" s="116"/>
      <c r="X70" s="116"/>
      <c r="Y70" s="116"/>
    </row>
    <row r="71" spans="1:25" x14ac:dyDescent="0.2">
      <c r="A71" s="116"/>
      <c r="B71" s="116"/>
      <c r="C71" s="116"/>
      <c r="D71" s="116"/>
      <c r="E71" s="116"/>
      <c r="F71" s="116"/>
      <c r="G71" s="116"/>
      <c r="H71" s="116"/>
      <c r="I71" s="116"/>
      <c r="J71" s="116"/>
      <c r="K71" s="116"/>
      <c r="L71" s="167"/>
      <c r="M71" s="116"/>
      <c r="N71" s="116"/>
      <c r="O71" s="116"/>
      <c r="P71" s="116"/>
      <c r="Q71" s="116"/>
      <c r="R71" s="116"/>
      <c r="S71" s="116"/>
      <c r="T71" s="116"/>
      <c r="U71" s="116"/>
      <c r="V71" s="116"/>
      <c r="W71" s="116"/>
      <c r="X71" s="116"/>
      <c r="Y71" s="116"/>
    </row>
    <row r="72" spans="1:25" x14ac:dyDescent="0.2">
      <c r="A72" s="116"/>
      <c r="B72" s="116"/>
      <c r="C72" s="116"/>
      <c r="D72" s="116"/>
      <c r="E72" s="116"/>
      <c r="F72" s="116"/>
      <c r="G72" s="116"/>
      <c r="H72" s="116"/>
      <c r="I72" s="116"/>
      <c r="J72" s="116"/>
      <c r="K72" s="116"/>
      <c r="L72" s="167"/>
      <c r="M72" s="116"/>
      <c r="N72" s="116"/>
      <c r="O72" s="116"/>
      <c r="P72" s="116"/>
      <c r="Q72" s="116"/>
      <c r="R72" s="116"/>
      <c r="S72" s="116"/>
      <c r="T72" s="116"/>
      <c r="U72" s="116"/>
      <c r="V72" s="116"/>
      <c r="W72" s="116"/>
      <c r="X72" s="116"/>
      <c r="Y72" s="116"/>
    </row>
    <row r="73" spans="1:25" x14ac:dyDescent="0.2">
      <c r="A73" s="116"/>
      <c r="B73" s="116"/>
      <c r="C73" s="116"/>
      <c r="D73" s="116"/>
      <c r="E73" s="116"/>
      <c r="F73" s="116"/>
      <c r="G73" s="116"/>
      <c r="H73" s="116"/>
      <c r="I73" s="116"/>
      <c r="J73" s="116"/>
      <c r="K73" s="116"/>
      <c r="L73" s="167"/>
      <c r="M73" s="116"/>
      <c r="N73" s="116"/>
      <c r="O73" s="116"/>
      <c r="P73" s="116"/>
      <c r="Q73" s="116"/>
      <c r="R73" s="116"/>
      <c r="S73" s="116"/>
      <c r="T73" s="116"/>
      <c r="U73" s="116"/>
      <c r="V73" s="116"/>
      <c r="W73" s="116"/>
      <c r="X73" s="116"/>
      <c r="Y73" s="116"/>
    </row>
    <row r="74" spans="1:25" x14ac:dyDescent="0.2">
      <c r="A74" s="116"/>
      <c r="B74" s="116"/>
      <c r="C74" s="116"/>
      <c r="D74" s="116"/>
      <c r="E74" s="116"/>
      <c r="F74" s="116"/>
      <c r="G74" s="116"/>
      <c r="H74" s="116"/>
      <c r="I74" s="116"/>
      <c r="J74" s="116"/>
      <c r="K74" s="116"/>
      <c r="L74" s="167"/>
      <c r="M74" s="116"/>
      <c r="N74" s="116"/>
      <c r="O74" s="116"/>
      <c r="P74" s="116"/>
      <c r="Q74" s="116"/>
      <c r="R74" s="116"/>
      <c r="S74" s="116"/>
      <c r="T74" s="116"/>
      <c r="U74" s="116"/>
      <c r="V74" s="116"/>
      <c r="W74" s="116"/>
      <c r="X74" s="116"/>
      <c r="Y74" s="116"/>
    </row>
    <row r="75" spans="1:25" x14ac:dyDescent="0.2">
      <c r="A75" s="116"/>
      <c r="B75" s="116"/>
      <c r="C75" s="116"/>
      <c r="D75" s="116"/>
      <c r="E75" s="116"/>
      <c r="F75" s="116"/>
      <c r="G75" s="116"/>
      <c r="H75" s="116"/>
      <c r="I75" s="116"/>
      <c r="J75" s="116"/>
      <c r="K75" s="116"/>
      <c r="L75" s="167"/>
      <c r="M75" s="116"/>
      <c r="N75" s="116"/>
      <c r="O75" s="116"/>
      <c r="P75" s="116"/>
      <c r="Q75" s="116"/>
      <c r="R75" s="116"/>
      <c r="S75" s="116"/>
      <c r="T75" s="116"/>
      <c r="U75" s="116"/>
      <c r="V75" s="116"/>
      <c r="W75" s="116"/>
      <c r="X75" s="116"/>
      <c r="Y75" s="116"/>
    </row>
    <row r="76" spans="1:25" x14ac:dyDescent="0.2">
      <c r="A76" s="116"/>
      <c r="B76" s="116"/>
      <c r="C76" s="116"/>
      <c r="D76" s="116"/>
      <c r="E76" s="116"/>
      <c r="F76" s="116"/>
      <c r="G76" s="116"/>
      <c r="H76" s="116"/>
      <c r="I76" s="116"/>
      <c r="J76" s="116"/>
      <c r="K76" s="116"/>
      <c r="L76" s="167"/>
      <c r="M76" s="116"/>
      <c r="N76" s="116"/>
      <c r="O76" s="116"/>
      <c r="P76" s="116"/>
      <c r="Q76" s="116"/>
      <c r="R76" s="116"/>
      <c r="S76" s="116"/>
      <c r="T76" s="116"/>
      <c r="U76" s="116"/>
      <c r="V76" s="116"/>
      <c r="W76" s="116"/>
      <c r="X76" s="116"/>
      <c r="Y76" s="116"/>
    </row>
    <row r="77" spans="1:25" x14ac:dyDescent="0.2">
      <c r="A77" s="116"/>
      <c r="B77" s="116"/>
      <c r="C77" s="116"/>
      <c r="D77" s="116"/>
      <c r="E77" s="116"/>
      <c r="F77" s="116"/>
      <c r="G77" s="116"/>
      <c r="H77" s="116"/>
      <c r="I77" s="116"/>
      <c r="J77" s="116"/>
      <c r="K77" s="116"/>
      <c r="L77" s="167"/>
      <c r="M77" s="116"/>
      <c r="N77" s="116"/>
      <c r="O77" s="116"/>
      <c r="P77" s="116"/>
      <c r="Q77" s="116"/>
      <c r="R77" s="116"/>
      <c r="S77" s="116"/>
      <c r="T77" s="116"/>
      <c r="U77" s="116"/>
      <c r="V77" s="116"/>
      <c r="W77" s="116"/>
      <c r="X77" s="116"/>
      <c r="Y77" s="116"/>
    </row>
    <row r="78" spans="1:25" x14ac:dyDescent="0.2">
      <c r="A78" s="116"/>
      <c r="B78" s="116"/>
      <c r="C78" s="116"/>
      <c r="D78" s="116"/>
      <c r="E78" s="116"/>
      <c r="F78" s="116"/>
      <c r="G78" s="116"/>
      <c r="H78" s="116"/>
      <c r="I78" s="116"/>
      <c r="J78" s="116"/>
      <c r="K78" s="116"/>
      <c r="L78" s="167"/>
      <c r="M78" s="116"/>
      <c r="N78" s="116"/>
      <c r="O78" s="116"/>
      <c r="P78" s="116"/>
      <c r="Q78" s="116"/>
      <c r="R78" s="116"/>
      <c r="S78" s="116"/>
      <c r="T78" s="116"/>
      <c r="U78" s="116"/>
      <c r="V78" s="116"/>
      <c r="W78" s="116"/>
      <c r="X78" s="116"/>
      <c r="Y78" s="116"/>
    </row>
    <row r="79" spans="1:25" x14ac:dyDescent="0.2">
      <c r="A79" s="116"/>
      <c r="B79" s="116"/>
      <c r="C79" s="116"/>
      <c r="D79" s="116"/>
      <c r="E79" s="116"/>
      <c r="F79" s="116"/>
      <c r="G79" s="116"/>
      <c r="H79" s="116"/>
      <c r="I79" s="116"/>
      <c r="J79" s="116"/>
      <c r="K79" s="116"/>
      <c r="L79" s="167"/>
      <c r="M79" s="116"/>
      <c r="N79" s="116"/>
      <c r="O79" s="116"/>
      <c r="P79" s="116"/>
      <c r="Q79" s="116"/>
      <c r="R79" s="116"/>
      <c r="S79" s="116"/>
      <c r="T79" s="116"/>
      <c r="U79" s="116"/>
      <c r="V79" s="116"/>
      <c r="W79" s="116"/>
      <c r="X79" s="116"/>
      <c r="Y79" s="116"/>
    </row>
    <row r="80" spans="1:25" x14ac:dyDescent="0.2">
      <c r="A80" s="116"/>
      <c r="B80" s="116"/>
      <c r="C80" s="116"/>
      <c r="D80" s="116"/>
      <c r="E80" s="116"/>
      <c r="F80" s="116"/>
      <c r="G80" s="116"/>
      <c r="H80" s="116"/>
      <c r="I80" s="116"/>
      <c r="J80" s="116"/>
      <c r="K80" s="116"/>
      <c r="L80" s="167"/>
      <c r="M80" s="116"/>
      <c r="N80" s="116"/>
      <c r="O80" s="116"/>
      <c r="P80" s="116"/>
      <c r="Q80" s="116"/>
      <c r="R80" s="116"/>
      <c r="S80" s="116"/>
      <c r="T80" s="116"/>
      <c r="U80" s="116"/>
      <c r="V80" s="116"/>
      <c r="W80" s="116"/>
      <c r="X80" s="116"/>
      <c r="Y80" s="116"/>
    </row>
    <row r="81" spans="1:25" x14ac:dyDescent="0.2">
      <c r="A81" s="116"/>
      <c r="B81" s="116"/>
      <c r="C81" s="116"/>
      <c r="D81" s="116"/>
      <c r="E81" s="116"/>
      <c r="F81" s="116"/>
      <c r="G81" s="116"/>
      <c r="H81" s="116"/>
      <c r="I81" s="116"/>
      <c r="J81" s="116"/>
      <c r="K81" s="116"/>
      <c r="L81" s="167"/>
      <c r="M81" s="116"/>
      <c r="N81" s="116"/>
      <c r="O81" s="116"/>
      <c r="P81" s="116"/>
      <c r="Q81" s="116"/>
      <c r="R81" s="116"/>
      <c r="S81" s="116"/>
      <c r="T81" s="116"/>
      <c r="U81" s="116"/>
      <c r="V81" s="116"/>
      <c r="W81" s="116"/>
      <c r="X81" s="116"/>
      <c r="Y81" s="116"/>
    </row>
    <row r="82" spans="1:25" x14ac:dyDescent="0.2">
      <c r="A82" s="116"/>
      <c r="B82" s="116"/>
      <c r="C82" s="116"/>
      <c r="D82" s="116"/>
      <c r="E82" s="116"/>
      <c r="F82" s="116"/>
      <c r="G82" s="116"/>
      <c r="H82" s="116"/>
      <c r="I82" s="116"/>
      <c r="J82" s="116"/>
      <c r="K82" s="116"/>
      <c r="L82" s="167"/>
      <c r="M82" s="116"/>
      <c r="N82" s="116"/>
      <c r="O82" s="116"/>
      <c r="P82" s="116"/>
      <c r="Q82" s="116"/>
      <c r="R82" s="116"/>
      <c r="S82" s="116"/>
      <c r="T82" s="116"/>
      <c r="U82" s="116"/>
      <c r="V82" s="116"/>
      <c r="W82" s="116"/>
      <c r="X82" s="116"/>
      <c r="Y82" s="116"/>
    </row>
    <row r="83" spans="1:25" x14ac:dyDescent="0.2">
      <c r="A83" s="116"/>
      <c r="B83" s="116"/>
      <c r="C83" s="116"/>
      <c r="D83" s="116"/>
      <c r="E83" s="116"/>
      <c r="F83" s="116"/>
      <c r="G83" s="116"/>
      <c r="H83" s="116"/>
      <c r="I83" s="116"/>
      <c r="J83" s="116"/>
      <c r="K83" s="116"/>
      <c r="L83" s="167"/>
      <c r="M83" s="116"/>
      <c r="N83" s="116"/>
      <c r="O83" s="116"/>
      <c r="P83" s="116"/>
      <c r="Q83" s="116"/>
      <c r="R83" s="116"/>
      <c r="S83" s="116"/>
      <c r="T83" s="116"/>
      <c r="U83" s="116"/>
      <c r="V83" s="116"/>
      <c r="W83" s="116"/>
      <c r="X83" s="116"/>
      <c r="Y83" s="116"/>
    </row>
    <row r="84" spans="1:25" x14ac:dyDescent="0.2">
      <c r="A84" s="116"/>
      <c r="B84" s="116"/>
      <c r="C84" s="116"/>
      <c r="D84" s="116"/>
      <c r="E84" s="116"/>
      <c r="F84" s="116"/>
      <c r="G84" s="116"/>
      <c r="H84" s="116"/>
      <c r="I84" s="116"/>
      <c r="J84" s="116"/>
      <c r="K84" s="116"/>
      <c r="L84" s="167"/>
      <c r="M84" s="116"/>
      <c r="N84" s="116"/>
      <c r="O84" s="116"/>
      <c r="P84" s="116"/>
      <c r="Q84" s="116"/>
      <c r="R84" s="116"/>
      <c r="S84" s="116"/>
      <c r="T84" s="116"/>
      <c r="U84" s="116"/>
      <c r="V84" s="116"/>
      <c r="W84" s="116"/>
      <c r="X84" s="116"/>
      <c r="Y84" s="116"/>
    </row>
    <row r="85" spans="1:25" x14ac:dyDescent="0.2">
      <c r="A85" s="116"/>
      <c r="B85" s="116"/>
      <c r="C85" s="116"/>
      <c r="D85" s="116"/>
      <c r="E85" s="116"/>
      <c r="F85" s="116"/>
      <c r="G85" s="116"/>
      <c r="H85" s="116"/>
      <c r="I85" s="116"/>
      <c r="J85" s="116"/>
      <c r="K85" s="116"/>
      <c r="L85" s="167"/>
      <c r="M85" s="116"/>
      <c r="N85" s="116"/>
      <c r="O85" s="116"/>
      <c r="P85" s="116"/>
      <c r="Q85" s="116"/>
      <c r="R85" s="116"/>
      <c r="S85" s="116"/>
      <c r="T85" s="116"/>
      <c r="U85" s="116"/>
      <c r="V85" s="116"/>
      <c r="W85" s="116"/>
      <c r="X85" s="116"/>
      <c r="Y85" s="116"/>
    </row>
    <row r="86" spans="1:25" x14ac:dyDescent="0.2">
      <c r="A86" s="116"/>
      <c r="B86" s="116"/>
      <c r="C86" s="116"/>
      <c r="D86" s="116"/>
      <c r="E86" s="116"/>
      <c r="F86" s="116"/>
      <c r="G86" s="116"/>
      <c r="H86" s="116"/>
      <c r="I86" s="116"/>
      <c r="J86" s="116"/>
      <c r="K86" s="116"/>
      <c r="L86" s="167"/>
      <c r="M86" s="116"/>
      <c r="N86" s="116"/>
      <c r="O86" s="116"/>
      <c r="P86" s="116"/>
      <c r="Q86" s="116"/>
      <c r="R86" s="116"/>
      <c r="S86" s="116"/>
      <c r="T86" s="116"/>
      <c r="U86" s="116"/>
      <c r="V86" s="116"/>
      <c r="W86" s="116"/>
      <c r="X86" s="116"/>
      <c r="Y86" s="116"/>
    </row>
    <row r="87" spans="1:25" x14ac:dyDescent="0.2">
      <c r="A87" s="116"/>
      <c r="B87" s="116"/>
      <c r="C87" s="116"/>
      <c r="D87" s="116"/>
      <c r="E87" s="116"/>
      <c r="F87" s="116"/>
      <c r="G87" s="116"/>
      <c r="H87" s="116"/>
      <c r="I87" s="116"/>
      <c r="J87" s="116"/>
      <c r="K87" s="116"/>
      <c r="L87" s="167"/>
      <c r="M87" s="116"/>
      <c r="N87" s="116"/>
      <c r="O87" s="116"/>
      <c r="P87" s="116"/>
      <c r="Q87" s="116"/>
      <c r="R87" s="116"/>
      <c r="S87" s="116"/>
      <c r="T87" s="116"/>
      <c r="U87" s="116"/>
      <c r="V87" s="116"/>
      <c r="W87" s="116"/>
      <c r="X87" s="116"/>
      <c r="Y87" s="116"/>
    </row>
    <row r="88" spans="1:25" x14ac:dyDescent="0.2">
      <c r="A88" s="116"/>
      <c r="B88" s="116"/>
      <c r="C88" s="116"/>
      <c r="D88" s="116"/>
      <c r="E88" s="116"/>
      <c r="F88" s="116"/>
      <c r="G88" s="116"/>
      <c r="H88" s="116"/>
      <c r="I88" s="116"/>
      <c r="J88" s="116"/>
      <c r="K88" s="116"/>
      <c r="L88" s="167"/>
      <c r="M88" s="116"/>
      <c r="N88" s="116"/>
      <c r="O88" s="116"/>
      <c r="P88" s="116"/>
      <c r="Q88" s="116"/>
      <c r="R88" s="116"/>
      <c r="S88" s="116"/>
      <c r="T88" s="116"/>
      <c r="U88" s="116"/>
      <c r="V88" s="116"/>
      <c r="W88" s="116"/>
      <c r="X88" s="116"/>
      <c r="Y88" s="116"/>
    </row>
    <row r="89" spans="1:25" x14ac:dyDescent="0.2">
      <c r="A89" s="116"/>
      <c r="B89" s="116"/>
      <c r="C89" s="116"/>
      <c r="D89" s="116"/>
      <c r="E89" s="116"/>
      <c r="F89" s="116"/>
      <c r="G89" s="116"/>
      <c r="H89" s="116"/>
      <c r="I89" s="116"/>
      <c r="J89" s="116"/>
      <c r="K89" s="116"/>
      <c r="L89" s="167"/>
      <c r="M89" s="116"/>
      <c r="N89" s="116"/>
      <c r="O89" s="116"/>
      <c r="P89" s="116"/>
      <c r="Q89" s="116"/>
      <c r="R89" s="116"/>
      <c r="S89" s="116"/>
      <c r="T89" s="116"/>
      <c r="U89" s="116"/>
      <c r="V89" s="116"/>
      <c r="W89" s="116"/>
      <c r="X89" s="116"/>
      <c r="Y89" s="116"/>
    </row>
    <row r="90" spans="1:25" x14ac:dyDescent="0.2">
      <c r="A90" s="116"/>
      <c r="B90" s="116"/>
      <c r="C90" s="116"/>
      <c r="D90" s="116"/>
      <c r="E90" s="116"/>
      <c r="F90" s="116"/>
      <c r="G90" s="116"/>
      <c r="H90" s="116"/>
      <c r="I90" s="116"/>
      <c r="J90" s="116"/>
      <c r="K90" s="116"/>
      <c r="L90" s="167"/>
      <c r="M90" s="116"/>
      <c r="N90" s="116"/>
      <c r="O90" s="116"/>
      <c r="P90" s="116"/>
      <c r="Q90" s="116"/>
      <c r="R90" s="116"/>
      <c r="S90" s="116"/>
      <c r="T90" s="116"/>
      <c r="U90" s="116"/>
      <c r="V90" s="116"/>
      <c r="W90" s="116"/>
      <c r="X90" s="116"/>
      <c r="Y90" s="116"/>
    </row>
    <row r="91" spans="1:25" x14ac:dyDescent="0.2">
      <c r="A91" s="116"/>
      <c r="B91" s="116"/>
      <c r="C91" s="116"/>
      <c r="D91" s="116"/>
      <c r="E91" s="116"/>
      <c r="F91" s="116"/>
      <c r="G91" s="116"/>
      <c r="H91" s="116"/>
      <c r="I91" s="116"/>
      <c r="J91" s="116"/>
      <c r="K91" s="116"/>
      <c r="L91" s="167"/>
      <c r="M91" s="116"/>
      <c r="N91" s="116"/>
      <c r="O91" s="116"/>
      <c r="P91" s="116"/>
      <c r="Q91" s="116"/>
      <c r="R91" s="116"/>
      <c r="S91" s="116"/>
      <c r="T91" s="116"/>
      <c r="U91" s="116"/>
      <c r="V91" s="116"/>
      <c r="W91" s="116"/>
      <c r="X91" s="116"/>
      <c r="Y91" s="116"/>
    </row>
    <row r="92" spans="1:25" x14ac:dyDescent="0.2">
      <c r="A92" s="116"/>
      <c r="B92" s="116"/>
      <c r="C92" s="116"/>
      <c r="D92" s="116"/>
      <c r="E92" s="116"/>
      <c r="F92" s="116"/>
      <c r="G92" s="116"/>
      <c r="H92" s="116"/>
      <c r="I92" s="116"/>
      <c r="J92" s="116"/>
      <c r="K92" s="116"/>
      <c r="L92" s="167"/>
      <c r="M92" s="116"/>
      <c r="N92" s="116"/>
      <c r="O92" s="116"/>
      <c r="P92" s="116"/>
      <c r="Q92" s="116"/>
      <c r="R92" s="116"/>
      <c r="S92" s="116"/>
      <c r="T92" s="116"/>
      <c r="U92" s="116"/>
      <c r="V92" s="116"/>
      <c r="W92" s="116"/>
      <c r="X92" s="116"/>
      <c r="Y92" s="116"/>
    </row>
    <row r="93" spans="1:25" x14ac:dyDescent="0.2">
      <c r="A93" s="116"/>
      <c r="B93" s="116"/>
      <c r="C93" s="116"/>
      <c r="D93" s="116"/>
      <c r="E93" s="116"/>
      <c r="F93" s="116"/>
      <c r="G93" s="116"/>
      <c r="H93" s="116"/>
      <c r="I93" s="116"/>
      <c r="J93" s="116"/>
      <c r="K93" s="116"/>
      <c r="L93" s="167"/>
      <c r="M93" s="116"/>
      <c r="N93" s="116"/>
      <c r="O93" s="116"/>
      <c r="P93" s="116"/>
      <c r="Q93" s="116"/>
      <c r="R93" s="116"/>
      <c r="S93" s="116"/>
      <c r="T93" s="116"/>
      <c r="U93" s="116"/>
      <c r="V93" s="116"/>
      <c r="W93" s="116"/>
      <c r="X93" s="116"/>
      <c r="Y93" s="116"/>
    </row>
    <row r="94" spans="1:25" x14ac:dyDescent="0.2">
      <c r="A94" s="116"/>
      <c r="B94" s="116"/>
      <c r="C94" s="116"/>
      <c r="D94" s="116"/>
      <c r="E94" s="116"/>
      <c r="F94" s="116"/>
      <c r="G94" s="116"/>
      <c r="H94" s="116"/>
      <c r="I94" s="116"/>
      <c r="J94" s="116"/>
      <c r="K94" s="116"/>
      <c r="L94" s="167"/>
      <c r="M94" s="116"/>
      <c r="N94" s="116"/>
      <c r="O94" s="116"/>
      <c r="P94" s="116"/>
      <c r="Q94" s="116"/>
      <c r="R94" s="116"/>
      <c r="S94" s="116"/>
      <c r="T94" s="116"/>
      <c r="U94" s="116"/>
      <c r="V94" s="116"/>
      <c r="W94" s="116"/>
      <c r="X94" s="116"/>
      <c r="Y94" s="116"/>
    </row>
    <row r="95" spans="1:25" x14ac:dyDescent="0.2">
      <c r="A95" s="116"/>
      <c r="B95" s="116"/>
      <c r="C95" s="116"/>
      <c r="D95" s="116"/>
      <c r="E95" s="116"/>
      <c r="F95" s="116"/>
      <c r="G95" s="116"/>
      <c r="H95" s="116"/>
      <c r="I95" s="116"/>
      <c r="J95" s="116"/>
      <c r="K95" s="116"/>
      <c r="L95" s="167"/>
      <c r="M95" s="116"/>
      <c r="N95" s="116"/>
      <c r="O95" s="116"/>
      <c r="P95" s="116"/>
      <c r="Q95" s="116"/>
      <c r="R95" s="116"/>
      <c r="S95" s="116"/>
      <c r="T95" s="116"/>
      <c r="U95" s="116"/>
      <c r="V95" s="116"/>
      <c r="W95" s="116"/>
      <c r="X95" s="116"/>
      <c r="Y95" s="116"/>
    </row>
    <row r="96" spans="1:25" x14ac:dyDescent="0.2">
      <c r="A96" s="116"/>
      <c r="B96" s="116"/>
      <c r="C96" s="116"/>
      <c r="D96" s="116"/>
      <c r="E96" s="116"/>
      <c r="F96" s="116"/>
      <c r="G96" s="116"/>
      <c r="H96" s="116"/>
      <c r="I96" s="116"/>
      <c r="J96" s="116"/>
      <c r="K96" s="116"/>
      <c r="L96" s="167"/>
      <c r="M96" s="116"/>
      <c r="N96" s="116"/>
      <c r="O96" s="116"/>
      <c r="P96" s="116"/>
      <c r="Q96" s="116"/>
      <c r="R96" s="116"/>
      <c r="S96" s="116"/>
      <c r="T96" s="116"/>
      <c r="U96" s="116"/>
      <c r="V96" s="116"/>
      <c r="W96" s="116"/>
      <c r="X96" s="116"/>
      <c r="Y96" s="116"/>
    </row>
    <row r="97" spans="1:25" x14ac:dyDescent="0.2">
      <c r="A97" s="116"/>
      <c r="B97" s="116"/>
      <c r="C97" s="116"/>
      <c r="D97" s="116"/>
      <c r="E97" s="116"/>
      <c r="F97" s="116"/>
      <c r="G97" s="116"/>
      <c r="H97" s="116"/>
      <c r="I97" s="116"/>
      <c r="J97" s="116"/>
      <c r="K97" s="116"/>
      <c r="L97" s="167"/>
      <c r="M97" s="116"/>
      <c r="N97" s="116"/>
      <c r="O97" s="116"/>
      <c r="P97" s="116"/>
      <c r="Q97" s="116"/>
      <c r="R97" s="116"/>
      <c r="S97" s="116"/>
      <c r="T97" s="116"/>
      <c r="U97" s="116"/>
      <c r="V97" s="116"/>
      <c r="W97" s="116"/>
      <c r="X97" s="116"/>
      <c r="Y97" s="116"/>
    </row>
    <row r="98" spans="1:25" x14ac:dyDescent="0.2">
      <c r="M98" s="116"/>
      <c r="N98" s="116"/>
      <c r="O98" s="116"/>
      <c r="P98" s="116"/>
      <c r="Q98" s="116"/>
      <c r="R98" s="116"/>
      <c r="S98" s="116"/>
      <c r="T98" s="116"/>
      <c r="U98" s="116"/>
      <c r="V98" s="116"/>
      <c r="W98" s="116"/>
      <c r="X98" s="116"/>
      <c r="Y98" s="116"/>
    </row>
    <row r="99" spans="1:25" x14ac:dyDescent="0.2">
      <c r="M99" s="116"/>
      <c r="N99" s="116"/>
      <c r="O99" s="116"/>
      <c r="P99" s="116"/>
      <c r="Q99" s="116"/>
      <c r="R99" s="116"/>
      <c r="S99" s="116"/>
      <c r="T99" s="116"/>
      <c r="U99" s="116"/>
      <c r="V99" s="116"/>
      <c r="W99" s="116"/>
      <c r="X99" s="116"/>
      <c r="Y99" s="116"/>
    </row>
    <row r="100" spans="1:25" x14ac:dyDescent="0.2">
      <c r="M100" s="116"/>
      <c r="N100" s="116"/>
      <c r="O100" s="116"/>
      <c r="P100" s="116"/>
      <c r="Q100" s="116"/>
      <c r="R100" s="116"/>
      <c r="S100" s="116"/>
      <c r="T100" s="116"/>
      <c r="U100" s="116"/>
      <c r="V100" s="116"/>
      <c r="W100" s="116"/>
      <c r="X100" s="116"/>
      <c r="Y100" s="116"/>
    </row>
    <row r="101" spans="1:25" x14ac:dyDescent="0.2">
      <c r="M101" s="116"/>
      <c r="N101" s="116"/>
      <c r="O101" s="116"/>
      <c r="P101" s="116"/>
      <c r="Q101" s="116"/>
      <c r="R101" s="116"/>
      <c r="S101" s="116"/>
      <c r="T101" s="116"/>
      <c r="U101" s="116"/>
      <c r="V101" s="116"/>
      <c r="W101" s="116"/>
      <c r="X101" s="116"/>
      <c r="Y101" s="116"/>
    </row>
  </sheetData>
  <sheetProtection algorithmName="SHA-512" hashValue="6emgC2GW9yhnR17PVz9QvOB6d2yYKVaG280+Y1egs3gN9fGutHeqf9kbBVPSo+bVFz9nXvctTWQSNExJ3g3nEA==" saltValue="2NxtCghd0DTVrjAo9Ao3Ag==" spinCount="100000" sheet="1" selectLockedCells="1"/>
  <dataConsolidate/>
  <mergeCells count="24">
    <mergeCell ref="B54:L55"/>
    <mergeCell ref="B25:D25"/>
    <mergeCell ref="B19:E19"/>
    <mergeCell ref="B21:E21"/>
    <mergeCell ref="B23:E23"/>
    <mergeCell ref="B52:L53"/>
    <mergeCell ref="B26:E27"/>
    <mergeCell ref="B30:E31"/>
    <mergeCell ref="B32:E33"/>
    <mergeCell ref="C37:K46"/>
    <mergeCell ref="H11:K11"/>
    <mergeCell ref="H8:K8"/>
    <mergeCell ref="H9:K9"/>
    <mergeCell ref="B17:D17"/>
    <mergeCell ref="B13:D13"/>
    <mergeCell ref="B15:D15"/>
    <mergeCell ref="B6:G7"/>
    <mergeCell ref="B8:F9"/>
    <mergeCell ref="H10:K10"/>
    <mergeCell ref="I1:L1"/>
    <mergeCell ref="B1:F1"/>
    <mergeCell ref="H2:L4"/>
    <mergeCell ref="H7:K7"/>
    <mergeCell ref="H6:K6"/>
  </mergeCells>
  <phoneticPr fontId="0" type="noConversion"/>
  <conditionalFormatting sqref="B26">
    <cfRule type="cellIs" dxfId="1" priority="1" stopIfTrue="1" operator="equal">
      <formula>$G$15</formula>
    </cfRule>
  </conditionalFormatting>
  <conditionalFormatting sqref="B30">
    <cfRule type="cellIs" dxfId="0" priority="3" stopIfTrue="1" operator="equal">
      <formula>$G$17</formula>
    </cfRule>
  </conditionalFormatting>
  <dataValidations count="1">
    <dataValidation type="list" showInputMessage="1" showErrorMessage="1" errorTitle="Enbart enligt lista" error="Ej giltigt namn" sqref="F17">
      <formula1>$L$7:$L$11</formula1>
    </dataValidation>
  </dataValidations>
  <pageMargins left="0.70866141732283472" right="0.59055118110236227" top="0.98425196850393704" bottom="0.98425196850393704" header="0.51181102362204722" footer="0.51181102362204722"/>
  <pageSetup paperSize="9" scale="96"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FF"/>
  </sheetPr>
  <dimension ref="A1:AO131"/>
  <sheetViews>
    <sheetView zoomScale="90" zoomScaleNormal="90" zoomScaleSheetLayoutView="75" workbookViewId="0">
      <selection activeCell="AB25" sqref="AB25"/>
    </sheetView>
  </sheetViews>
  <sheetFormatPr defaultColWidth="9.140625" defaultRowHeight="12.75" x14ac:dyDescent="0.2"/>
  <cols>
    <col min="1" max="3" width="2.85546875" style="203" customWidth="1"/>
    <col min="4" max="4" width="3.85546875" style="203" customWidth="1"/>
    <col min="5" max="7" width="2.140625" style="203" customWidth="1"/>
    <col min="8" max="8" width="0.140625" style="203" customWidth="1"/>
    <col min="9" max="10" width="2.140625" style="203" customWidth="1"/>
    <col min="11" max="11" width="0.28515625" style="203" customWidth="1"/>
    <col min="12" max="13" width="2.140625" style="203" customWidth="1"/>
    <col min="14" max="14" width="4.140625" style="203" customWidth="1"/>
    <col min="15" max="15" width="2.140625" style="203" customWidth="1"/>
    <col min="16" max="16" width="0.5703125" style="203" customWidth="1"/>
    <col min="17" max="17" width="4.5703125" style="203" customWidth="1"/>
    <col min="18" max="20" width="2.140625" style="203" customWidth="1"/>
    <col min="21" max="21" width="6" style="203" customWidth="1"/>
    <col min="22" max="22" width="3.140625" style="203" customWidth="1"/>
    <col min="23" max="24" width="2.85546875" style="203" customWidth="1"/>
    <col min="25" max="25" width="10" style="203" customWidth="1"/>
    <col min="26" max="26" width="4.5703125" style="203" customWidth="1"/>
    <col min="27" max="27" width="0.85546875" style="203" customWidth="1"/>
    <col min="28" max="28" width="19.42578125" style="203" customWidth="1"/>
    <col min="29" max="29" width="0.28515625" style="203" hidden="1" customWidth="1"/>
    <col min="30" max="30" width="4.7109375" style="203" hidden="1" customWidth="1"/>
    <col min="31" max="31" width="0.28515625" style="203" hidden="1" customWidth="1"/>
    <col min="32" max="36" width="4.7109375" style="203" hidden="1" customWidth="1"/>
    <col min="37" max="37" width="4.7109375" style="203" customWidth="1"/>
    <col min="38" max="16384" width="9.140625" style="203"/>
  </cols>
  <sheetData>
    <row r="1" spans="1:41" ht="48" customHeight="1" thickBot="1" x14ac:dyDescent="0.35">
      <c r="A1" s="813" t="s">
        <v>431</v>
      </c>
      <c r="B1" s="814"/>
      <c r="C1" s="814"/>
      <c r="D1" s="814"/>
      <c r="E1" s="814"/>
      <c r="F1" s="814"/>
      <c r="G1" s="814"/>
      <c r="H1" s="814"/>
      <c r="I1" s="814"/>
      <c r="J1" s="814"/>
      <c r="K1" s="814"/>
      <c r="L1" s="814"/>
      <c r="M1" s="814"/>
      <c r="N1" s="815"/>
      <c r="O1" s="815"/>
      <c r="P1" s="815"/>
      <c r="Q1" s="815"/>
      <c r="R1" s="815"/>
      <c r="S1" s="815"/>
      <c r="T1" s="815"/>
      <c r="U1" s="816"/>
      <c r="V1" s="816"/>
      <c r="W1" s="816"/>
      <c r="X1" s="475" t="s">
        <v>4883</v>
      </c>
      <c r="Y1" s="475"/>
      <c r="Z1" s="475"/>
      <c r="AA1" s="222"/>
      <c r="AB1" s="473" t="s">
        <v>4709</v>
      </c>
      <c r="AC1" s="471"/>
      <c r="AD1" s="201"/>
      <c r="AE1" s="201"/>
      <c r="AF1" s="201"/>
      <c r="AG1" s="201"/>
      <c r="AH1" s="202"/>
      <c r="AI1" s="201"/>
      <c r="AJ1" s="201"/>
      <c r="AK1" s="202"/>
      <c r="AL1" s="201"/>
      <c r="AM1" s="201"/>
      <c r="AN1" s="201"/>
      <c r="AO1" s="201"/>
    </row>
    <row r="2" spans="1:41" ht="18.75" customHeight="1" thickTop="1" thickBot="1" x14ac:dyDescent="0.25">
      <c r="A2" s="582" t="s">
        <v>439</v>
      </c>
      <c r="B2" s="583"/>
      <c r="C2" s="583"/>
      <c r="D2" s="583"/>
      <c r="E2" s="578"/>
      <c r="F2" s="580"/>
      <c r="G2" s="580"/>
      <c r="H2" s="580"/>
      <c r="I2" s="580"/>
      <c r="J2" s="580"/>
      <c r="K2" s="580"/>
      <c r="L2" s="580"/>
      <c r="M2" s="580"/>
      <c r="N2" s="580"/>
      <c r="O2" s="580"/>
      <c r="P2" s="580"/>
      <c r="Q2" s="580"/>
      <c r="R2" s="580"/>
      <c r="S2" s="580"/>
      <c r="T2" s="580"/>
      <c r="U2" s="580"/>
      <c r="V2" s="580"/>
      <c r="W2" s="581"/>
      <c r="X2" s="572" t="s">
        <v>3654</v>
      </c>
      <c r="Y2" s="573"/>
      <c r="Z2" s="573"/>
      <c r="AA2" s="573"/>
      <c r="AB2" s="573"/>
      <c r="AC2" s="573"/>
      <c r="AD2" s="204" t="s">
        <v>1131</v>
      </c>
      <c r="AE2" s="204"/>
      <c r="AF2" s="204"/>
      <c r="AG2" s="201"/>
      <c r="AH2" s="205" t="s">
        <v>3660</v>
      </c>
      <c r="AI2" s="291" t="s">
        <v>1129</v>
      </c>
      <c r="AJ2" s="201"/>
      <c r="AK2" s="289" t="s">
        <v>826</v>
      </c>
      <c r="AL2" s="201"/>
      <c r="AM2" s="201"/>
      <c r="AN2" s="201"/>
      <c r="AO2" s="201"/>
    </row>
    <row r="3" spans="1:41" ht="18.75" customHeight="1" x14ac:dyDescent="0.2">
      <c r="A3" s="523" t="s">
        <v>3663</v>
      </c>
      <c r="B3" s="525"/>
      <c r="C3" s="525"/>
      <c r="D3" s="525"/>
      <c r="E3" s="810"/>
      <c r="F3" s="811"/>
      <c r="G3" s="811"/>
      <c r="H3" s="811"/>
      <c r="I3" s="811"/>
      <c r="J3" s="811"/>
      <c r="K3" s="811"/>
      <c r="L3" s="811"/>
      <c r="M3" s="811"/>
      <c r="N3" s="811"/>
      <c r="O3" s="811"/>
      <c r="P3" s="811"/>
      <c r="Q3" s="811"/>
      <c r="R3" s="811"/>
      <c r="S3" s="811"/>
      <c r="T3" s="811"/>
      <c r="U3" s="812"/>
      <c r="V3" s="812"/>
      <c r="W3" s="812"/>
      <c r="X3" s="806"/>
      <c r="Y3" s="514"/>
      <c r="Z3" s="514"/>
      <c r="AA3" s="514"/>
      <c r="AB3" s="514"/>
      <c r="AC3" s="427"/>
      <c r="AD3" s="204" t="s">
        <v>1129</v>
      </c>
      <c r="AE3" s="204"/>
      <c r="AF3" s="204"/>
      <c r="AG3" s="201"/>
      <c r="AH3" s="206"/>
      <c r="AI3" s="207"/>
      <c r="AJ3" s="201"/>
      <c r="AK3" s="289" t="s">
        <v>826</v>
      </c>
      <c r="AL3" s="201"/>
      <c r="AM3" s="201"/>
      <c r="AN3" s="201"/>
      <c r="AO3" s="201"/>
    </row>
    <row r="4" spans="1:41" ht="18.75" customHeight="1" x14ac:dyDescent="0.2">
      <c r="A4" s="208" t="s">
        <v>477</v>
      </c>
      <c r="B4" s="209"/>
      <c r="C4" s="209"/>
      <c r="D4" s="209"/>
      <c r="E4" s="537"/>
      <c r="F4" s="538"/>
      <c r="G4" s="538"/>
      <c r="H4" s="538"/>
      <c r="I4" s="538"/>
      <c r="J4" s="538"/>
      <c r="K4" s="538"/>
      <c r="L4" s="538"/>
      <c r="M4" s="538"/>
      <c r="N4" s="538"/>
      <c r="O4" s="538"/>
      <c r="P4" s="538"/>
      <c r="Q4" s="538"/>
      <c r="R4" s="538"/>
      <c r="S4" s="538"/>
      <c r="T4" s="538"/>
      <c r="U4" s="538"/>
      <c r="V4" s="538"/>
      <c r="W4" s="539"/>
      <c r="X4" s="515" t="s">
        <v>3634</v>
      </c>
      <c r="Y4" s="516"/>
      <c r="Z4" s="210"/>
      <c r="AA4" s="210" t="s">
        <v>1737</v>
      </c>
      <c r="AB4" s="210"/>
      <c r="AC4" s="210"/>
      <c r="AD4" s="204" t="s">
        <v>1130</v>
      </c>
      <c r="AE4" s="212"/>
      <c r="AF4" s="212"/>
      <c r="AG4" s="201"/>
      <c r="AH4" s="201"/>
      <c r="AI4" s="201"/>
      <c r="AJ4" s="201"/>
      <c r="AK4" s="289" t="s">
        <v>826</v>
      </c>
      <c r="AL4" s="201"/>
      <c r="AM4" s="201"/>
      <c r="AN4" s="201"/>
      <c r="AO4" s="201"/>
    </row>
    <row r="5" spans="1:41" ht="18.75" customHeight="1" x14ac:dyDescent="0.2">
      <c r="A5" s="213"/>
      <c r="B5" s="213"/>
      <c r="C5" s="213"/>
      <c r="D5" s="213"/>
      <c r="E5" s="540"/>
      <c r="F5" s="540"/>
      <c r="G5" s="540"/>
      <c r="H5" s="540"/>
      <c r="I5" s="540"/>
      <c r="J5" s="540"/>
      <c r="K5" s="540"/>
      <c r="L5" s="540"/>
      <c r="M5" s="540"/>
      <c r="N5" s="540"/>
      <c r="O5" s="540"/>
      <c r="P5" s="540"/>
      <c r="Q5" s="540"/>
      <c r="R5" s="540"/>
      <c r="S5" s="540"/>
      <c r="T5" s="540"/>
      <c r="U5" s="540"/>
      <c r="V5" s="540"/>
      <c r="W5" s="541"/>
      <c r="X5" s="807"/>
      <c r="Y5" s="535"/>
      <c r="Z5" s="214"/>
      <c r="AA5" s="808"/>
      <c r="AB5" s="809"/>
      <c r="AC5" s="809"/>
      <c r="AD5" s="215">
        <f>IF(AI2="JA",0,1)</f>
        <v>0</v>
      </c>
      <c r="AE5" s="212"/>
      <c r="AF5" s="212"/>
      <c r="AG5" s="201"/>
      <c r="AH5" s="201"/>
      <c r="AI5" s="201"/>
      <c r="AJ5" s="201"/>
      <c r="AK5" s="201"/>
      <c r="AL5" s="201"/>
      <c r="AM5" s="201"/>
      <c r="AN5" s="201"/>
      <c r="AO5" s="201"/>
    </row>
    <row r="6" spans="1:41" ht="15.75" customHeight="1" x14ac:dyDescent="0.2">
      <c r="A6" s="216" t="s">
        <v>478</v>
      </c>
      <c r="B6" s="217"/>
      <c r="C6" s="217"/>
      <c r="D6" s="217"/>
      <c r="E6" s="537"/>
      <c r="F6" s="538"/>
      <c r="G6" s="538"/>
      <c r="H6" s="538"/>
      <c r="I6" s="538"/>
      <c r="J6" s="538"/>
      <c r="K6" s="538"/>
      <c r="L6" s="538"/>
      <c r="M6" s="538"/>
      <c r="N6" s="538"/>
      <c r="O6" s="538"/>
      <c r="P6" s="538"/>
      <c r="Q6" s="538"/>
      <c r="R6" s="538"/>
      <c r="S6" s="538"/>
      <c r="T6" s="538"/>
      <c r="U6" s="538"/>
      <c r="V6" s="538"/>
      <c r="W6" s="539"/>
      <c r="X6" s="515" t="s">
        <v>1741</v>
      </c>
      <c r="Y6" s="542"/>
      <c r="Z6" s="542"/>
      <c r="AA6" s="542"/>
      <c r="AB6" s="218"/>
      <c r="AC6" s="218"/>
      <c r="AD6" s="220"/>
      <c r="AE6" s="221"/>
      <c r="AF6" s="220"/>
      <c r="AG6" s="221"/>
      <c r="AH6" s="221"/>
      <c r="AI6" s="201"/>
      <c r="AJ6" s="201"/>
      <c r="AK6" s="201"/>
      <c r="AL6" s="201"/>
      <c r="AM6" s="201"/>
      <c r="AN6" s="201"/>
      <c r="AO6" s="201"/>
    </row>
    <row r="7" spans="1:41" ht="18.75" customHeight="1" x14ac:dyDescent="0.2">
      <c r="A7" s="318"/>
      <c r="B7" s="318"/>
      <c r="C7" s="318"/>
      <c r="D7" s="318"/>
      <c r="E7" s="540"/>
      <c r="F7" s="540"/>
      <c r="G7" s="540"/>
      <c r="H7" s="540"/>
      <c r="I7" s="540"/>
      <c r="J7" s="540"/>
      <c r="K7" s="540"/>
      <c r="L7" s="540"/>
      <c r="M7" s="540"/>
      <c r="N7" s="540"/>
      <c r="O7" s="540"/>
      <c r="P7" s="540"/>
      <c r="Q7" s="540"/>
      <c r="R7" s="540"/>
      <c r="S7" s="540"/>
      <c r="T7" s="540"/>
      <c r="U7" s="540"/>
      <c r="V7" s="540"/>
      <c r="W7" s="541"/>
      <c r="X7" s="804"/>
      <c r="Y7" s="805"/>
      <c r="Z7" s="805"/>
      <c r="AA7" s="805"/>
      <c r="AB7" s="805"/>
      <c r="AC7" s="428"/>
      <c r="AD7" s="223"/>
      <c r="AE7" s="212"/>
      <c r="AF7" s="212"/>
      <c r="AG7" s="201"/>
      <c r="AH7" s="201"/>
      <c r="AI7" s="201"/>
      <c r="AJ7" s="201"/>
      <c r="AK7" s="201"/>
      <c r="AL7" s="201"/>
      <c r="AM7" s="201"/>
      <c r="AN7" s="201"/>
      <c r="AO7" s="201"/>
    </row>
    <row r="8" spans="1:41" ht="18.75" customHeight="1" x14ac:dyDescent="0.2">
      <c r="A8" s="801" t="s">
        <v>3664</v>
      </c>
      <c r="B8" s="546"/>
      <c r="C8" s="546"/>
      <c r="D8" s="546"/>
      <c r="E8" s="546"/>
      <c r="F8" s="546"/>
      <c r="G8" s="546"/>
      <c r="H8" s="546"/>
      <c r="I8" s="546"/>
      <c r="J8" s="546"/>
      <c r="K8" s="546"/>
      <c r="L8" s="546"/>
      <c r="M8" s="546"/>
      <c r="N8" s="546"/>
      <c r="O8" s="560">
        <v>1</v>
      </c>
      <c r="P8" s="561"/>
      <c r="Q8" s="562"/>
      <c r="R8" s="224"/>
      <c r="S8" s="224"/>
      <c r="T8" s="526"/>
      <c r="U8" s="527"/>
      <c r="V8" s="527"/>
      <c r="W8" s="528"/>
      <c r="X8" s="556" t="s">
        <v>1739</v>
      </c>
      <c r="Y8" s="557"/>
      <c r="Z8" s="557"/>
      <c r="AA8" s="557"/>
      <c r="AB8" s="557"/>
      <c r="AC8" s="557"/>
      <c r="AD8" s="204"/>
      <c r="AE8" s="212"/>
      <c r="AF8" s="212"/>
      <c r="AG8" s="201"/>
      <c r="AH8" s="201"/>
      <c r="AI8" s="201"/>
      <c r="AJ8" s="201"/>
      <c r="AK8" s="201"/>
      <c r="AL8" s="474"/>
      <c r="AM8" s="201"/>
      <c r="AN8" s="201"/>
      <c r="AO8" s="201"/>
    </row>
    <row r="9" spans="1:41" x14ac:dyDescent="0.2">
      <c r="A9" s="545" t="s">
        <v>479</v>
      </c>
      <c r="B9" s="546"/>
      <c r="C9" s="546"/>
      <c r="D9" s="546"/>
      <c r="E9" s="512"/>
      <c r="F9" s="513"/>
      <c r="G9" s="513"/>
      <c r="H9" s="513"/>
      <c r="I9" s="513"/>
      <c r="J9" s="513"/>
      <c r="K9" s="513"/>
      <c r="L9" s="513"/>
      <c r="M9" s="513"/>
      <c r="N9" s="513"/>
      <c r="O9" s="513"/>
      <c r="P9" s="514"/>
      <c r="Q9" s="514"/>
      <c r="R9" s="514"/>
      <c r="S9" s="514"/>
      <c r="T9" s="514"/>
      <c r="U9" s="514"/>
      <c r="V9" s="514"/>
      <c r="W9" s="514"/>
      <c r="X9" s="802"/>
      <c r="Y9" s="803"/>
      <c r="Z9" s="803"/>
      <c r="AA9" s="803"/>
      <c r="AB9" s="803"/>
      <c r="AC9" s="803"/>
      <c r="AD9" s="225"/>
      <c r="AE9" s="225"/>
      <c r="AF9" s="225"/>
      <c r="AG9" s="201"/>
      <c r="AH9" s="201"/>
      <c r="AI9" s="201"/>
      <c r="AJ9" s="201"/>
      <c r="AK9" s="201"/>
      <c r="AL9" s="201"/>
      <c r="AM9" s="201"/>
      <c r="AN9" s="201"/>
      <c r="AO9" s="201"/>
    </row>
    <row r="10" spans="1:41" ht="13.5" thickBot="1" x14ac:dyDescent="0.25">
      <c r="A10" s="550" t="s">
        <v>1081</v>
      </c>
      <c r="B10" s="551"/>
      <c r="C10" s="551"/>
      <c r="D10" s="551"/>
      <c r="E10" s="532"/>
      <c r="F10" s="533"/>
      <c r="G10" s="533"/>
      <c r="H10" s="533"/>
      <c r="I10" s="533"/>
      <c r="J10" s="533"/>
      <c r="K10" s="533"/>
      <c r="L10" s="533"/>
      <c r="M10" s="533"/>
      <c r="N10" s="533"/>
      <c r="O10" s="533"/>
      <c r="P10" s="12"/>
      <c r="Q10" s="226"/>
      <c r="R10" s="226"/>
      <c r="S10" s="226"/>
      <c r="T10" s="529" t="s">
        <v>432</v>
      </c>
      <c r="U10" s="530"/>
      <c r="V10" s="530"/>
      <c r="W10" s="530"/>
      <c r="X10" s="531"/>
      <c r="Y10" s="800"/>
      <c r="Z10" s="800"/>
      <c r="AA10" s="800"/>
      <c r="AB10" s="800"/>
      <c r="AC10" s="429"/>
      <c r="AD10" s="201"/>
      <c r="AE10" s="201"/>
      <c r="AF10" s="201"/>
      <c r="AG10" s="201"/>
      <c r="AH10" s="201"/>
      <c r="AI10" s="201"/>
      <c r="AJ10" s="201"/>
      <c r="AK10" s="201"/>
      <c r="AL10" s="201"/>
      <c r="AM10" s="201"/>
      <c r="AN10" s="201"/>
      <c r="AO10" s="201"/>
    </row>
    <row r="11" spans="1:41" ht="13.5" thickTop="1" x14ac:dyDescent="0.2">
      <c r="A11" s="287"/>
      <c r="B11" s="287"/>
      <c r="C11" s="287"/>
      <c r="D11" s="287"/>
      <c r="E11" s="287"/>
      <c r="F11" s="287"/>
      <c r="G11" s="287"/>
      <c r="H11" s="287"/>
      <c r="I11" s="287"/>
      <c r="J11" s="287"/>
      <c r="K11" s="287"/>
      <c r="L11" s="287"/>
      <c r="M11" s="287"/>
      <c r="N11" s="287"/>
      <c r="O11" s="287"/>
      <c r="P11" s="287"/>
      <c r="Q11" s="287"/>
      <c r="R11" s="287"/>
      <c r="S11" s="287"/>
      <c r="T11" s="287"/>
      <c r="U11" s="287"/>
      <c r="V11" s="288"/>
      <c r="W11" s="288"/>
      <c r="X11" s="288"/>
      <c r="Y11" s="288"/>
      <c r="Z11" s="288"/>
      <c r="AA11" s="288"/>
      <c r="AB11" s="288"/>
      <c r="AC11" s="318"/>
      <c r="AD11" s="201"/>
      <c r="AE11" s="201"/>
      <c r="AF11" s="201"/>
      <c r="AG11" s="201"/>
      <c r="AH11" s="201"/>
      <c r="AJ11" s="201"/>
      <c r="AK11" s="201"/>
      <c r="AL11" s="201"/>
      <c r="AM11" s="201"/>
      <c r="AN11" s="201"/>
      <c r="AO11" s="201"/>
    </row>
    <row r="12" spans="1:41" x14ac:dyDescent="0.2">
      <c r="A12" s="523" t="s">
        <v>3655</v>
      </c>
      <c r="B12" s="524"/>
      <c r="C12" s="524"/>
      <c r="D12" s="524"/>
      <c r="E12" s="524"/>
      <c r="F12" s="524"/>
      <c r="G12" s="524"/>
      <c r="H12" s="524"/>
      <c r="I12" s="524"/>
      <c r="J12" s="524"/>
      <c r="K12" s="524"/>
      <c r="L12" s="524"/>
      <c r="M12" s="524"/>
      <c r="N12" s="524"/>
      <c r="O12" s="524"/>
      <c r="P12" s="524"/>
      <c r="Q12" s="524"/>
      <c r="R12" s="524"/>
      <c r="S12" s="524"/>
      <c r="T12" s="524"/>
      <c r="U12" s="524"/>
      <c r="V12" s="525"/>
      <c r="W12" s="229"/>
      <c r="X12" s="229"/>
      <c r="Y12" s="229"/>
      <c r="Z12" s="229"/>
      <c r="AA12" s="229"/>
      <c r="AB12" s="229"/>
      <c r="AC12" s="229"/>
      <c r="AD12" s="201"/>
      <c r="AE12" s="201"/>
      <c r="AF12" s="201"/>
      <c r="AG12" s="201"/>
      <c r="AH12" s="201"/>
      <c r="AI12" s="201"/>
      <c r="AJ12" s="201"/>
      <c r="AK12" s="201"/>
      <c r="AL12" s="201"/>
      <c r="AM12" s="201"/>
      <c r="AN12" s="201"/>
      <c r="AO12" s="201"/>
    </row>
    <row r="13" spans="1:41" x14ac:dyDescent="0.2">
      <c r="A13" s="230"/>
      <c r="B13" s="230"/>
      <c r="C13" s="230"/>
      <c r="D13" s="230"/>
      <c r="E13" s="230"/>
      <c r="F13" s="230"/>
      <c r="G13" s="230"/>
      <c r="H13" s="230"/>
      <c r="I13" s="230"/>
      <c r="J13" s="230"/>
      <c r="K13" s="230"/>
      <c r="L13" s="230"/>
      <c r="M13" s="230"/>
      <c r="N13" s="230"/>
      <c r="O13" s="230"/>
      <c r="P13" s="230"/>
      <c r="Q13" s="230"/>
      <c r="R13" s="230"/>
      <c r="S13" s="230"/>
      <c r="T13" s="230"/>
      <c r="U13" s="230"/>
      <c r="V13" s="231"/>
      <c r="W13" s="231"/>
      <c r="X13" s="231"/>
      <c r="Y13" s="231"/>
      <c r="Z13" s="231"/>
      <c r="AA13" s="231"/>
      <c r="AB13" s="231"/>
      <c r="AC13" s="231"/>
      <c r="AD13" s="201"/>
      <c r="AE13" s="201"/>
      <c r="AF13" s="201"/>
      <c r="AG13" s="201"/>
      <c r="AH13" s="201"/>
      <c r="AI13" s="201"/>
      <c r="AJ13" s="201"/>
      <c r="AK13" s="201"/>
      <c r="AL13" s="201"/>
      <c r="AM13" s="201"/>
      <c r="AN13" s="201"/>
      <c r="AO13" s="201"/>
    </row>
    <row r="14" spans="1:41" x14ac:dyDescent="0.2">
      <c r="A14" s="173"/>
      <c r="B14" s="173"/>
      <c r="C14" s="173"/>
      <c r="D14" s="173"/>
      <c r="E14" s="173"/>
      <c r="F14" s="173"/>
      <c r="G14" s="173"/>
      <c r="H14" s="173"/>
      <c r="I14" s="173"/>
      <c r="J14" s="173"/>
      <c r="K14" s="173"/>
      <c r="L14" s="232"/>
      <c r="M14" s="232"/>
      <c r="N14" s="232"/>
      <c r="O14" s="232"/>
      <c r="P14" s="173"/>
      <c r="Q14" s="173"/>
      <c r="R14" s="233"/>
      <c r="S14" s="234"/>
      <c r="T14" s="233"/>
      <c r="U14" s="233"/>
      <c r="V14" s="234"/>
      <c r="W14" s="234"/>
      <c r="X14" s="232"/>
      <c r="Y14" s="232" t="s">
        <v>4611</v>
      </c>
      <c r="Z14" s="319"/>
      <c r="AA14" s="320"/>
      <c r="AB14" s="320"/>
      <c r="AC14" s="320"/>
      <c r="AD14" s="201"/>
      <c r="AE14" s="201"/>
      <c r="AF14" s="201"/>
      <c r="AG14" s="201"/>
      <c r="AH14" s="201"/>
      <c r="AI14" s="201"/>
      <c r="AJ14" s="201"/>
      <c r="AK14" s="201"/>
      <c r="AL14" s="201"/>
      <c r="AM14" s="201"/>
      <c r="AN14" s="201"/>
      <c r="AO14" s="201"/>
    </row>
    <row r="15" spans="1:41" ht="15" customHeight="1" x14ac:dyDescent="0.2">
      <c r="A15" s="241" t="s">
        <v>3644</v>
      </c>
      <c r="B15" s="241"/>
      <c r="C15" s="241"/>
      <c r="D15" s="241"/>
      <c r="E15" s="241"/>
      <c r="F15" s="241"/>
      <c r="G15" s="241"/>
      <c r="H15" s="241"/>
      <c r="I15" s="241"/>
      <c r="J15" s="241"/>
      <c r="K15" s="241"/>
      <c r="L15" s="241"/>
      <c r="M15" s="241"/>
      <c r="N15" s="241"/>
      <c r="O15" s="241"/>
      <c r="P15" s="241"/>
      <c r="Q15" s="241"/>
      <c r="R15" s="229"/>
      <c r="S15" s="241"/>
      <c r="T15" s="241"/>
      <c r="U15" s="324"/>
      <c r="V15" s="177"/>
      <c r="W15" s="229"/>
      <c r="X15" s="229"/>
      <c r="Y15" s="229"/>
      <c r="Z15" s="229"/>
      <c r="AA15" s="229"/>
      <c r="AB15" s="171">
        <f>Åker!$N$51</f>
        <v>0</v>
      </c>
      <c r="AC15" s="229"/>
      <c r="AD15" s="201"/>
      <c r="AE15" s="201"/>
      <c r="AF15" s="201"/>
      <c r="AG15" s="201"/>
      <c r="AH15" s="201"/>
      <c r="AI15" s="201"/>
      <c r="AJ15" s="201"/>
      <c r="AK15" s="201"/>
      <c r="AL15" s="201"/>
      <c r="AM15" s="201"/>
      <c r="AN15" s="201"/>
      <c r="AO15" s="201"/>
    </row>
    <row r="16" spans="1:41" ht="15" customHeight="1" x14ac:dyDescent="0.2">
      <c r="A16" s="241" t="s">
        <v>3645</v>
      </c>
      <c r="B16" s="241"/>
      <c r="C16" s="241"/>
      <c r="D16" s="241"/>
      <c r="E16" s="241"/>
      <c r="F16" s="241"/>
      <c r="G16" s="241"/>
      <c r="H16" s="241"/>
      <c r="I16" s="241"/>
      <c r="J16" s="241"/>
      <c r="K16" s="241"/>
      <c r="L16" s="241"/>
      <c r="M16" s="241"/>
      <c r="N16" s="241"/>
      <c r="O16" s="241"/>
      <c r="P16" s="241"/>
      <c r="Q16" s="241"/>
      <c r="R16" s="177"/>
      <c r="S16" s="241"/>
      <c r="T16" s="241"/>
      <c r="U16" s="229"/>
      <c r="V16" s="177"/>
      <c r="W16" s="229"/>
      <c r="X16" s="229"/>
      <c r="Y16" s="229"/>
      <c r="Z16" s="229"/>
      <c r="AA16" s="229"/>
      <c r="AB16" s="171">
        <f>'SCA, HOLMENS _Skog'!F21</f>
        <v>0</v>
      </c>
      <c r="AC16" s="229"/>
      <c r="AD16" s="301"/>
      <c r="AE16" s="201"/>
      <c r="AF16" s="201"/>
      <c r="AG16" s="201"/>
      <c r="AK16" s="201"/>
      <c r="AL16" s="201"/>
      <c r="AM16" s="201"/>
      <c r="AN16" s="201"/>
      <c r="AO16" s="201"/>
    </row>
    <row r="17" spans="1:41" ht="15" customHeight="1" x14ac:dyDescent="0.2">
      <c r="A17" s="241" t="s">
        <v>3659</v>
      </c>
      <c r="B17" s="229"/>
      <c r="C17" s="241"/>
      <c r="D17" s="241"/>
      <c r="E17" s="241"/>
      <c r="F17" s="241"/>
      <c r="G17" s="241"/>
      <c r="H17" s="241"/>
      <c r="I17" s="241"/>
      <c r="J17" s="241"/>
      <c r="K17" s="241"/>
      <c r="L17" s="241"/>
      <c r="M17" s="241"/>
      <c r="N17" s="241"/>
      <c r="O17" s="241"/>
      <c r="P17" s="241"/>
      <c r="Q17" s="241"/>
      <c r="R17" s="241"/>
      <c r="S17" s="325" t="s">
        <v>435</v>
      </c>
      <c r="T17" s="241"/>
      <c r="U17" s="182"/>
      <c r="V17" s="229"/>
      <c r="W17" s="229"/>
      <c r="X17" s="229"/>
      <c r="Y17" s="229"/>
      <c r="Z17" s="229"/>
      <c r="AA17" s="229"/>
      <c r="AB17" s="171">
        <f>SUM(U17*Indata!E7)</f>
        <v>0</v>
      </c>
      <c r="AC17" s="229"/>
      <c r="AD17" s="237" t="s">
        <v>1131</v>
      </c>
      <c r="AE17" s="201"/>
      <c r="AF17" s="201"/>
      <c r="AG17" s="201"/>
      <c r="AK17" s="201"/>
      <c r="AL17" s="201"/>
      <c r="AM17" s="441" t="s">
        <v>1130</v>
      </c>
      <c r="AN17" s="201"/>
      <c r="AO17" s="201"/>
    </row>
    <row r="18" spans="1:41" ht="15" customHeight="1" x14ac:dyDescent="0.2">
      <c r="A18" s="241" t="s">
        <v>4740</v>
      </c>
      <c r="B18" s="229"/>
      <c r="C18" s="241"/>
      <c r="D18" s="241"/>
      <c r="E18" s="241"/>
      <c r="F18" s="241"/>
      <c r="G18" s="241"/>
      <c r="H18" s="241"/>
      <c r="I18" s="241"/>
      <c r="J18" s="241"/>
      <c r="K18" s="241"/>
      <c r="L18" s="241"/>
      <c r="M18" s="241"/>
      <c r="N18" s="798"/>
      <c r="O18" s="799"/>
      <c r="P18" s="799"/>
      <c r="Q18" s="799"/>
      <c r="R18" s="799"/>
      <c r="S18" s="799"/>
      <c r="T18" s="799"/>
      <c r="U18" s="799"/>
      <c r="V18" s="799"/>
      <c r="W18" s="799"/>
      <c r="X18" s="799"/>
      <c r="Y18" s="799"/>
      <c r="Z18" s="799"/>
      <c r="AA18" s="229"/>
      <c r="AB18" s="290"/>
      <c r="AC18" s="229"/>
      <c r="AD18" s="237"/>
      <c r="AE18" s="201"/>
      <c r="AF18" s="201"/>
      <c r="AG18" s="201"/>
      <c r="AK18" s="201"/>
      <c r="AL18" s="201"/>
      <c r="AM18" s="201"/>
      <c r="AN18" s="201"/>
      <c r="AO18" s="201"/>
    </row>
    <row r="19" spans="1:41" ht="15" customHeight="1" x14ac:dyDescent="0.2">
      <c r="A19" s="241" t="s">
        <v>3661</v>
      </c>
      <c r="B19" s="318"/>
      <c r="C19" s="318"/>
      <c r="D19" s="318"/>
      <c r="E19" s="318"/>
      <c r="F19" s="318"/>
      <c r="G19" s="318"/>
      <c r="H19" s="318"/>
      <c r="I19" s="318"/>
      <c r="J19" s="318"/>
      <c r="K19" s="318"/>
      <c r="L19" s="318"/>
      <c r="M19" s="318"/>
      <c r="N19" s="318"/>
      <c r="O19" s="318"/>
      <c r="P19" s="318"/>
      <c r="Q19" s="318"/>
      <c r="R19" s="318"/>
      <c r="S19" s="318"/>
      <c r="T19" s="318"/>
      <c r="U19" s="318"/>
      <c r="V19" s="318"/>
      <c r="W19" s="318"/>
      <c r="X19" s="318"/>
      <c r="Y19" s="318"/>
      <c r="Z19" s="318"/>
      <c r="AA19" s="318"/>
      <c r="AB19" s="326">
        <f>(AB15*0.66+AB16+AB17+AB18)*0.25</f>
        <v>0</v>
      </c>
      <c r="AC19" s="229"/>
      <c r="AD19" s="201" t="s">
        <v>1129</v>
      </c>
      <c r="AE19" s="201"/>
      <c r="AF19" s="201"/>
      <c r="AG19" s="201"/>
      <c r="AK19" s="207" t="s">
        <v>826</v>
      </c>
      <c r="AL19" s="201"/>
      <c r="AM19" s="201"/>
      <c r="AN19" s="201"/>
      <c r="AO19" s="201"/>
    </row>
    <row r="20" spans="1:41" ht="15" customHeight="1" x14ac:dyDescent="0.2">
      <c r="A20" s="230"/>
      <c r="B20" s="230"/>
      <c r="C20" s="230"/>
      <c r="D20" s="230"/>
      <c r="E20" s="230"/>
      <c r="F20" s="230"/>
      <c r="G20" s="230"/>
      <c r="H20" s="230"/>
      <c r="I20" s="230"/>
      <c r="J20" s="230"/>
      <c r="K20" s="230"/>
      <c r="L20" s="569"/>
      <c r="M20" s="570"/>
      <c r="N20" s="570"/>
      <c r="O20" s="230"/>
      <c r="P20" s="230">
        <f>(AF15*0.66+AF16+AF19)*0.25</f>
        <v>0</v>
      </c>
      <c r="Q20" s="230"/>
      <c r="R20" s="174"/>
      <c r="S20" s="230"/>
      <c r="T20" s="230"/>
      <c r="U20" s="238"/>
      <c r="V20" s="231"/>
      <c r="W20" s="231"/>
      <c r="X20" s="231"/>
      <c r="Y20" s="230"/>
      <c r="Z20" s="231"/>
      <c r="AA20" s="231"/>
      <c r="AB20" s="175"/>
      <c r="AC20" s="239">
        <f>AB20-AB22</f>
        <v>0</v>
      </c>
      <c r="AD20" s="323">
        <f>IF(AM17="JA",1,0)</f>
        <v>0</v>
      </c>
      <c r="AE20" s="201"/>
      <c r="AF20" s="201"/>
      <c r="AG20" s="201"/>
      <c r="AK20" s="201"/>
      <c r="AL20" s="201"/>
      <c r="AM20" s="201"/>
      <c r="AN20" s="201"/>
      <c r="AO20" s="201"/>
    </row>
    <row r="21" spans="1:41" ht="15" customHeight="1" x14ac:dyDescent="0.2">
      <c r="A21" s="298" t="s">
        <v>4607</v>
      </c>
      <c r="B21" s="241"/>
      <c r="C21" s="241"/>
      <c r="D21" s="241"/>
      <c r="E21" s="241"/>
      <c r="F21" s="241"/>
      <c r="G21" s="241"/>
      <c r="H21" s="241"/>
      <c r="I21" s="241"/>
      <c r="J21" s="241"/>
      <c r="K21" s="241"/>
      <c r="L21" s="241"/>
      <c r="M21" s="241"/>
      <c r="N21" s="241"/>
      <c r="O21" s="241"/>
      <c r="P21" s="241"/>
      <c r="Q21" s="241"/>
      <c r="R21" s="176"/>
      <c r="S21" s="241"/>
      <c r="T21" s="241"/>
      <c r="U21" s="229"/>
      <c r="V21" s="229"/>
      <c r="W21" s="229"/>
      <c r="X21" s="229"/>
      <c r="Y21" s="229"/>
      <c r="Z21" s="229"/>
      <c r="AA21" s="177"/>
      <c r="AB21" s="308">
        <f>SUM(AB15:AB20)</f>
        <v>0</v>
      </c>
      <c r="AC21" s="229"/>
      <c r="AE21" s="201"/>
      <c r="AF21" s="201"/>
      <c r="AG21" s="201"/>
      <c r="AH21" s="242"/>
      <c r="AI21" s="201"/>
      <c r="AJ21" s="201"/>
      <c r="AK21" s="293">
        <f>AB21-AB22</f>
        <v>0</v>
      </c>
      <c r="AL21" s="201"/>
      <c r="AM21" s="201"/>
      <c r="AN21" s="201"/>
      <c r="AO21" s="201"/>
    </row>
    <row r="22" spans="1:41" ht="15" customHeight="1" x14ac:dyDescent="0.2">
      <c r="A22" s="298" t="s">
        <v>4606</v>
      </c>
      <c r="B22" s="241"/>
      <c r="C22" s="241"/>
      <c r="D22" s="241"/>
      <c r="E22" s="229"/>
      <c r="F22" s="229"/>
      <c r="G22" s="241"/>
      <c r="H22" s="296"/>
      <c r="I22" s="297"/>
      <c r="J22" s="241"/>
      <c r="K22" s="316"/>
      <c r="L22" s="796"/>
      <c r="M22" s="797"/>
      <c r="N22" s="797"/>
      <c r="O22" s="797"/>
      <c r="P22" s="797"/>
      <c r="Q22" s="797"/>
      <c r="R22" s="797"/>
      <c r="S22" s="797"/>
      <c r="T22" s="797"/>
      <c r="U22" s="797"/>
      <c r="V22" s="797"/>
      <c r="W22" s="797"/>
      <c r="X22" s="797"/>
      <c r="Y22" s="797"/>
      <c r="Z22" s="797"/>
      <c r="AA22" s="229"/>
      <c r="AB22" s="188"/>
      <c r="AC22" s="232"/>
      <c r="AD22" s="201" t="s">
        <v>1130</v>
      </c>
      <c r="AE22" s="201"/>
      <c r="AF22" s="201"/>
      <c r="AG22" s="201"/>
      <c r="AK22" s="284" t="s">
        <v>4603</v>
      </c>
      <c r="AL22" s="284"/>
      <c r="AM22" s="284"/>
      <c r="AN22" s="284"/>
      <c r="AO22" s="295"/>
    </row>
    <row r="23" spans="1:41" ht="15" customHeight="1" x14ac:dyDescent="0.2">
      <c r="A23" s="329"/>
      <c r="B23" s="241"/>
      <c r="C23" s="241"/>
      <c r="D23" s="241"/>
      <c r="E23" s="241"/>
      <c r="F23" s="241"/>
      <c r="G23" s="241"/>
      <c r="H23" s="241"/>
      <c r="I23" s="241"/>
      <c r="J23" s="321"/>
      <c r="K23" s="316"/>
      <c r="L23" s="316"/>
      <c r="M23" s="316"/>
      <c r="N23" s="316"/>
      <c r="O23" s="316"/>
      <c r="P23" s="316"/>
      <c r="Q23" s="316"/>
      <c r="R23" s="316"/>
      <c r="S23" s="316"/>
      <c r="T23" s="316"/>
      <c r="U23" s="316"/>
      <c r="V23" s="316"/>
      <c r="W23" s="316"/>
      <c r="X23" s="316"/>
      <c r="Y23" s="316"/>
      <c r="Z23" s="229"/>
      <c r="AA23" s="229"/>
      <c r="AB23" s="198"/>
      <c r="AC23" s="229"/>
      <c r="AD23" s="201"/>
      <c r="AE23" s="201"/>
      <c r="AF23" s="201"/>
      <c r="AG23" s="201"/>
      <c r="AH23" s="201"/>
      <c r="AI23" s="201"/>
      <c r="AJ23" s="201"/>
      <c r="AK23" s="201"/>
      <c r="AL23" s="201"/>
      <c r="AM23" s="201"/>
      <c r="AN23" s="201"/>
      <c r="AO23" s="201"/>
    </row>
    <row r="24" spans="1:41" ht="15" customHeight="1" x14ac:dyDescent="0.2">
      <c r="A24" s="329" t="s">
        <v>3656</v>
      </c>
      <c r="B24" s="241"/>
      <c r="C24" s="241"/>
      <c r="D24" s="241"/>
      <c r="E24" s="241"/>
      <c r="F24" s="241"/>
      <c r="G24" s="241"/>
      <c r="H24" s="241"/>
      <c r="I24" s="241"/>
      <c r="J24" s="315"/>
      <c r="K24" s="315"/>
      <c r="L24" s="315"/>
      <c r="M24" s="315"/>
      <c r="N24" s="315"/>
      <c r="O24" s="315"/>
      <c r="P24" s="315"/>
      <c r="Q24" s="315"/>
      <c r="R24" s="241"/>
      <c r="S24" s="241"/>
      <c r="T24" s="241"/>
      <c r="U24" s="229"/>
      <c r="V24" s="229"/>
      <c r="W24" s="229"/>
      <c r="X24" s="229"/>
      <c r="Y24" s="229"/>
      <c r="Z24" s="229"/>
      <c r="AA24" s="229"/>
      <c r="AB24" s="198">
        <f>AD24</f>
        <v>2700</v>
      </c>
      <c r="AC24" s="229"/>
      <c r="AD24" s="124">
        <f>IF(AB21&gt;=0,IF(AB21&lt;5000,'SCA, HOLMENS _Skog'!J36,AD25))</f>
        <v>2700</v>
      </c>
      <c r="AE24" s="201"/>
      <c r="AF24" s="201"/>
      <c r="AG24" s="201"/>
      <c r="AH24" s="201"/>
      <c r="AI24" s="201"/>
      <c r="AJ24" s="201"/>
      <c r="AK24" s="201"/>
      <c r="AL24" s="201"/>
      <c r="AM24" s="201"/>
      <c r="AN24" s="201"/>
      <c r="AO24" s="201"/>
    </row>
    <row r="25" spans="1:41" ht="15" customHeight="1" x14ac:dyDescent="0.2">
      <c r="A25" s="329" t="s">
        <v>438</v>
      </c>
      <c r="B25" s="241"/>
      <c r="C25" s="241"/>
      <c r="D25" s="241"/>
      <c r="E25" s="241"/>
      <c r="F25" s="241"/>
      <c r="G25" s="241"/>
      <c r="H25" s="241"/>
      <c r="I25" s="241"/>
      <c r="J25" s="315"/>
      <c r="K25" s="316"/>
      <c r="L25" s="316"/>
      <c r="M25" s="316"/>
      <c r="N25" s="316"/>
      <c r="O25" s="316"/>
      <c r="P25" s="316"/>
      <c r="Q25" s="316"/>
      <c r="R25" s="316"/>
      <c r="S25" s="316"/>
      <c r="T25" s="316"/>
      <c r="U25" s="316"/>
      <c r="V25" s="316"/>
      <c r="W25" s="316"/>
      <c r="X25" s="316"/>
      <c r="Y25" s="316"/>
      <c r="Z25" s="229"/>
      <c r="AA25" s="229"/>
      <c r="AB25" s="188"/>
      <c r="AC25" s="229"/>
      <c r="AD25" s="201" t="b">
        <f>IF(AB21&gt;5000,IF(AB21*0.2&gt;'SCA, HOLMENS _Skog'!M1,'SCA, HOLMENS _Skog'!M1,AB21*0.2))</f>
        <v>0</v>
      </c>
      <c r="AE25" s="201"/>
      <c r="AF25" s="201"/>
      <c r="AG25" s="201"/>
      <c r="AH25" s="201"/>
      <c r="AI25" s="201"/>
      <c r="AJ25" s="201"/>
      <c r="AK25" s="299">
        <f>IF(O8&gt;0,AB32-AB25*O8,AB30-AB25)</f>
        <v>2700</v>
      </c>
      <c r="AL25" s="201"/>
      <c r="AM25" s="201"/>
      <c r="AN25" s="201"/>
      <c r="AO25" s="201"/>
    </row>
    <row r="26" spans="1:41" ht="15" customHeight="1" x14ac:dyDescent="0.2">
      <c r="A26" s="241"/>
      <c r="B26" s="241"/>
      <c r="C26" s="241"/>
      <c r="D26" s="241"/>
      <c r="E26" s="241"/>
      <c r="F26" s="241"/>
      <c r="G26" s="241"/>
      <c r="H26" s="241"/>
      <c r="I26" s="241"/>
      <c r="J26" s="241"/>
      <c r="K26" s="241"/>
      <c r="L26" s="241"/>
      <c r="M26" s="241"/>
      <c r="N26" s="241"/>
      <c r="O26" s="241"/>
      <c r="P26" s="241"/>
      <c r="Q26" s="241"/>
      <c r="R26" s="241"/>
      <c r="S26" s="241"/>
      <c r="T26" s="241"/>
      <c r="U26" s="241"/>
      <c r="V26" s="229"/>
      <c r="W26" s="229"/>
      <c r="X26" s="229"/>
      <c r="Y26" s="229"/>
      <c r="Z26" s="229"/>
      <c r="AA26" s="229"/>
      <c r="AB26" s="243"/>
      <c r="AC26" s="229"/>
      <c r="AD26" s="242"/>
      <c r="AE26" s="201"/>
      <c r="AF26" s="201"/>
      <c r="AG26" s="201"/>
      <c r="AH26" s="201"/>
      <c r="AI26" s="201"/>
      <c r="AJ26" s="201"/>
      <c r="AK26" s="300">
        <f>IF(O8&gt;0,AB25*O8,AB25)</f>
        <v>0</v>
      </c>
      <c r="AL26" s="201"/>
      <c r="AM26" s="201"/>
      <c r="AN26" s="201"/>
      <c r="AO26" s="201"/>
    </row>
    <row r="27" spans="1:41" ht="15" customHeight="1" thickBot="1" x14ac:dyDescent="0.25">
      <c r="A27" s="241"/>
      <c r="B27" s="241"/>
      <c r="C27" s="241"/>
      <c r="D27" s="241"/>
      <c r="E27" s="241"/>
      <c r="F27" s="241"/>
      <c r="G27" s="241"/>
      <c r="H27" s="241"/>
      <c r="I27" s="241"/>
      <c r="J27" s="587"/>
      <c r="K27" s="525"/>
      <c r="L27" s="525"/>
      <c r="M27" s="525"/>
      <c r="N27" s="525"/>
      <c r="O27" s="525"/>
      <c r="P27" s="525"/>
      <c r="Q27" s="525"/>
      <c r="R27" s="525"/>
      <c r="S27" s="525"/>
      <c r="T27" s="525"/>
      <c r="U27" s="525"/>
      <c r="V27" s="229"/>
      <c r="W27" s="229"/>
      <c r="X27" s="229"/>
      <c r="Y27" s="229"/>
      <c r="Z27" s="229"/>
      <c r="AA27" s="229"/>
      <c r="AB27" s="171"/>
      <c r="AC27" s="246"/>
      <c r="AD27" s="242">
        <f>SUM(AB30-AB25)</f>
        <v>2700</v>
      </c>
      <c r="AE27" s="201"/>
      <c r="AF27" s="201"/>
      <c r="AG27" s="201"/>
      <c r="AH27" s="201"/>
      <c r="AI27" s="201"/>
      <c r="AJ27" s="201"/>
      <c r="AK27" s="201"/>
      <c r="AL27" s="201"/>
      <c r="AM27" s="201"/>
      <c r="AN27" s="201"/>
      <c r="AO27" s="201"/>
    </row>
    <row r="28" spans="1:41" ht="15" customHeight="1" thickTop="1" x14ac:dyDescent="0.2">
      <c r="A28" s="241"/>
      <c r="B28" s="241"/>
      <c r="C28" s="241"/>
      <c r="D28" s="241"/>
      <c r="E28" s="241"/>
      <c r="F28" s="241"/>
      <c r="G28" s="241"/>
      <c r="H28" s="241"/>
      <c r="I28" s="241"/>
      <c r="J28" s="241"/>
      <c r="K28" s="241"/>
      <c r="L28" s="241"/>
      <c r="M28" s="241"/>
      <c r="N28" s="241"/>
      <c r="O28" s="241"/>
      <c r="P28" s="241"/>
      <c r="Q28" s="241"/>
      <c r="R28" s="241"/>
      <c r="S28" s="241"/>
      <c r="T28" s="241"/>
      <c r="U28" s="241"/>
      <c r="V28" s="229"/>
      <c r="W28" s="229"/>
      <c r="X28" s="229"/>
      <c r="Y28" s="229"/>
      <c r="Z28" s="229"/>
      <c r="AA28" s="229"/>
      <c r="AB28" s="198"/>
      <c r="AC28" s="229"/>
      <c r="AD28" s="201"/>
      <c r="AE28" s="201"/>
      <c r="AF28" s="201"/>
      <c r="AG28" s="201"/>
      <c r="AH28" s="201"/>
      <c r="AI28" s="201"/>
      <c r="AJ28" s="201"/>
      <c r="AK28" s="201"/>
      <c r="AL28" s="201"/>
      <c r="AM28" s="201"/>
      <c r="AN28" s="201"/>
      <c r="AO28" s="201"/>
    </row>
    <row r="29" spans="1:41" ht="15" customHeight="1" thickBot="1" x14ac:dyDescent="0.25">
      <c r="A29" s="241"/>
      <c r="B29" s="241"/>
      <c r="C29" s="241"/>
      <c r="D29" s="241"/>
      <c r="E29" s="241"/>
      <c r="F29" s="241"/>
      <c r="G29" s="241"/>
      <c r="H29" s="241"/>
      <c r="I29" s="241"/>
      <c r="J29" s="241"/>
      <c r="K29" s="241"/>
      <c r="L29" s="241"/>
      <c r="M29" s="241"/>
      <c r="N29" s="241"/>
      <c r="O29" s="241"/>
      <c r="P29" s="241"/>
      <c r="Q29" s="241"/>
      <c r="R29" s="241"/>
      <c r="S29" s="241"/>
      <c r="T29" s="241"/>
      <c r="U29" s="247"/>
      <c r="V29" s="246"/>
      <c r="W29" s="246"/>
      <c r="X29" s="246"/>
      <c r="Y29" s="246"/>
      <c r="Z29" s="246"/>
      <c r="AA29" s="246"/>
      <c r="AB29" s="248"/>
      <c r="AC29" s="246"/>
      <c r="AD29" s="201"/>
      <c r="AE29" s="201"/>
      <c r="AF29" s="201"/>
      <c r="AG29" s="201"/>
      <c r="AH29" s="201"/>
      <c r="AI29" s="201"/>
      <c r="AJ29" s="201"/>
      <c r="AK29" s="201"/>
      <c r="AL29" s="201"/>
      <c r="AM29" s="201"/>
      <c r="AN29" s="201"/>
      <c r="AO29" s="201"/>
    </row>
    <row r="30" spans="1:41" s="307" customFormat="1" ht="16.5" customHeight="1" thickTop="1" thickBot="1" x14ac:dyDescent="0.25">
      <c r="A30" s="564" t="s">
        <v>3558</v>
      </c>
      <c r="B30" s="564"/>
      <c r="C30" s="564"/>
      <c r="D30" s="564"/>
      <c r="E30" s="564"/>
      <c r="F30" s="564"/>
      <c r="G30" s="564"/>
      <c r="H30" s="564"/>
      <c r="I30" s="564"/>
      <c r="J30" s="564"/>
      <c r="K30" s="564"/>
      <c r="L30" s="564"/>
      <c r="M30" s="564"/>
      <c r="N30" s="564"/>
      <c r="O30" s="564"/>
      <c r="P30" s="564"/>
      <c r="Q30" s="564"/>
      <c r="R30" s="302"/>
      <c r="S30" s="302"/>
      <c r="T30" s="302"/>
      <c r="U30" s="303"/>
      <c r="V30" s="304"/>
      <c r="W30" s="304"/>
      <c r="X30" s="304"/>
      <c r="Y30" s="304"/>
      <c r="Z30" s="304"/>
      <c r="AA30" s="304"/>
      <c r="AB30" s="305">
        <f>SUM(AB21:AB25)</f>
        <v>2700</v>
      </c>
      <c r="AC30" s="304"/>
      <c r="AD30" s="306"/>
      <c r="AE30" s="306"/>
      <c r="AF30" s="306"/>
      <c r="AG30" s="306"/>
      <c r="AH30" s="306"/>
      <c r="AI30" s="306"/>
      <c r="AJ30" s="306"/>
      <c r="AK30" s="306"/>
      <c r="AL30" s="306"/>
      <c r="AM30" s="306"/>
      <c r="AN30" s="306"/>
      <c r="AO30" s="306"/>
    </row>
    <row r="31" spans="1:41" ht="15" customHeight="1" thickTop="1" x14ac:dyDescent="0.2">
      <c r="A31" s="241"/>
      <c r="B31" s="241"/>
      <c r="C31" s="241"/>
      <c r="D31" s="241"/>
      <c r="E31" s="241"/>
      <c r="F31" s="241"/>
      <c r="G31" s="241"/>
      <c r="H31" s="241"/>
      <c r="I31" s="241"/>
      <c r="J31" s="241"/>
      <c r="K31" s="241"/>
      <c r="L31" s="241"/>
      <c r="M31" s="241"/>
      <c r="N31" s="241"/>
      <c r="O31" s="241"/>
      <c r="P31" s="241"/>
      <c r="Q31" s="241"/>
      <c r="R31" s="241"/>
      <c r="S31" s="241"/>
      <c r="T31" s="241"/>
      <c r="U31" s="241"/>
      <c r="V31" s="229"/>
      <c r="W31" s="229"/>
      <c r="X31" s="229"/>
      <c r="Y31" s="229"/>
      <c r="Z31" s="229"/>
      <c r="AA31" s="229"/>
      <c r="AB31" s="229"/>
      <c r="AC31" s="229"/>
      <c r="AD31" s="249" t="s">
        <v>824</v>
      </c>
      <c r="AE31" s="207" t="s">
        <v>826</v>
      </c>
      <c r="AF31" s="201"/>
      <c r="AG31" s="201"/>
      <c r="AH31" s="207" t="s">
        <v>826</v>
      </c>
      <c r="AI31" s="201"/>
      <c r="AJ31" s="201"/>
      <c r="AK31" s="289" t="s">
        <v>826</v>
      </c>
      <c r="AL31" s="201"/>
      <c r="AM31" s="201"/>
      <c r="AN31" s="201"/>
      <c r="AO31" s="201"/>
    </row>
    <row r="32" spans="1:41" ht="25.5" customHeight="1" x14ac:dyDescent="0.25">
      <c r="A32" s="241"/>
      <c r="B32" s="241"/>
      <c r="C32" s="229" t="s">
        <v>3643</v>
      </c>
      <c r="D32" s="229"/>
      <c r="E32" s="229"/>
      <c r="F32" s="229"/>
      <c r="G32" s="229"/>
      <c r="H32" s="229"/>
      <c r="I32" s="229"/>
      <c r="J32" s="229"/>
      <c r="K32" s="229"/>
      <c r="L32" s="229"/>
      <c r="M32" s="229"/>
      <c r="N32" s="229"/>
      <c r="O32" s="317">
        <f>E3</f>
        <v>0</v>
      </c>
      <c r="P32" s="317"/>
      <c r="Q32" s="317"/>
      <c r="R32" s="317"/>
      <c r="S32" s="317"/>
      <c r="T32" s="317"/>
      <c r="U32" s="317"/>
      <c r="V32" s="317"/>
      <c r="W32" s="317"/>
      <c r="X32" s="317"/>
      <c r="Y32" s="317"/>
      <c r="Z32" s="250"/>
      <c r="AA32" s="229"/>
      <c r="AB32" s="190">
        <f>IF(O8&gt;0,AB30*O8,"")</f>
        <v>2700</v>
      </c>
      <c r="AC32" s="229"/>
      <c r="AE32" s="207" t="s">
        <v>826</v>
      </c>
      <c r="AF32" s="201"/>
      <c r="AG32" s="201"/>
      <c r="AH32" s="201"/>
      <c r="AI32" s="201"/>
      <c r="AJ32" s="201"/>
      <c r="AK32" s="201"/>
      <c r="AL32" s="201"/>
      <c r="AM32" s="201"/>
      <c r="AN32" s="201"/>
      <c r="AO32" s="201"/>
    </row>
    <row r="33" spans="1:41" ht="9.75" customHeight="1" x14ac:dyDescent="0.2">
      <c r="A33" s="241"/>
      <c r="B33" s="241"/>
      <c r="C33" s="327"/>
      <c r="D33" s="327"/>
      <c r="E33" s="327"/>
      <c r="F33" s="327"/>
      <c r="G33" s="327"/>
      <c r="H33" s="327"/>
      <c r="I33" s="327"/>
      <c r="J33" s="327"/>
      <c r="K33" s="327"/>
      <c r="L33" s="327"/>
      <c r="M33" s="327"/>
      <c r="N33" s="327"/>
      <c r="O33" s="327"/>
      <c r="P33" s="327"/>
      <c r="Q33" s="327"/>
      <c r="R33" s="327"/>
      <c r="S33" s="327"/>
      <c r="T33" s="327"/>
      <c r="U33" s="327"/>
      <c r="V33" s="327"/>
      <c r="W33" s="327"/>
      <c r="X33" s="327"/>
      <c r="Y33" s="327"/>
      <c r="Z33" s="327"/>
      <c r="AA33" s="316"/>
      <c r="AB33" s="316"/>
      <c r="AC33" s="229"/>
      <c r="AD33" s="201"/>
      <c r="AE33" s="201"/>
      <c r="AF33" s="201"/>
      <c r="AG33" s="201"/>
      <c r="AH33" s="201"/>
      <c r="AI33" s="201"/>
      <c r="AJ33" s="201"/>
      <c r="AK33" s="201"/>
      <c r="AL33" s="201"/>
      <c r="AM33" s="201"/>
      <c r="AN33" s="201"/>
      <c r="AO33" s="201"/>
    </row>
    <row r="34" spans="1:41" ht="17.25" customHeight="1" x14ac:dyDescent="0.2">
      <c r="A34" s="241"/>
      <c r="B34" s="241"/>
      <c r="C34" s="794" t="str">
        <f>IF($AD20=0,"",$AD$31)</f>
        <v/>
      </c>
      <c r="D34" s="795"/>
      <c r="E34" s="795"/>
      <c r="F34" s="795"/>
      <c r="G34" s="795"/>
      <c r="H34" s="795"/>
      <c r="I34" s="795"/>
      <c r="J34" s="795"/>
      <c r="K34" s="795"/>
      <c r="L34" s="795"/>
      <c r="M34" s="795"/>
      <c r="N34" s="795"/>
      <c r="O34" s="795"/>
      <c r="P34" s="795"/>
      <c r="Q34" s="795"/>
      <c r="R34" s="795"/>
      <c r="S34" s="795"/>
      <c r="T34" s="795"/>
      <c r="U34" s="795"/>
      <c r="V34" s="795"/>
      <c r="W34" s="795"/>
      <c r="X34" s="795"/>
      <c r="Y34" s="795"/>
      <c r="Z34" s="795"/>
      <c r="AA34" s="316"/>
      <c r="AB34" s="316"/>
      <c r="AC34" s="229"/>
      <c r="AD34" s="201"/>
      <c r="AE34" s="201"/>
      <c r="AF34" s="201"/>
      <c r="AG34" s="201"/>
      <c r="AH34" s="201"/>
      <c r="AI34" s="201"/>
      <c r="AJ34" s="201"/>
      <c r="AK34" s="201"/>
      <c r="AL34" s="201"/>
      <c r="AM34" s="201"/>
      <c r="AN34" s="201"/>
      <c r="AO34" s="201"/>
    </row>
    <row r="35" spans="1:41" ht="17.25" customHeight="1" x14ac:dyDescent="0.2">
      <c r="A35" s="241"/>
      <c r="B35" s="241"/>
      <c r="C35" s="795"/>
      <c r="D35" s="795"/>
      <c r="E35" s="795"/>
      <c r="F35" s="795"/>
      <c r="G35" s="795"/>
      <c r="H35" s="795"/>
      <c r="I35" s="795"/>
      <c r="J35" s="795"/>
      <c r="K35" s="795"/>
      <c r="L35" s="795"/>
      <c r="M35" s="795"/>
      <c r="N35" s="795"/>
      <c r="O35" s="795"/>
      <c r="P35" s="795"/>
      <c r="Q35" s="795"/>
      <c r="R35" s="795"/>
      <c r="S35" s="795"/>
      <c r="T35" s="795"/>
      <c r="U35" s="795"/>
      <c r="V35" s="795"/>
      <c r="W35" s="795"/>
      <c r="X35" s="795"/>
      <c r="Y35" s="795"/>
      <c r="Z35" s="795"/>
      <c r="AA35" s="316"/>
      <c r="AB35" s="316"/>
      <c r="AC35" s="229"/>
      <c r="AD35" s="124">
        <f>IF(Sammandrag!AB32&gt;0,Sammandrag!$AB$32,Sammandrag!$AD$27)</f>
        <v>1419</v>
      </c>
      <c r="AE35" s="201"/>
      <c r="AF35" s="201"/>
      <c r="AG35" s="201"/>
      <c r="AH35" s="201"/>
      <c r="AI35" s="201"/>
      <c r="AJ35" s="201"/>
      <c r="AK35" s="201"/>
      <c r="AL35" s="201"/>
      <c r="AM35" s="201"/>
      <c r="AN35" s="201"/>
      <c r="AO35" s="201"/>
    </row>
    <row r="36" spans="1:41" ht="17.25" customHeight="1" x14ac:dyDescent="0.2">
      <c r="A36" s="241"/>
      <c r="B36" s="241"/>
      <c r="C36" s="795"/>
      <c r="D36" s="795"/>
      <c r="E36" s="795"/>
      <c r="F36" s="795"/>
      <c r="G36" s="795"/>
      <c r="H36" s="795"/>
      <c r="I36" s="795"/>
      <c r="J36" s="795"/>
      <c r="K36" s="795"/>
      <c r="L36" s="795"/>
      <c r="M36" s="795"/>
      <c r="N36" s="795"/>
      <c r="O36" s="795"/>
      <c r="P36" s="795"/>
      <c r="Q36" s="795"/>
      <c r="R36" s="795"/>
      <c r="S36" s="795"/>
      <c r="T36" s="795"/>
      <c r="U36" s="795"/>
      <c r="V36" s="795"/>
      <c r="W36" s="795"/>
      <c r="X36" s="795"/>
      <c r="Y36" s="795"/>
      <c r="Z36" s="795"/>
      <c r="AA36" s="316"/>
      <c r="AB36" s="316"/>
      <c r="AC36" s="229"/>
      <c r="AD36" s="201"/>
      <c r="AE36" s="201"/>
      <c r="AF36" s="201"/>
      <c r="AG36" s="201"/>
      <c r="AH36" s="201"/>
      <c r="AI36" s="201"/>
      <c r="AJ36" s="201"/>
      <c r="AK36" s="201"/>
      <c r="AL36" s="201"/>
      <c r="AM36" s="201"/>
      <c r="AN36" s="201"/>
      <c r="AO36" s="201"/>
    </row>
    <row r="37" spans="1:41" ht="17.25" customHeight="1" x14ac:dyDescent="0.2">
      <c r="A37" s="241"/>
      <c r="B37" s="241"/>
      <c r="C37" s="241"/>
      <c r="D37" s="241"/>
      <c r="E37" s="241"/>
      <c r="F37" s="241"/>
      <c r="G37" s="241"/>
      <c r="H37" s="241"/>
      <c r="I37" s="241"/>
      <c r="J37" s="241"/>
      <c r="K37" s="241"/>
      <c r="L37" s="241"/>
      <c r="M37" s="241"/>
      <c r="N37" s="241"/>
      <c r="O37" s="241"/>
      <c r="P37" s="241"/>
      <c r="Q37" s="315"/>
      <c r="R37" s="241"/>
      <c r="S37" s="241"/>
      <c r="T37" s="241"/>
      <c r="U37" s="241"/>
      <c r="V37" s="241"/>
      <c r="W37" s="241"/>
      <c r="X37" s="316"/>
      <c r="Y37" s="316"/>
      <c r="Z37" s="316"/>
      <c r="AA37" s="316"/>
      <c r="AB37" s="316"/>
      <c r="AC37" s="229"/>
      <c r="AD37" s="201"/>
      <c r="AE37" s="201"/>
      <c r="AF37" s="201"/>
      <c r="AG37" s="201"/>
      <c r="AH37" s="201"/>
      <c r="AI37" s="201"/>
      <c r="AJ37" s="201"/>
      <c r="AK37" s="201"/>
      <c r="AL37" s="201"/>
      <c r="AM37" s="201"/>
      <c r="AN37" s="201"/>
      <c r="AO37" s="201"/>
    </row>
    <row r="38" spans="1:41" ht="17.25" customHeight="1" x14ac:dyDescent="0.2">
      <c r="A38" s="241"/>
      <c r="B38" s="241"/>
      <c r="C38" s="588"/>
      <c r="D38" s="589"/>
      <c r="E38" s="589"/>
      <c r="F38" s="589"/>
      <c r="G38" s="589"/>
      <c r="H38" s="589"/>
      <c r="I38" s="589"/>
      <c r="J38" s="589"/>
      <c r="K38" s="589"/>
      <c r="L38" s="589"/>
      <c r="M38" s="589"/>
      <c r="N38" s="589"/>
      <c r="O38" s="589"/>
      <c r="P38" s="589"/>
      <c r="Q38" s="589"/>
      <c r="R38" s="241"/>
      <c r="S38" s="241"/>
      <c r="T38" s="241"/>
      <c r="U38" s="241"/>
      <c r="V38" s="590"/>
      <c r="W38" s="589"/>
      <c r="X38" s="589"/>
      <c r="Y38" s="589"/>
      <c r="Z38" s="589"/>
      <c r="AA38" s="316"/>
      <c r="AB38" s="316"/>
      <c r="AC38" s="229"/>
      <c r="AD38" s="201"/>
      <c r="AE38" s="201"/>
      <c r="AF38" s="201"/>
      <c r="AG38" s="201"/>
      <c r="AH38" s="201"/>
      <c r="AI38" s="201"/>
      <c r="AJ38" s="201"/>
      <c r="AK38" s="201"/>
      <c r="AL38" s="201"/>
      <c r="AM38" s="201"/>
      <c r="AN38" s="201"/>
      <c r="AO38" s="201"/>
    </row>
    <row r="39" spans="1:41" ht="17.25" customHeight="1" x14ac:dyDescent="0.2">
      <c r="A39" s="241"/>
      <c r="B39" s="241"/>
      <c r="C39" s="585" t="s">
        <v>429</v>
      </c>
      <c r="D39" s="586"/>
      <c r="E39" s="586"/>
      <c r="F39" s="586"/>
      <c r="G39" s="586"/>
      <c r="H39" s="586"/>
      <c r="I39" s="241"/>
      <c r="J39" s="241"/>
      <c r="K39" s="241"/>
      <c r="L39" s="241"/>
      <c r="M39" s="241"/>
      <c r="N39" s="241"/>
      <c r="O39" s="241"/>
      <c r="P39" s="241"/>
      <c r="Q39" s="315"/>
      <c r="R39" s="241"/>
      <c r="S39" s="241"/>
      <c r="T39" s="241"/>
      <c r="U39" s="241"/>
      <c r="V39" s="241" t="s">
        <v>430</v>
      </c>
      <c r="W39" s="241"/>
      <c r="X39" s="316"/>
      <c r="Y39" s="316"/>
      <c r="Z39" s="316"/>
      <c r="AA39" s="316"/>
      <c r="AB39" s="316"/>
      <c r="AC39" s="430" t="s">
        <v>4610</v>
      </c>
      <c r="AD39" s="430"/>
      <c r="AE39" s="430"/>
      <c r="AF39" s="431"/>
      <c r="AG39" s="431"/>
      <c r="AH39" s="431"/>
      <c r="AI39" s="431"/>
      <c r="AJ39" s="431"/>
      <c r="AK39" s="201"/>
      <c r="AL39" s="201"/>
      <c r="AM39" s="201"/>
      <c r="AN39" s="201"/>
      <c r="AO39" s="201"/>
    </row>
    <row r="40" spans="1:41" ht="17.25" customHeight="1" x14ac:dyDescent="0.2">
      <c r="A40" s="241"/>
      <c r="B40" s="241"/>
      <c r="C40" s="241"/>
      <c r="D40" s="241"/>
      <c r="E40" s="241"/>
      <c r="F40" s="241"/>
      <c r="G40" s="241"/>
      <c r="H40" s="241"/>
      <c r="I40" s="241"/>
      <c r="J40" s="241"/>
      <c r="K40" s="241"/>
      <c r="L40" s="241"/>
      <c r="M40" s="241"/>
      <c r="N40" s="241"/>
      <c r="O40" s="241"/>
      <c r="P40" s="241"/>
      <c r="Q40" s="315"/>
      <c r="R40" s="241"/>
      <c r="S40" s="241"/>
      <c r="T40" s="241"/>
      <c r="U40" s="241"/>
      <c r="V40" s="241"/>
      <c r="W40" s="241"/>
      <c r="X40" s="316"/>
      <c r="Y40" s="316"/>
      <c r="Z40" s="316"/>
      <c r="AA40" s="316"/>
      <c r="AB40" s="316"/>
      <c r="AC40" s="229"/>
      <c r="AD40" s="201"/>
      <c r="AE40" s="201"/>
      <c r="AF40" s="330"/>
      <c r="AG40" s="330"/>
      <c r="AH40" s="330"/>
      <c r="AI40" s="330"/>
      <c r="AJ40" s="330"/>
      <c r="AK40" s="201"/>
      <c r="AL40" s="201"/>
      <c r="AM40" s="201"/>
      <c r="AN40" s="201"/>
      <c r="AO40" s="201"/>
    </row>
    <row r="41" spans="1:41" ht="17.25" customHeight="1" x14ac:dyDescent="0.2">
      <c r="A41" s="241"/>
      <c r="B41" s="241"/>
      <c r="C41" s="584">
        <f>E3</f>
        <v>0</v>
      </c>
      <c r="D41" s="584"/>
      <c r="E41" s="584"/>
      <c r="F41" s="584"/>
      <c r="G41" s="584"/>
      <c r="H41" s="584"/>
      <c r="I41" s="584"/>
      <c r="J41" s="584"/>
      <c r="K41" s="584"/>
      <c r="L41" s="584"/>
      <c r="M41" s="584"/>
      <c r="N41" s="584"/>
      <c r="O41" s="584"/>
      <c r="P41" s="584"/>
      <c r="Q41" s="584"/>
      <c r="R41" s="241"/>
      <c r="S41" s="241"/>
      <c r="T41" s="241"/>
      <c r="U41" s="241"/>
      <c r="V41" s="584">
        <f>X10</f>
        <v>0</v>
      </c>
      <c r="W41" s="584"/>
      <c r="X41" s="584"/>
      <c r="Y41" s="584"/>
      <c r="Z41" s="584"/>
      <c r="AA41" s="316"/>
      <c r="AB41" s="316"/>
      <c r="AC41" s="229"/>
      <c r="AD41" s="201"/>
      <c r="AE41" s="201"/>
      <c r="AF41" s="201"/>
      <c r="AG41" s="201"/>
      <c r="AH41" s="201"/>
      <c r="AI41" s="201"/>
      <c r="AJ41" s="201"/>
      <c r="AK41" s="201"/>
      <c r="AL41" s="201"/>
      <c r="AM41" s="201"/>
      <c r="AN41" s="201"/>
      <c r="AO41" s="201"/>
    </row>
    <row r="42" spans="1:41" ht="17.25" customHeight="1" x14ac:dyDescent="0.2">
      <c r="A42" s="241"/>
      <c r="B42" s="241"/>
      <c r="C42" s="328" t="s">
        <v>434</v>
      </c>
      <c r="D42" s="241"/>
      <c r="E42" s="241"/>
      <c r="F42" s="241"/>
      <c r="G42" s="241"/>
      <c r="H42" s="241"/>
      <c r="I42" s="241"/>
      <c r="J42" s="241"/>
      <c r="K42" s="241"/>
      <c r="L42" s="241"/>
      <c r="M42" s="241"/>
      <c r="N42" s="241"/>
      <c r="O42" s="241"/>
      <c r="P42" s="241"/>
      <c r="Q42" s="241"/>
      <c r="R42" s="241"/>
      <c r="S42" s="241"/>
      <c r="T42" s="241"/>
      <c r="U42" s="241"/>
      <c r="V42" s="328" t="s">
        <v>434</v>
      </c>
      <c r="W42" s="229"/>
      <c r="X42" s="229"/>
      <c r="Y42" s="229"/>
      <c r="Z42" s="229"/>
      <c r="AA42" s="229"/>
      <c r="AB42" s="229"/>
      <c r="AC42" s="229"/>
      <c r="AD42" s="201"/>
      <c r="AE42" s="201"/>
      <c r="AF42" s="201"/>
      <c r="AG42" s="201"/>
      <c r="AH42" s="201"/>
      <c r="AI42" s="201"/>
      <c r="AJ42" s="201"/>
      <c r="AK42" s="201"/>
      <c r="AL42" s="201"/>
      <c r="AM42" s="201"/>
      <c r="AN42" s="201"/>
      <c r="AO42" s="201"/>
    </row>
    <row r="43" spans="1:41" ht="61.5" customHeight="1" x14ac:dyDescent="0.2">
      <c r="A43" s="315"/>
      <c r="B43" s="316"/>
      <c r="C43" s="316"/>
      <c r="D43" s="316"/>
      <c r="E43" s="316"/>
      <c r="F43" s="316"/>
      <c r="G43" s="316"/>
      <c r="H43" s="316"/>
      <c r="I43" s="316"/>
      <c r="J43" s="316"/>
      <c r="K43" s="316"/>
      <c r="L43" s="316"/>
      <c r="M43" s="316"/>
      <c r="N43" s="316"/>
      <c r="O43" s="316"/>
      <c r="P43" s="316"/>
      <c r="Q43" s="316"/>
      <c r="R43" s="316"/>
      <c r="S43" s="316"/>
      <c r="T43" s="316"/>
      <c r="U43" s="316"/>
      <c r="V43" s="316"/>
      <c r="W43" s="316"/>
      <c r="X43" s="316"/>
      <c r="Y43" s="793"/>
      <c r="Z43" s="793"/>
      <c r="AA43" s="793"/>
      <c r="AB43" s="793"/>
      <c r="AC43" s="316"/>
      <c r="AD43" s="201"/>
      <c r="AE43" s="201"/>
      <c r="AF43" s="201"/>
      <c r="AG43" s="201"/>
      <c r="AH43" s="201"/>
      <c r="AI43" s="201"/>
      <c r="AJ43" s="201"/>
      <c r="AK43" s="201"/>
      <c r="AL43" s="201"/>
      <c r="AM43" s="201"/>
      <c r="AN43" s="201"/>
      <c r="AO43" s="201"/>
    </row>
    <row r="44" spans="1:41" x14ac:dyDescent="0.2">
      <c r="A44" s="201"/>
      <c r="B44" s="201"/>
      <c r="C44" s="201"/>
      <c r="D44" s="201"/>
      <c r="E44" s="201"/>
      <c r="F44" s="201"/>
      <c r="G44" s="201"/>
      <c r="H44" s="201"/>
      <c r="I44" s="201"/>
      <c r="J44" s="201"/>
      <c r="K44" s="201"/>
      <c r="L44" s="201"/>
      <c r="M44" s="201"/>
      <c r="N44" s="201"/>
      <c r="O44" s="201"/>
      <c r="P44" s="201"/>
      <c r="Q44" s="201"/>
      <c r="R44" s="201"/>
      <c r="S44" s="201"/>
      <c r="T44" s="201"/>
      <c r="U44" s="201"/>
      <c r="V44" s="201"/>
      <c r="W44" s="201"/>
      <c r="X44" s="201"/>
      <c r="Y44" s="201"/>
      <c r="Z44" s="201"/>
      <c r="AA44" s="201"/>
      <c r="AB44" s="201"/>
      <c r="AC44" s="201"/>
      <c r="AD44" s="201"/>
      <c r="AE44" s="201"/>
      <c r="AF44" s="201"/>
      <c r="AG44" s="201"/>
      <c r="AH44" s="201"/>
      <c r="AI44" s="201"/>
      <c r="AJ44" s="201"/>
      <c r="AK44" s="201"/>
      <c r="AL44" s="201"/>
      <c r="AM44" s="201"/>
      <c r="AN44" s="201"/>
      <c r="AO44" s="201"/>
    </row>
    <row r="45" spans="1:41" x14ac:dyDescent="0.2">
      <c r="A45" s="201"/>
      <c r="B45" s="201"/>
      <c r="C45" s="201"/>
      <c r="D45" s="201"/>
      <c r="E45" s="201"/>
      <c r="F45" s="201"/>
      <c r="G45" s="201"/>
      <c r="H45" s="201"/>
      <c r="I45" s="201"/>
      <c r="J45" s="201"/>
      <c r="K45" s="201"/>
      <c r="L45" s="201"/>
      <c r="M45" s="201"/>
      <c r="N45" s="201"/>
      <c r="O45" s="201"/>
      <c r="P45" s="201"/>
      <c r="Q45" s="201"/>
      <c r="R45" s="201"/>
      <c r="S45" s="201"/>
      <c r="T45" s="201"/>
      <c r="U45" s="201"/>
      <c r="V45" s="201"/>
      <c r="W45" s="201"/>
      <c r="X45" s="201"/>
      <c r="Y45" s="201"/>
      <c r="Z45" s="201"/>
      <c r="AA45" s="201"/>
      <c r="AB45" s="201"/>
      <c r="AC45" s="201"/>
      <c r="AD45" s="201"/>
      <c r="AE45" s="201"/>
      <c r="AF45" s="201"/>
      <c r="AG45" s="201"/>
      <c r="AH45" s="201"/>
      <c r="AI45" s="201"/>
      <c r="AJ45" s="201"/>
      <c r="AK45" s="201"/>
      <c r="AL45" s="201"/>
      <c r="AM45" s="201"/>
      <c r="AN45" s="201"/>
      <c r="AO45" s="201"/>
    </row>
    <row r="46" spans="1:41" x14ac:dyDescent="0.2">
      <c r="A46" s="201"/>
      <c r="B46" s="201"/>
      <c r="C46" s="201"/>
      <c r="D46" s="201"/>
      <c r="E46" s="201"/>
      <c r="F46" s="201"/>
      <c r="G46" s="201"/>
      <c r="H46" s="201"/>
      <c r="I46" s="201"/>
      <c r="J46" s="201"/>
      <c r="K46" s="201"/>
      <c r="L46" s="201"/>
      <c r="M46" s="201"/>
      <c r="N46" s="201"/>
      <c r="O46" s="201"/>
      <c r="P46" s="201"/>
      <c r="Q46" s="201"/>
      <c r="R46" s="201"/>
      <c r="S46" s="201"/>
      <c r="T46" s="201"/>
      <c r="U46" s="201"/>
      <c r="V46" s="201"/>
      <c r="W46" s="201"/>
      <c r="X46" s="201"/>
      <c r="Y46" s="201"/>
      <c r="Z46" s="201"/>
      <c r="AA46" s="201"/>
      <c r="AB46" s="201"/>
      <c r="AC46" s="201"/>
      <c r="AD46" s="201"/>
      <c r="AE46" s="201"/>
      <c r="AF46" s="201"/>
      <c r="AG46" s="201"/>
      <c r="AH46" s="201"/>
      <c r="AI46" s="201"/>
      <c r="AJ46" s="201"/>
      <c r="AK46" s="201"/>
      <c r="AL46" s="201"/>
      <c r="AM46" s="201"/>
      <c r="AN46" s="201"/>
      <c r="AO46" s="201"/>
    </row>
    <row r="47" spans="1:41" x14ac:dyDescent="0.2">
      <c r="A47" s="201"/>
      <c r="B47" s="201"/>
      <c r="C47" s="201"/>
      <c r="D47" s="201"/>
      <c r="E47" s="201"/>
      <c r="F47" s="201"/>
      <c r="G47" s="201"/>
      <c r="H47" s="201"/>
      <c r="I47" s="201"/>
      <c r="J47" s="201"/>
      <c r="K47" s="201"/>
      <c r="L47" s="201"/>
      <c r="M47" s="201"/>
      <c r="N47" s="201"/>
      <c r="O47" s="201"/>
      <c r="P47" s="201"/>
      <c r="Q47" s="201"/>
      <c r="R47" s="201"/>
      <c r="S47" s="201"/>
      <c r="T47" s="201"/>
      <c r="U47" s="201"/>
      <c r="V47" s="201"/>
      <c r="W47" s="201"/>
      <c r="X47" s="201"/>
      <c r="Y47" s="201"/>
      <c r="Z47" s="201"/>
      <c r="AA47" s="201"/>
      <c r="AB47" s="201"/>
      <c r="AC47" s="201"/>
      <c r="AD47" s="201"/>
      <c r="AE47" s="201"/>
      <c r="AF47" s="201"/>
      <c r="AG47" s="201"/>
      <c r="AH47" s="201"/>
      <c r="AI47" s="201"/>
      <c r="AJ47" s="201"/>
      <c r="AK47" s="201"/>
      <c r="AL47" s="201"/>
      <c r="AM47" s="201"/>
      <c r="AN47" s="201"/>
      <c r="AO47" s="201"/>
    </row>
    <row r="48" spans="1:41" x14ac:dyDescent="0.2">
      <c r="A48" s="201"/>
      <c r="B48" s="201"/>
      <c r="C48" s="201"/>
      <c r="D48" s="201"/>
      <c r="E48" s="201"/>
      <c r="F48" s="201"/>
      <c r="G48" s="201"/>
      <c r="H48" s="201"/>
      <c r="I48" s="201"/>
      <c r="J48" s="201"/>
      <c r="K48" s="201"/>
      <c r="L48" s="201"/>
      <c r="M48" s="201"/>
      <c r="N48" s="201"/>
      <c r="O48" s="201"/>
      <c r="P48" s="201"/>
      <c r="Q48" s="201"/>
      <c r="R48" s="201"/>
      <c r="S48" s="201"/>
      <c r="T48" s="201"/>
      <c r="U48" s="201"/>
      <c r="V48" s="201"/>
      <c r="W48" s="201"/>
      <c r="X48" s="201"/>
      <c r="Y48" s="201"/>
      <c r="Z48" s="201"/>
      <c r="AA48" s="201"/>
      <c r="AB48" s="201"/>
      <c r="AC48" s="201"/>
      <c r="AD48" s="201"/>
      <c r="AE48" s="201"/>
      <c r="AF48" s="201"/>
      <c r="AG48" s="201"/>
      <c r="AH48" s="201"/>
      <c r="AI48" s="201"/>
      <c r="AJ48" s="201"/>
      <c r="AK48" s="201"/>
      <c r="AL48" s="201"/>
      <c r="AM48" s="201"/>
      <c r="AN48" s="201"/>
      <c r="AO48" s="201"/>
    </row>
    <row r="49" spans="1:41" x14ac:dyDescent="0.2">
      <c r="A49" s="201"/>
      <c r="B49" s="201"/>
      <c r="C49" s="201"/>
      <c r="D49" s="201"/>
      <c r="E49" s="201"/>
      <c r="F49" s="201"/>
      <c r="G49" s="201"/>
      <c r="H49" s="201"/>
      <c r="I49" s="201"/>
      <c r="J49" s="201"/>
      <c r="K49" s="201"/>
      <c r="L49" s="201"/>
      <c r="M49" s="201"/>
      <c r="N49" s="201"/>
      <c r="O49" s="201"/>
      <c r="P49" s="201"/>
      <c r="Q49" s="201"/>
      <c r="R49" s="201"/>
      <c r="S49" s="201"/>
      <c r="T49" s="201"/>
      <c r="U49" s="201"/>
      <c r="V49" s="201"/>
      <c r="W49" s="201"/>
      <c r="X49" s="201"/>
      <c r="Y49" s="201"/>
      <c r="Z49" s="201"/>
      <c r="AA49" s="201"/>
      <c r="AB49" s="201"/>
      <c r="AC49" s="201"/>
      <c r="AD49" s="201"/>
      <c r="AE49" s="201"/>
      <c r="AF49" s="201"/>
      <c r="AG49" s="201"/>
      <c r="AH49" s="201"/>
      <c r="AI49" s="201"/>
      <c r="AJ49" s="201"/>
      <c r="AK49" s="201"/>
      <c r="AL49" s="201"/>
      <c r="AM49" s="201"/>
      <c r="AN49" s="201"/>
      <c r="AO49" s="201"/>
    </row>
    <row r="50" spans="1:41" x14ac:dyDescent="0.2">
      <c r="A50" s="201"/>
      <c r="B50" s="201"/>
      <c r="C50" s="201"/>
      <c r="D50" s="201"/>
      <c r="E50" s="201"/>
      <c r="F50" s="201"/>
      <c r="G50" s="201"/>
      <c r="H50" s="201"/>
      <c r="I50" s="201"/>
      <c r="J50" s="201"/>
      <c r="K50" s="201"/>
      <c r="L50" s="201"/>
      <c r="M50" s="201"/>
      <c r="N50" s="201"/>
      <c r="O50" s="201"/>
      <c r="P50" s="201"/>
      <c r="Q50" s="201"/>
      <c r="R50" s="201"/>
      <c r="S50" s="201"/>
      <c r="T50" s="201"/>
      <c r="U50" s="201"/>
      <c r="V50" s="201"/>
      <c r="W50" s="201"/>
      <c r="X50" s="201"/>
      <c r="Y50" s="201"/>
      <c r="Z50" s="201"/>
      <c r="AA50" s="201"/>
      <c r="AB50" s="201"/>
      <c r="AC50" s="201"/>
      <c r="AD50" s="201"/>
      <c r="AE50" s="201"/>
      <c r="AF50" s="201"/>
      <c r="AG50" s="201"/>
      <c r="AH50" s="201"/>
      <c r="AI50" s="201"/>
      <c r="AJ50" s="201"/>
      <c r="AK50" s="201"/>
      <c r="AL50" s="201"/>
      <c r="AM50" s="201"/>
      <c r="AN50" s="201"/>
      <c r="AO50" s="201"/>
    </row>
    <row r="51" spans="1:41" x14ac:dyDescent="0.2">
      <c r="A51" s="201"/>
      <c r="B51" s="201"/>
      <c r="C51" s="201"/>
      <c r="D51" s="201"/>
      <c r="E51" s="201"/>
      <c r="F51" s="201"/>
      <c r="G51" s="201"/>
      <c r="H51" s="201"/>
      <c r="I51" s="201"/>
      <c r="J51" s="201"/>
      <c r="K51" s="201"/>
      <c r="L51" s="201"/>
      <c r="M51" s="201"/>
      <c r="N51" s="201"/>
      <c r="O51" s="201"/>
      <c r="P51" s="201"/>
      <c r="Q51" s="201"/>
      <c r="R51" s="201"/>
      <c r="S51" s="201"/>
      <c r="T51" s="201"/>
      <c r="U51" s="201"/>
      <c r="V51" s="201"/>
      <c r="W51" s="201"/>
      <c r="X51" s="201"/>
      <c r="Y51" s="201"/>
      <c r="Z51" s="201"/>
      <c r="AA51" s="201"/>
      <c r="AB51" s="201"/>
      <c r="AC51" s="201"/>
      <c r="AD51" s="201"/>
      <c r="AE51" s="201"/>
      <c r="AF51" s="201"/>
      <c r="AG51" s="201"/>
      <c r="AH51" s="201"/>
      <c r="AI51" s="201"/>
      <c r="AJ51" s="201"/>
      <c r="AK51" s="201"/>
      <c r="AL51" s="201"/>
      <c r="AM51" s="201"/>
      <c r="AN51" s="201"/>
      <c r="AO51" s="201"/>
    </row>
    <row r="52" spans="1:41" x14ac:dyDescent="0.2">
      <c r="A52" s="201"/>
      <c r="B52" s="201"/>
      <c r="C52" s="201"/>
      <c r="D52" s="201"/>
      <c r="E52" s="201"/>
      <c r="F52" s="201"/>
      <c r="G52" s="201"/>
      <c r="H52" s="201"/>
      <c r="I52" s="201"/>
      <c r="J52" s="201"/>
      <c r="K52" s="201"/>
      <c r="L52" s="201"/>
      <c r="M52" s="201"/>
      <c r="N52" s="201"/>
      <c r="O52" s="201"/>
      <c r="P52" s="201"/>
      <c r="Q52" s="201"/>
      <c r="R52" s="201"/>
      <c r="S52" s="201"/>
      <c r="T52" s="201"/>
      <c r="U52" s="201"/>
      <c r="V52" s="201"/>
      <c r="W52" s="201"/>
      <c r="X52" s="201"/>
      <c r="Y52" s="201"/>
      <c r="Z52" s="201"/>
      <c r="AA52" s="201"/>
      <c r="AB52" s="201"/>
      <c r="AC52" s="201"/>
      <c r="AD52" s="201"/>
      <c r="AE52" s="201"/>
      <c r="AF52" s="201"/>
      <c r="AG52" s="201"/>
      <c r="AH52" s="201"/>
      <c r="AI52" s="201"/>
      <c r="AJ52" s="201"/>
      <c r="AK52" s="201"/>
      <c r="AL52" s="201"/>
      <c r="AM52" s="201"/>
      <c r="AN52" s="201"/>
      <c r="AO52" s="201"/>
    </row>
    <row r="53" spans="1:41" x14ac:dyDescent="0.2">
      <c r="A53" s="201"/>
      <c r="B53" s="201"/>
      <c r="C53" s="201"/>
      <c r="D53" s="201"/>
      <c r="E53" s="201"/>
      <c r="F53" s="201"/>
      <c r="G53" s="201"/>
      <c r="H53" s="201"/>
      <c r="I53" s="201"/>
      <c r="J53" s="201"/>
      <c r="K53" s="201"/>
      <c r="L53" s="201"/>
      <c r="M53" s="201"/>
      <c r="N53" s="201"/>
      <c r="O53" s="201"/>
      <c r="P53" s="201"/>
      <c r="Q53" s="201"/>
      <c r="R53" s="201"/>
      <c r="S53" s="201"/>
      <c r="T53" s="201"/>
      <c r="U53" s="201"/>
      <c r="V53" s="201"/>
      <c r="W53" s="201"/>
      <c r="X53" s="201"/>
      <c r="Y53" s="201"/>
      <c r="Z53" s="201"/>
      <c r="AA53" s="201"/>
      <c r="AB53" s="201"/>
      <c r="AC53" s="201"/>
      <c r="AD53" s="201"/>
      <c r="AE53" s="201"/>
      <c r="AF53" s="201"/>
      <c r="AG53" s="201"/>
      <c r="AH53" s="201"/>
      <c r="AI53" s="201"/>
      <c r="AJ53" s="201"/>
      <c r="AK53" s="201"/>
      <c r="AL53" s="201"/>
      <c r="AM53" s="201"/>
      <c r="AN53" s="201"/>
      <c r="AO53" s="201"/>
    </row>
    <row r="54" spans="1:41" x14ac:dyDescent="0.2">
      <c r="A54" s="201"/>
      <c r="B54" s="201"/>
      <c r="C54" s="201"/>
      <c r="D54" s="201"/>
      <c r="E54" s="201"/>
      <c r="F54" s="201"/>
      <c r="G54" s="201"/>
      <c r="H54" s="201"/>
      <c r="I54" s="201"/>
      <c r="J54" s="201"/>
      <c r="K54" s="201"/>
      <c r="L54" s="201"/>
      <c r="M54" s="201"/>
      <c r="N54" s="201"/>
      <c r="O54" s="201"/>
      <c r="P54" s="201"/>
      <c r="Q54" s="201"/>
      <c r="R54" s="201"/>
      <c r="S54" s="201"/>
      <c r="T54" s="201"/>
      <c r="U54" s="201"/>
      <c r="V54" s="201"/>
      <c r="W54" s="201"/>
      <c r="X54" s="201"/>
      <c r="Y54" s="201"/>
      <c r="Z54" s="201"/>
      <c r="AA54" s="201"/>
      <c r="AB54" s="201"/>
      <c r="AC54" s="201"/>
      <c r="AD54" s="201"/>
      <c r="AE54" s="201"/>
      <c r="AF54" s="201"/>
      <c r="AG54" s="201"/>
      <c r="AH54" s="201"/>
      <c r="AI54" s="201"/>
      <c r="AJ54" s="201"/>
      <c r="AK54" s="201"/>
      <c r="AL54" s="201"/>
      <c r="AM54" s="201"/>
      <c r="AN54" s="201"/>
      <c r="AO54" s="201"/>
    </row>
    <row r="55" spans="1:41" x14ac:dyDescent="0.2">
      <c r="A55" s="201"/>
      <c r="B55" s="201"/>
      <c r="C55" s="201"/>
      <c r="D55" s="201"/>
      <c r="E55" s="201"/>
      <c r="F55" s="201"/>
      <c r="G55" s="201"/>
      <c r="H55" s="201"/>
      <c r="I55" s="201"/>
      <c r="J55" s="201"/>
      <c r="K55" s="201"/>
      <c r="L55" s="201"/>
      <c r="M55" s="201"/>
      <c r="N55" s="201"/>
      <c r="O55" s="201"/>
      <c r="P55" s="201"/>
      <c r="Q55" s="201"/>
      <c r="R55" s="201"/>
      <c r="S55" s="201"/>
      <c r="T55" s="201"/>
      <c r="U55" s="201"/>
      <c r="V55" s="201"/>
      <c r="W55" s="201"/>
      <c r="X55" s="201"/>
      <c r="Y55" s="201"/>
      <c r="Z55" s="201"/>
      <c r="AA55" s="201"/>
      <c r="AB55" s="201"/>
      <c r="AC55" s="201"/>
      <c r="AD55" s="201"/>
      <c r="AE55" s="201"/>
      <c r="AF55" s="201"/>
      <c r="AG55" s="201"/>
      <c r="AH55" s="201"/>
      <c r="AI55" s="201"/>
      <c r="AJ55" s="201"/>
      <c r="AK55" s="201"/>
      <c r="AL55" s="201"/>
      <c r="AM55" s="201"/>
      <c r="AN55" s="201"/>
      <c r="AO55" s="201"/>
    </row>
    <row r="56" spans="1:41" x14ac:dyDescent="0.2">
      <c r="A56" s="201"/>
      <c r="B56" s="201"/>
      <c r="C56" s="201"/>
      <c r="D56" s="201"/>
      <c r="E56" s="201"/>
      <c r="F56" s="201"/>
      <c r="G56" s="201"/>
      <c r="H56" s="201"/>
      <c r="I56" s="201"/>
      <c r="J56" s="201"/>
      <c r="K56" s="201"/>
      <c r="L56" s="201"/>
      <c r="M56" s="201"/>
      <c r="N56" s="201"/>
      <c r="O56" s="201"/>
      <c r="P56" s="201"/>
      <c r="Q56" s="201"/>
      <c r="R56" s="201"/>
      <c r="S56" s="201"/>
      <c r="T56" s="201"/>
      <c r="U56" s="201"/>
      <c r="V56" s="201"/>
      <c r="W56" s="201"/>
      <c r="X56" s="201"/>
      <c r="Y56" s="201"/>
      <c r="Z56" s="201"/>
      <c r="AA56" s="201"/>
      <c r="AB56" s="201"/>
      <c r="AC56" s="201"/>
      <c r="AD56" s="201"/>
      <c r="AE56" s="201"/>
      <c r="AF56" s="201"/>
      <c r="AG56" s="201"/>
      <c r="AH56" s="201"/>
      <c r="AI56" s="201"/>
      <c r="AJ56" s="201"/>
      <c r="AK56" s="201"/>
      <c r="AL56" s="201"/>
      <c r="AM56" s="201"/>
      <c r="AN56" s="201"/>
      <c r="AO56" s="201"/>
    </row>
    <row r="57" spans="1:41" x14ac:dyDescent="0.2">
      <c r="A57" s="201"/>
      <c r="B57" s="201"/>
      <c r="C57" s="201"/>
      <c r="D57" s="201"/>
      <c r="E57" s="201"/>
      <c r="F57" s="201"/>
      <c r="G57" s="201"/>
      <c r="H57" s="201"/>
      <c r="I57" s="201"/>
      <c r="J57" s="201"/>
      <c r="K57" s="201"/>
      <c r="L57" s="201"/>
      <c r="M57" s="201"/>
      <c r="N57" s="201"/>
      <c r="O57" s="201"/>
      <c r="P57" s="201"/>
      <c r="Q57" s="201"/>
      <c r="R57" s="201"/>
      <c r="S57" s="201"/>
      <c r="T57" s="201"/>
      <c r="U57" s="201"/>
      <c r="V57" s="201"/>
      <c r="W57" s="201"/>
      <c r="X57" s="201"/>
      <c r="Y57" s="201"/>
      <c r="Z57" s="201"/>
      <c r="AA57" s="201"/>
      <c r="AB57" s="201"/>
      <c r="AC57" s="201"/>
      <c r="AD57" s="201"/>
      <c r="AE57" s="201"/>
      <c r="AF57" s="201"/>
      <c r="AG57" s="201"/>
      <c r="AH57" s="201"/>
      <c r="AI57" s="201"/>
      <c r="AJ57" s="201"/>
      <c r="AK57" s="201"/>
      <c r="AL57" s="201"/>
      <c r="AM57" s="201"/>
      <c r="AN57" s="201"/>
      <c r="AO57" s="201"/>
    </row>
    <row r="58" spans="1:41" x14ac:dyDescent="0.2">
      <c r="A58" s="201"/>
      <c r="B58" s="201"/>
      <c r="C58" s="201"/>
      <c r="D58" s="201"/>
      <c r="E58" s="201"/>
      <c r="F58" s="201"/>
      <c r="G58" s="201"/>
      <c r="H58" s="201"/>
      <c r="I58" s="201"/>
      <c r="J58" s="201"/>
      <c r="K58" s="201"/>
      <c r="L58" s="201"/>
      <c r="M58" s="201"/>
      <c r="N58" s="201"/>
      <c r="O58" s="201"/>
      <c r="P58" s="201"/>
      <c r="Q58" s="201"/>
      <c r="R58" s="201"/>
      <c r="S58" s="201"/>
      <c r="T58" s="201"/>
      <c r="U58" s="201"/>
      <c r="V58" s="201"/>
      <c r="W58" s="201"/>
      <c r="X58" s="201"/>
      <c r="Y58" s="201"/>
      <c r="Z58" s="201"/>
      <c r="AA58" s="201"/>
      <c r="AB58" s="201"/>
      <c r="AC58" s="201"/>
      <c r="AD58" s="201"/>
      <c r="AE58" s="201"/>
      <c r="AF58" s="201"/>
      <c r="AG58" s="201"/>
      <c r="AH58" s="201"/>
      <c r="AI58" s="201"/>
      <c r="AJ58" s="201"/>
      <c r="AK58" s="201"/>
      <c r="AL58" s="201"/>
      <c r="AM58" s="201"/>
      <c r="AN58" s="201"/>
      <c r="AO58" s="201"/>
    </row>
    <row r="59" spans="1:41" x14ac:dyDescent="0.2">
      <c r="A59" s="201"/>
      <c r="B59" s="201"/>
      <c r="C59" s="201"/>
      <c r="D59" s="201"/>
      <c r="E59" s="201"/>
      <c r="F59" s="201"/>
      <c r="G59" s="201"/>
      <c r="H59" s="201"/>
      <c r="I59" s="201"/>
      <c r="J59" s="201"/>
      <c r="K59" s="201"/>
      <c r="L59" s="201"/>
      <c r="M59" s="201"/>
      <c r="N59" s="201"/>
      <c r="O59" s="201"/>
      <c r="P59" s="201"/>
      <c r="Q59" s="201"/>
      <c r="R59" s="201"/>
      <c r="S59" s="201"/>
      <c r="T59" s="201"/>
      <c r="U59" s="201"/>
      <c r="V59" s="201"/>
      <c r="W59" s="201"/>
      <c r="X59" s="201"/>
      <c r="Y59" s="201"/>
      <c r="Z59" s="201"/>
      <c r="AA59" s="201"/>
      <c r="AB59" s="201"/>
      <c r="AC59" s="201"/>
      <c r="AD59" s="201"/>
      <c r="AE59" s="201"/>
      <c r="AF59" s="201"/>
      <c r="AG59" s="201"/>
      <c r="AH59" s="201"/>
      <c r="AI59" s="201"/>
      <c r="AJ59" s="201"/>
      <c r="AK59" s="201"/>
      <c r="AL59" s="201"/>
      <c r="AM59" s="201"/>
      <c r="AN59" s="201"/>
      <c r="AO59" s="201"/>
    </row>
    <row r="60" spans="1:41" x14ac:dyDescent="0.2">
      <c r="A60" s="201"/>
      <c r="B60" s="201"/>
      <c r="C60" s="201"/>
      <c r="D60" s="201"/>
      <c r="E60" s="201"/>
      <c r="F60" s="201"/>
      <c r="G60" s="201"/>
      <c r="H60" s="201"/>
      <c r="I60" s="201"/>
      <c r="J60" s="201"/>
      <c r="K60" s="201"/>
      <c r="L60" s="201"/>
      <c r="M60" s="201"/>
      <c r="N60" s="201"/>
      <c r="O60" s="201"/>
      <c r="P60" s="201"/>
      <c r="Q60" s="201"/>
      <c r="R60" s="201"/>
      <c r="S60" s="201"/>
      <c r="T60" s="201"/>
      <c r="U60" s="201"/>
      <c r="V60" s="201"/>
      <c r="W60" s="201"/>
      <c r="X60" s="201"/>
      <c r="Y60" s="201"/>
      <c r="Z60" s="201"/>
      <c r="AA60" s="201"/>
      <c r="AB60" s="201"/>
      <c r="AC60" s="201"/>
      <c r="AD60" s="201"/>
      <c r="AE60" s="201"/>
      <c r="AF60" s="201"/>
      <c r="AG60" s="201"/>
      <c r="AH60" s="201"/>
      <c r="AI60" s="201"/>
      <c r="AJ60" s="201"/>
      <c r="AK60" s="201"/>
      <c r="AL60" s="201"/>
      <c r="AM60" s="201"/>
      <c r="AN60" s="201"/>
      <c r="AO60" s="201"/>
    </row>
    <row r="61" spans="1:41" x14ac:dyDescent="0.2">
      <c r="A61" s="201"/>
      <c r="B61" s="201"/>
      <c r="C61" s="201"/>
      <c r="D61" s="201"/>
      <c r="E61" s="201"/>
      <c r="F61" s="201"/>
      <c r="G61" s="201"/>
      <c r="H61" s="201"/>
      <c r="I61" s="201"/>
      <c r="J61" s="201"/>
      <c r="K61" s="201"/>
      <c r="L61" s="201"/>
      <c r="M61" s="201"/>
      <c r="N61" s="201"/>
      <c r="O61" s="201"/>
      <c r="P61" s="201"/>
      <c r="Q61" s="201"/>
      <c r="R61" s="201"/>
      <c r="S61" s="201"/>
      <c r="T61" s="201"/>
      <c r="U61" s="201"/>
      <c r="V61" s="201"/>
      <c r="W61" s="201"/>
      <c r="X61" s="201"/>
      <c r="Y61" s="201"/>
      <c r="Z61" s="201"/>
      <c r="AA61" s="201"/>
      <c r="AB61" s="201"/>
      <c r="AC61" s="201"/>
      <c r="AD61" s="201"/>
      <c r="AE61" s="201"/>
      <c r="AF61" s="201"/>
      <c r="AG61" s="201"/>
      <c r="AH61" s="201"/>
      <c r="AI61" s="201"/>
      <c r="AJ61" s="201"/>
      <c r="AK61" s="201"/>
      <c r="AL61" s="201"/>
      <c r="AM61" s="201"/>
      <c r="AN61" s="201"/>
      <c r="AO61" s="201"/>
    </row>
    <row r="62" spans="1:41" x14ac:dyDescent="0.2">
      <c r="A62" s="201"/>
      <c r="B62" s="201"/>
      <c r="C62" s="201"/>
      <c r="D62" s="201"/>
      <c r="E62" s="201"/>
      <c r="F62" s="201"/>
      <c r="G62" s="201"/>
      <c r="H62" s="201"/>
      <c r="I62" s="201"/>
      <c r="J62" s="201"/>
      <c r="K62" s="201"/>
      <c r="L62" s="201"/>
      <c r="M62" s="201"/>
      <c r="N62" s="201"/>
      <c r="O62" s="201"/>
      <c r="P62" s="201"/>
      <c r="Q62" s="201"/>
      <c r="R62" s="201"/>
      <c r="S62" s="201"/>
      <c r="T62" s="201"/>
      <c r="U62" s="201"/>
      <c r="V62" s="201"/>
      <c r="W62" s="201"/>
      <c r="X62" s="201"/>
      <c r="Y62" s="201"/>
      <c r="Z62" s="201"/>
      <c r="AA62" s="201"/>
      <c r="AB62" s="201"/>
      <c r="AC62" s="201"/>
      <c r="AD62" s="201"/>
      <c r="AE62" s="201"/>
      <c r="AF62" s="201"/>
      <c r="AG62" s="201"/>
      <c r="AH62" s="201"/>
      <c r="AI62" s="201"/>
      <c r="AJ62" s="201"/>
      <c r="AK62" s="201"/>
      <c r="AL62" s="201"/>
      <c r="AM62" s="201"/>
      <c r="AN62" s="201"/>
      <c r="AO62" s="201"/>
    </row>
    <row r="63" spans="1:41" x14ac:dyDescent="0.2">
      <c r="A63" s="201"/>
      <c r="B63" s="201"/>
      <c r="C63" s="201"/>
      <c r="D63" s="201"/>
      <c r="E63" s="201"/>
      <c r="F63" s="201"/>
      <c r="G63" s="201"/>
      <c r="H63" s="201"/>
      <c r="I63" s="201"/>
      <c r="J63" s="201"/>
      <c r="K63" s="201"/>
      <c r="L63" s="201"/>
      <c r="M63" s="201"/>
      <c r="N63" s="201"/>
      <c r="O63" s="201"/>
      <c r="P63" s="201"/>
      <c r="Q63" s="201"/>
      <c r="R63" s="201"/>
      <c r="S63" s="201"/>
      <c r="T63" s="201"/>
      <c r="U63" s="201"/>
      <c r="V63" s="201"/>
      <c r="W63" s="201"/>
      <c r="X63" s="201"/>
      <c r="Y63" s="201"/>
      <c r="Z63" s="201"/>
      <c r="AA63" s="201"/>
      <c r="AB63" s="201"/>
      <c r="AC63" s="201"/>
      <c r="AD63" s="201"/>
      <c r="AE63" s="201"/>
      <c r="AF63" s="201"/>
      <c r="AG63" s="201"/>
      <c r="AH63" s="201"/>
      <c r="AI63" s="201"/>
      <c r="AJ63" s="201"/>
      <c r="AK63" s="201"/>
      <c r="AL63" s="201"/>
      <c r="AM63" s="201"/>
      <c r="AN63" s="201"/>
      <c r="AO63" s="201"/>
    </row>
    <row r="64" spans="1:41" x14ac:dyDescent="0.2">
      <c r="A64" s="201"/>
      <c r="B64" s="201"/>
      <c r="C64" s="201"/>
      <c r="D64" s="201"/>
      <c r="E64" s="201"/>
      <c r="F64" s="201"/>
      <c r="G64" s="201"/>
      <c r="H64" s="201"/>
      <c r="I64" s="201"/>
      <c r="J64" s="201"/>
      <c r="K64" s="201"/>
      <c r="L64" s="201"/>
      <c r="M64" s="201"/>
      <c r="N64" s="201"/>
      <c r="O64" s="201"/>
      <c r="P64" s="201"/>
      <c r="Q64" s="201"/>
      <c r="R64" s="201"/>
      <c r="S64" s="201"/>
      <c r="T64" s="201"/>
      <c r="U64" s="201"/>
      <c r="V64" s="201"/>
      <c r="W64" s="201"/>
      <c r="X64" s="201"/>
      <c r="Y64" s="201"/>
      <c r="Z64" s="201"/>
      <c r="AA64" s="201"/>
      <c r="AB64" s="201"/>
      <c r="AC64" s="201"/>
      <c r="AD64" s="201"/>
      <c r="AE64" s="201"/>
      <c r="AF64" s="201"/>
      <c r="AG64" s="201"/>
      <c r="AH64" s="201"/>
      <c r="AI64" s="201"/>
      <c r="AJ64" s="201"/>
      <c r="AK64" s="201"/>
      <c r="AL64" s="201"/>
      <c r="AM64" s="201"/>
      <c r="AN64" s="201"/>
      <c r="AO64" s="201"/>
    </row>
    <row r="65" spans="1:41" x14ac:dyDescent="0.2">
      <c r="A65" s="201"/>
      <c r="B65" s="201"/>
      <c r="C65" s="201"/>
      <c r="D65" s="201"/>
      <c r="E65" s="201"/>
      <c r="F65" s="201"/>
      <c r="G65" s="201"/>
      <c r="H65" s="201"/>
      <c r="I65" s="201"/>
      <c r="J65" s="201"/>
      <c r="K65" s="201"/>
      <c r="L65" s="201"/>
      <c r="M65" s="201"/>
      <c r="N65" s="201"/>
      <c r="O65" s="201"/>
      <c r="P65" s="201"/>
      <c r="Q65" s="201"/>
      <c r="R65" s="201"/>
      <c r="S65" s="201"/>
      <c r="T65" s="201"/>
      <c r="U65" s="201"/>
      <c r="V65" s="201"/>
      <c r="W65" s="201"/>
      <c r="X65" s="201"/>
      <c r="Y65" s="201"/>
      <c r="Z65" s="201"/>
      <c r="AA65" s="201"/>
      <c r="AB65" s="201"/>
      <c r="AC65" s="201"/>
      <c r="AD65" s="201"/>
      <c r="AE65" s="201"/>
      <c r="AF65" s="201"/>
      <c r="AG65" s="201"/>
      <c r="AH65" s="201"/>
      <c r="AI65" s="201"/>
      <c r="AJ65" s="201"/>
      <c r="AK65" s="201"/>
      <c r="AL65" s="201"/>
      <c r="AM65" s="201"/>
      <c r="AN65" s="201"/>
      <c r="AO65" s="201"/>
    </row>
    <row r="66" spans="1:41" x14ac:dyDescent="0.2">
      <c r="A66" s="201"/>
      <c r="B66" s="201"/>
      <c r="C66" s="201"/>
      <c r="D66" s="201"/>
      <c r="E66" s="201"/>
      <c r="F66" s="201"/>
      <c r="G66" s="201"/>
      <c r="H66" s="201"/>
      <c r="I66" s="201"/>
      <c r="J66" s="201"/>
      <c r="K66" s="201"/>
      <c r="L66" s="201"/>
      <c r="M66" s="201"/>
      <c r="N66" s="201"/>
      <c r="O66" s="201"/>
      <c r="P66" s="201"/>
      <c r="Q66" s="201"/>
      <c r="R66" s="201"/>
      <c r="S66" s="201"/>
      <c r="T66" s="201"/>
      <c r="U66" s="201"/>
      <c r="V66" s="201"/>
      <c r="W66" s="201"/>
      <c r="X66" s="201"/>
      <c r="Y66" s="201"/>
      <c r="Z66" s="201"/>
      <c r="AA66" s="201"/>
      <c r="AB66" s="201"/>
      <c r="AC66" s="201"/>
      <c r="AD66" s="201"/>
      <c r="AE66" s="201"/>
      <c r="AF66" s="201"/>
      <c r="AG66" s="201"/>
      <c r="AH66" s="201"/>
      <c r="AI66" s="201"/>
      <c r="AJ66" s="201"/>
      <c r="AK66" s="201"/>
      <c r="AL66" s="201"/>
      <c r="AM66" s="201"/>
      <c r="AN66" s="201"/>
      <c r="AO66" s="201"/>
    </row>
    <row r="67" spans="1:41" x14ac:dyDescent="0.2">
      <c r="A67" s="201"/>
      <c r="B67" s="201"/>
      <c r="C67" s="201"/>
      <c r="D67" s="201"/>
      <c r="E67" s="201"/>
      <c r="F67" s="201"/>
      <c r="G67" s="201"/>
      <c r="H67" s="201"/>
      <c r="I67" s="201"/>
      <c r="J67" s="201"/>
      <c r="K67" s="201"/>
      <c r="L67" s="201"/>
      <c r="M67" s="201"/>
      <c r="N67" s="201"/>
      <c r="O67" s="201"/>
      <c r="P67" s="201"/>
      <c r="Q67" s="201"/>
      <c r="R67" s="201"/>
      <c r="S67" s="201"/>
      <c r="T67" s="201"/>
      <c r="U67" s="201"/>
      <c r="V67" s="201"/>
      <c r="W67" s="201"/>
      <c r="X67" s="201"/>
      <c r="Y67" s="201"/>
      <c r="Z67" s="201"/>
      <c r="AA67" s="201"/>
      <c r="AB67" s="201"/>
      <c r="AC67" s="201"/>
      <c r="AD67" s="201"/>
      <c r="AE67" s="201"/>
      <c r="AF67" s="201"/>
      <c r="AG67" s="201"/>
      <c r="AH67" s="201"/>
      <c r="AI67" s="201"/>
      <c r="AJ67" s="201"/>
      <c r="AK67" s="201"/>
      <c r="AL67" s="201"/>
      <c r="AM67" s="201"/>
      <c r="AN67" s="201"/>
      <c r="AO67" s="201"/>
    </row>
    <row r="68" spans="1:41" x14ac:dyDescent="0.2">
      <c r="A68" s="201"/>
      <c r="B68" s="201"/>
      <c r="C68" s="201"/>
      <c r="D68" s="201"/>
      <c r="E68" s="201"/>
      <c r="F68" s="201"/>
      <c r="G68" s="201"/>
      <c r="H68" s="201"/>
      <c r="I68" s="201"/>
      <c r="J68" s="201"/>
      <c r="K68" s="201"/>
      <c r="L68" s="201"/>
      <c r="M68" s="201"/>
      <c r="N68" s="201"/>
      <c r="O68" s="201"/>
      <c r="P68" s="201"/>
      <c r="Q68" s="201"/>
      <c r="R68" s="201"/>
      <c r="S68" s="201"/>
      <c r="T68" s="201"/>
      <c r="U68" s="201"/>
      <c r="V68" s="201"/>
      <c r="W68" s="201"/>
      <c r="X68" s="201"/>
      <c r="Y68" s="201"/>
      <c r="Z68" s="201"/>
      <c r="AA68" s="201"/>
      <c r="AB68" s="201"/>
      <c r="AC68" s="201"/>
      <c r="AD68" s="201"/>
      <c r="AE68" s="201"/>
      <c r="AF68" s="201"/>
      <c r="AG68" s="201"/>
      <c r="AH68" s="201"/>
      <c r="AI68" s="201"/>
      <c r="AJ68" s="201"/>
      <c r="AK68" s="201"/>
      <c r="AL68" s="201"/>
      <c r="AM68" s="201"/>
      <c r="AN68" s="201"/>
      <c r="AO68" s="201"/>
    </row>
    <row r="69" spans="1:41" x14ac:dyDescent="0.2">
      <c r="A69" s="201"/>
      <c r="B69" s="201"/>
      <c r="C69" s="201"/>
      <c r="D69" s="201"/>
      <c r="E69" s="201"/>
      <c r="F69" s="201"/>
      <c r="G69" s="201"/>
      <c r="H69" s="201"/>
      <c r="I69" s="201"/>
      <c r="J69" s="201"/>
      <c r="K69" s="201"/>
      <c r="L69" s="201"/>
      <c r="M69" s="201"/>
      <c r="N69" s="201"/>
      <c r="O69" s="201"/>
      <c r="P69" s="201"/>
      <c r="Q69" s="201"/>
      <c r="R69" s="201"/>
      <c r="S69" s="201"/>
      <c r="T69" s="201"/>
      <c r="U69" s="201"/>
      <c r="V69" s="201"/>
      <c r="W69" s="201"/>
      <c r="X69" s="201"/>
      <c r="Y69" s="201"/>
      <c r="Z69" s="201"/>
      <c r="AA69" s="201"/>
      <c r="AB69" s="201"/>
      <c r="AC69" s="201"/>
      <c r="AD69" s="201"/>
      <c r="AE69" s="201"/>
      <c r="AF69" s="201"/>
      <c r="AG69" s="201"/>
      <c r="AH69" s="201"/>
      <c r="AI69" s="201"/>
      <c r="AJ69" s="201"/>
      <c r="AK69" s="201"/>
      <c r="AL69" s="201"/>
      <c r="AM69" s="201"/>
      <c r="AN69" s="201"/>
      <c r="AO69" s="201"/>
    </row>
    <row r="70" spans="1:41" x14ac:dyDescent="0.2">
      <c r="A70" s="201"/>
      <c r="B70" s="201"/>
      <c r="C70" s="201"/>
      <c r="D70" s="201"/>
      <c r="E70" s="201"/>
      <c r="F70" s="201"/>
      <c r="G70" s="201"/>
      <c r="H70" s="201"/>
      <c r="I70" s="201"/>
      <c r="J70" s="201"/>
      <c r="K70" s="201"/>
      <c r="L70" s="201"/>
      <c r="M70" s="201"/>
      <c r="N70" s="201"/>
      <c r="O70" s="201"/>
      <c r="P70" s="201"/>
      <c r="Q70" s="201"/>
      <c r="R70" s="201"/>
      <c r="S70" s="201"/>
      <c r="T70" s="201"/>
      <c r="U70" s="201"/>
      <c r="V70" s="201"/>
      <c r="W70" s="201"/>
      <c r="X70" s="201"/>
      <c r="Y70" s="201"/>
      <c r="Z70" s="201"/>
      <c r="AA70" s="201"/>
      <c r="AB70" s="201"/>
      <c r="AC70" s="201"/>
      <c r="AD70" s="201"/>
      <c r="AE70" s="201"/>
      <c r="AF70" s="201"/>
      <c r="AG70" s="201"/>
      <c r="AH70" s="201"/>
      <c r="AI70" s="201"/>
      <c r="AJ70" s="201"/>
      <c r="AK70" s="201"/>
      <c r="AL70" s="201"/>
      <c r="AM70" s="201"/>
      <c r="AN70" s="201"/>
      <c r="AO70" s="201"/>
    </row>
    <row r="71" spans="1:41" x14ac:dyDescent="0.2">
      <c r="A71" s="201"/>
      <c r="B71" s="201"/>
      <c r="C71" s="201"/>
      <c r="D71" s="201"/>
      <c r="E71" s="201"/>
      <c r="F71" s="201"/>
      <c r="G71" s="201"/>
      <c r="H71" s="201"/>
      <c r="I71" s="201"/>
      <c r="J71" s="201"/>
      <c r="K71" s="201"/>
      <c r="L71" s="201"/>
      <c r="M71" s="201"/>
      <c r="N71" s="201"/>
      <c r="O71" s="201"/>
      <c r="P71" s="201"/>
      <c r="Q71" s="201"/>
      <c r="R71" s="201"/>
      <c r="S71" s="201"/>
      <c r="T71" s="201"/>
      <c r="U71" s="201"/>
      <c r="V71" s="201"/>
      <c r="W71" s="201"/>
      <c r="X71" s="201"/>
      <c r="Y71" s="201"/>
      <c r="Z71" s="201"/>
      <c r="AA71" s="201"/>
      <c r="AB71" s="201"/>
      <c r="AC71" s="201"/>
      <c r="AD71" s="201"/>
      <c r="AE71" s="201"/>
      <c r="AF71" s="201"/>
      <c r="AG71" s="201"/>
      <c r="AH71" s="201"/>
      <c r="AI71" s="201"/>
      <c r="AJ71" s="201"/>
      <c r="AK71" s="201"/>
      <c r="AL71" s="201"/>
      <c r="AM71" s="201"/>
      <c r="AN71" s="201"/>
      <c r="AO71" s="201"/>
    </row>
    <row r="72" spans="1:41" x14ac:dyDescent="0.2">
      <c r="A72" s="201"/>
      <c r="B72" s="201"/>
      <c r="C72" s="201"/>
      <c r="D72" s="201"/>
      <c r="E72" s="201"/>
      <c r="F72" s="201"/>
      <c r="G72" s="201"/>
      <c r="H72" s="201"/>
      <c r="I72" s="201"/>
      <c r="J72" s="201"/>
      <c r="K72" s="201"/>
      <c r="L72" s="201"/>
      <c r="M72" s="201"/>
      <c r="N72" s="201"/>
      <c r="O72" s="201"/>
      <c r="P72" s="201"/>
      <c r="Q72" s="201"/>
      <c r="R72" s="201"/>
      <c r="S72" s="201"/>
      <c r="T72" s="201"/>
      <c r="U72" s="201"/>
      <c r="V72" s="201"/>
      <c r="W72" s="201"/>
      <c r="X72" s="201"/>
      <c r="Y72" s="201"/>
      <c r="Z72" s="201"/>
      <c r="AA72" s="201"/>
      <c r="AB72" s="201"/>
      <c r="AC72" s="201"/>
      <c r="AD72" s="201"/>
      <c r="AE72" s="201"/>
      <c r="AF72" s="201"/>
      <c r="AG72" s="201"/>
      <c r="AH72" s="201"/>
      <c r="AI72" s="201"/>
      <c r="AJ72" s="201"/>
      <c r="AK72" s="201"/>
      <c r="AL72" s="201"/>
      <c r="AM72" s="201"/>
      <c r="AN72" s="201"/>
      <c r="AO72" s="201"/>
    </row>
    <row r="73" spans="1:41" x14ac:dyDescent="0.2">
      <c r="A73" s="201"/>
      <c r="B73" s="201"/>
      <c r="C73" s="201"/>
      <c r="D73" s="201"/>
      <c r="E73" s="201"/>
      <c r="F73" s="201"/>
      <c r="G73" s="201"/>
      <c r="H73" s="201"/>
      <c r="I73" s="201"/>
      <c r="J73" s="201"/>
      <c r="K73" s="201"/>
      <c r="L73" s="201"/>
      <c r="M73" s="201"/>
      <c r="N73" s="201"/>
      <c r="O73" s="201"/>
      <c r="P73" s="201"/>
      <c r="Q73" s="201"/>
      <c r="R73" s="201"/>
      <c r="S73" s="201"/>
      <c r="T73" s="201"/>
      <c r="U73" s="201"/>
      <c r="V73" s="201"/>
      <c r="W73" s="201"/>
      <c r="X73" s="201"/>
      <c r="Y73" s="201"/>
      <c r="Z73" s="201"/>
      <c r="AA73" s="201"/>
      <c r="AB73" s="201"/>
      <c r="AC73" s="201"/>
      <c r="AD73" s="201"/>
      <c r="AE73" s="201"/>
      <c r="AF73" s="201"/>
      <c r="AG73" s="201"/>
      <c r="AH73" s="201"/>
      <c r="AI73" s="201"/>
      <c r="AJ73" s="201"/>
      <c r="AK73" s="201"/>
      <c r="AL73" s="201"/>
      <c r="AM73" s="201"/>
      <c r="AN73" s="201"/>
      <c r="AO73" s="201"/>
    </row>
    <row r="74" spans="1:41" x14ac:dyDescent="0.2">
      <c r="A74" s="201"/>
      <c r="B74" s="201"/>
      <c r="C74" s="201"/>
      <c r="D74" s="201"/>
      <c r="E74" s="201"/>
      <c r="F74" s="201"/>
      <c r="G74" s="201"/>
      <c r="H74" s="201"/>
      <c r="I74" s="201"/>
      <c r="J74" s="201"/>
      <c r="K74" s="201"/>
      <c r="L74" s="201"/>
      <c r="M74" s="201"/>
      <c r="N74" s="201"/>
      <c r="O74" s="201"/>
      <c r="P74" s="201"/>
      <c r="Q74" s="201"/>
      <c r="R74" s="201"/>
      <c r="S74" s="201"/>
      <c r="T74" s="201"/>
      <c r="U74" s="201"/>
      <c r="V74" s="201"/>
      <c r="W74" s="201"/>
      <c r="X74" s="201"/>
      <c r="Y74" s="201"/>
      <c r="Z74" s="201"/>
      <c r="AA74" s="201"/>
      <c r="AB74" s="201"/>
      <c r="AC74" s="201"/>
      <c r="AD74" s="201"/>
      <c r="AE74" s="201"/>
      <c r="AF74" s="201"/>
      <c r="AG74" s="201"/>
      <c r="AH74" s="201"/>
      <c r="AI74" s="201"/>
      <c r="AJ74" s="201"/>
      <c r="AK74" s="201"/>
      <c r="AL74" s="201"/>
      <c r="AM74" s="201"/>
      <c r="AN74" s="201"/>
      <c r="AO74" s="201"/>
    </row>
    <row r="75" spans="1:41" x14ac:dyDescent="0.2">
      <c r="A75" s="201"/>
      <c r="B75" s="201"/>
      <c r="C75" s="201"/>
      <c r="D75" s="201"/>
      <c r="E75" s="201"/>
      <c r="F75" s="201"/>
      <c r="G75" s="201"/>
      <c r="H75" s="201"/>
      <c r="I75" s="201"/>
      <c r="J75" s="201"/>
      <c r="K75" s="201"/>
      <c r="L75" s="201"/>
      <c r="M75" s="201"/>
      <c r="N75" s="201"/>
      <c r="O75" s="201"/>
      <c r="P75" s="201"/>
      <c r="Q75" s="201"/>
      <c r="R75" s="201"/>
      <c r="S75" s="201"/>
      <c r="T75" s="201"/>
      <c r="U75" s="201"/>
      <c r="V75" s="201"/>
      <c r="W75" s="201"/>
      <c r="X75" s="201"/>
      <c r="Y75" s="201"/>
      <c r="Z75" s="201"/>
      <c r="AA75" s="201"/>
      <c r="AB75" s="201"/>
      <c r="AC75" s="201"/>
      <c r="AD75" s="201"/>
      <c r="AE75" s="201"/>
      <c r="AF75" s="201"/>
      <c r="AG75" s="201"/>
      <c r="AH75" s="201"/>
      <c r="AI75" s="201"/>
      <c r="AJ75" s="201"/>
      <c r="AK75" s="201"/>
      <c r="AL75" s="201"/>
      <c r="AM75" s="201"/>
      <c r="AN75" s="201"/>
      <c r="AO75" s="201"/>
    </row>
    <row r="76" spans="1:41" x14ac:dyDescent="0.2">
      <c r="A76" s="201"/>
      <c r="B76" s="201"/>
      <c r="C76" s="201"/>
      <c r="D76" s="201"/>
      <c r="E76" s="201"/>
      <c r="F76" s="201"/>
      <c r="G76" s="201"/>
      <c r="H76" s="201"/>
      <c r="I76" s="201"/>
      <c r="J76" s="201"/>
      <c r="K76" s="201"/>
      <c r="L76" s="201"/>
      <c r="M76" s="201"/>
      <c r="N76" s="201"/>
      <c r="O76" s="201"/>
      <c r="P76" s="201"/>
      <c r="Q76" s="201"/>
      <c r="R76" s="201"/>
      <c r="S76" s="201"/>
      <c r="T76" s="201"/>
      <c r="U76" s="201"/>
      <c r="V76" s="201"/>
      <c r="W76" s="201"/>
      <c r="X76" s="201"/>
      <c r="Y76" s="201"/>
      <c r="Z76" s="201"/>
      <c r="AA76" s="201"/>
      <c r="AB76" s="201"/>
      <c r="AC76" s="201"/>
      <c r="AD76" s="201"/>
      <c r="AE76" s="201"/>
      <c r="AF76" s="201"/>
      <c r="AG76" s="201"/>
      <c r="AH76" s="201"/>
      <c r="AI76" s="201"/>
      <c r="AJ76" s="201"/>
      <c r="AK76" s="201"/>
      <c r="AL76" s="201"/>
      <c r="AM76" s="201"/>
      <c r="AN76" s="201"/>
      <c r="AO76" s="201"/>
    </row>
    <row r="77" spans="1:41" x14ac:dyDescent="0.2">
      <c r="A77" s="201"/>
      <c r="B77" s="201"/>
      <c r="C77" s="201"/>
      <c r="D77" s="201"/>
      <c r="E77" s="201"/>
      <c r="F77" s="201"/>
      <c r="G77" s="201"/>
      <c r="H77" s="201"/>
      <c r="I77" s="201"/>
      <c r="J77" s="201"/>
      <c r="K77" s="201"/>
      <c r="L77" s="201"/>
      <c r="M77" s="201"/>
      <c r="N77" s="201"/>
      <c r="O77" s="201"/>
      <c r="P77" s="201"/>
      <c r="Q77" s="201"/>
      <c r="R77" s="201"/>
      <c r="S77" s="201"/>
      <c r="T77" s="201"/>
      <c r="U77" s="201"/>
      <c r="V77" s="201"/>
      <c r="W77" s="201"/>
      <c r="X77" s="201"/>
      <c r="Y77" s="201"/>
      <c r="Z77" s="201"/>
      <c r="AA77" s="201"/>
      <c r="AB77" s="201"/>
      <c r="AC77" s="201"/>
      <c r="AD77" s="201"/>
      <c r="AE77" s="201"/>
      <c r="AF77" s="201"/>
      <c r="AG77" s="201"/>
      <c r="AH77" s="201"/>
      <c r="AI77" s="201"/>
      <c r="AJ77" s="201"/>
      <c r="AK77" s="201"/>
      <c r="AL77" s="201"/>
      <c r="AM77" s="201"/>
      <c r="AN77" s="201"/>
      <c r="AO77" s="201"/>
    </row>
    <row r="78" spans="1:41" x14ac:dyDescent="0.2">
      <c r="A78" s="204"/>
      <c r="B78" s="201"/>
      <c r="C78" s="201"/>
      <c r="D78" s="201"/>
      <c r="E78" s="201"/>
      <c r="F78" s="201"/>
      <c r="G78" s="201"/>
      <c r="H78" s="201"/>
      <c r="I78" s="201"/>
      <c r="J78" s="201"/>
      <c r="K78" s="201"/>
      <c r="L78" s="201"/>
      <c r="M78" s="201"/>
      <c r="N78" s="201"/>
      <c r="O78" s="201"/>
      <c r="P78" s="201"/>
      <c r="Q78" s="201"/>
      <c r="R78" s="201"/>
      <c r="S78" s="201"/>
      <c r="T78" s="201"/>
      <c r="U78" s="201"/>
      <c r="V78" s="201"/>
      <c r="W78" s="201"/>
      <c r="X78" s="201"/>
      <c r="Y78" s="201"/>
      <c r="Z78" s="201"/>
      <c r="AA78" s="201"/>
      <c r="AB78" s="201"/>
      <c r="AC78" s="201"/>
      <c r="AD78" s="201"/>
      <c r="AE78" s="201"/>
      <c r="AF78" s="201"/>
      <c r="AG78" s="201"/>
      <c r="AH78" s="201"/>
      <c r="AI78" s="201"/>
      <c r="AJ78" s="201"/>
      <c r="AK78" s="201"/>
      <c r="AL78" s="201"/>
      <c r="AM78" s="201"/>
      <c r="AN78" s="201"/>
      <c r="AO78" s="201"/>
    </row>
    <row r="79" spans="1:41" x14ac:dyDescent="0.2">
      <c r="A79" s="201"/>
      <c r="B79" s="201"/>
      <c r="C79" s="201"/>
      <c r="D79" s="201"/>
      <c r="E79" s="201"/>
      <c r="F79" s="201"/>
      <c r="G79" s="201"/>
      <c r="H79" s="201"/>
      <c r="I79" s="201"/>
      <c r="J79" s="201"/>
      <c r="K79" s="201"/>
      <c r="L79" s="201"/>
      <c r="M79" s="201"/>
      <c r="N79" s="201"/>
      <c r="O79" s="201"/>
      <c r="P79" s="201"/>
      <c r="Q79" s="201"/>
      <c r="R79" s="201"/>
      <c r="S79" s="201"/>
      <c r="T79" s="201"/>
      <c r="U79" s="201"/>
      <c r="V79" s="201"/>
      <c r="W79" s="201"/>
      <c r="X79" s="201"/>
      <c r="Y79" s="201"/>
      <c r="Z79" s="201"/>
      <c r="AA79" s="201"/>
      <c r="AB79" s="201"/>
      <c r="AC79" s="201"/>
      <c r="AD79" s="201"/>
      <c r="AE79" s="201"/>
      <c r="AF79" s="201"/>
      <c r="AG79" s="201"/>
      <c r="AH79" s="201"/>
      <c r="AI79" s="201"/>
      <c r="AJ79" s="201"/>
      <c r="AK79" s="201"/>
      <c r="AL79" s="201"/>
      <c r="AM79" s="201"/>
      <c r="AN79" s="201"/>
      <c r="AO79" s="201"/>
    </row>
    <row r="80" spans="1:41" x14ac:dyDescent="0.2">
      <c r="A80" s="201"/>
      <c r="B80" s="201"/>
      <c r="C80" s="201"/>
      <c r="D80" s="201"/>
      <c r="E80" s="201"/>
      <c r="F80" s="201"/>
      <c r="G80" s="201"/>
      <c r="H80" s="201"/>
      <c r="I80" s="201"/>
      <c r="J80" s="201"/>
      <c r="K80" s="201"/>
      <c r="L80" s="201"/>
      <c r="M80" s="201"/>
      <c r="N80" s="201"/>
      <c r="O80" s="201"/>
      <c r="P80" s="201"/>
      <c r="Q80" s="201"/>
      <c r="R80" s="201"/>
      <c r="S80" s="201"/>
      <c r="T80" s="201"/>
      <c r="U80" s="201"/>
      <c r="V80" s="201"/>
      <c r="W80" s="201"/>
      <c r="X80" s="201"/>
      <c r="Y80" s="201"/>
      <c r="Z80" s="201"/>
      <c r="AA80" s="201"/>
      <c r="AB80" s="201"/>
      <c r="AC80" s="201"/>
      <c r="AD80" s="201"/>
      <c r="AE80" s="201"/>
      <c r="AF80" s="201"/>
      <c r="AG80" s="201"/>
      <c r="AH80" s="201"/>
      <c r="AI80" s="201"/>
      <c r="AJ80" s="201"/>
      <c r="AK80" s="201"/>
      <c r="AL80" s="201"/>
      <c r="AM80" s="201"/>
      <c r="AN80" s="201"/>
      <c r="AO80" s="201"/>
    </row>
    <row r="81" spans="1:41" x14ac:dyDescent="0.2">
      <c r="A81" s="201"/>
      <c r="B81" s="201"/>
      <c r="C81" s="201"/>
      <c r="D81" s="201"/>
      <c r="E81" s="201"/>
      <c r="F81" s="201"/>
      <c r="G81" s="201"/>
      <c r="H81" s="201"/>
      <c r="I81" s="201"/>
      <c r="J81" s="201"/>
      <c r="K81" s="201"/>
      <c r="L81" s="201"/>
      <c r="M81" s="201"/>
      <c r="N81" s="201"/>
      <c r="O81" s="201"/>
      <c r="P81" s="201"/>
      <c r="Q81" s="201"/>
      <c r="R81" s="201"/>
      <c r="S81" s="201"/>
      <c r="T81" s="201"/>
      <c r="U81" s="201"/>
      <c r="V81" s="201"/>
      <c r="W81" s="201"/>
      <c r="X81" s="201"/>
      <c r="Y81" s="201"/>
      <c r="Z81" s="201"/>
      <c r="AA81" s="201"/>
      <c r="AB81" s="201"/>
      <c r="AC81" s="201"/>
      <c r="AD81" s="201"/>
      <c r="AE81" s="201"/>
      <c r="AF81" s="201"/>
      <c r="AG81" s="201"/>
      <c r="AH81" s="201"/>
      <c r="AI81" s="201"/>
      <c r="AJ81" s="201"/>
      <c r="AK81" s="201"/>
      <c r="AL81" s="201"/>
      <c r="AM81" s="201"/>
      <c r="AN81" s="201"/>
      <c r="AO81" s="201"/>
    </row>
    <row r="82" spans="1:41" x14ac:dyDescent="0.2">
      <c r="A82" s="201"/>
      <c r="B82" s="201"/>
      <c r="C82" s="201"/>
      <c r="D82" s="201"/>
      <c r="E82" s="201"/>
      <c r="F82" s="201"/>
      <c r="G82" s="201"/>
      <c r="H82" s="201"/>
      <c r="I82" s="201"/>
      <c r="J82" s="201"/>
      <c r="K82" s="201"/>
      <c r="L82" s="201"/>
      <c r="M82" s="201"/>
      <c r="N82" s="201"/>
      <c r="O82" s="201"/>
      <c r="P82" s="201"/>
      <c r="Q82" s="201"/>
      <c r="R82" s="201"/>
      <c r="S82" s="201"/>
      <c r="T82" s="201"/>
      <c r="U82" s="201"/>
      <c r="V82" s="201"/>
      <c r="W82" s="201"/>
      <c r="X82" s="201"/>
      <c r="Y82" s="201"/>
      <c r="Z82" s="201"/>
      <c r="AA82" s="201"/>
      <c r="AB82" s="201"/>
      <c r="AC82" s="201"/>
      <c r="AD82" s="201"/>
      <c r="AE82" s="201"/>
      <c r="AF82" s="201"/>
      <c r="AG82" s="201"/>
      <c r="AH82" s="201"/>
      <c r="AI82" s="201"/>
      <c r="AJ82" s="201"/>
      <c r="AK82" s="201"/>
      <c r="AL82" s="201"/>
      <c r="AM82" s="201"/>
      <c r="AN82" s="201"/>
      <c r="AO82" s="201"/>
    </row>
    <row r="83" spans="1:41" x14ac:dyDescent="0.2">
      <c r="A83" s="201"/>
      <c r="B83" s="201"/>
      <c r="C83" s="201"/>
      <c r="D83" s="201"/>
      <c r="E83" s="201"/>
      <c r="F83" s="201"/>
      <c r="G83" s="201"/>
      <c r="H83" s="201"/>
      <c r="I83" s="201"/>
      <c r="J83" s="201"/>
      <c r="K83" s="201"/>
      <c r="L83" s="201"/>
      <c r="M83" s="201"/>
      <c r="N83" s="201"/>
      <c r="O83" s="201"/>
      <c r="P83" s="201"/>
      <c r="Q83" s="201"/>
      <c r="R83" s="201"/>
      <c r="S83" s="201"/>
      <c r="T83" s="201"/>
      <c r="U83" s="201"/>
      <c r="V83" s="201"/>
      <c r="W83" s="201"/>
      <c r="X83" s="201"/>
      <c r="Y83" s="201"/>
      <c r="Z83" s="201"/>
      <c r="AA83" s="201"/>
      <c r="AB83" s="201"/>
      <c r="AC83" s="201"/>
      <c r="AD83" s="201"/>
      <c r="AE83" s="201"/>
      <c r="AF83" s="201"/>
      <c r="AG83" s="201"/>
      <c r="AH83" s="201"/>
      <c r="AI83" s="201"/>
      <c r="AJ83" s="201"/>
      <c r="AK83" s="201"/>
      <c r="AL83" s="201"/>
      <c r="AM83" s="201"/>
      <c r="AN83" s="201"/>
      <c r="AO83" s="201"/>
    </row>
    <row r="84" spans="1:41" x14ac:dyDescent="0.2">
      <c r="A84" s="201"/>
      <c r="B84" s="201"/>
      <c r="C84" s="201"/>
      <c r="D84" s="201"/>
      <c r="E84" s="201"/>
      <c r="F84" s="201"/>
      <c r="G84" s="201"/>
      <c r="H84" s="201"/>
      <c r="I84" s="201"/>
      <c r="J84" s="201"/>
      <c r="K84" s="201"/>
      <c r="L84" s="201"/>
      <c r="M84" s="201"/>
      <c r="N84" s="201"/>
      <c r="O84" s="201"/>
      <c r="P84" s="201"/>
      <c r="Q84" s="201"/>
      <c r="R84" s="201"/>
      <c r="S84" s="201"/>
      <c r="T84" s="201"/>
      <c r="U84" s="201"/>
      <c r="V84" s="201"/>
      <c r="W84" s="201"/>
      <c r="X84" s="201"/>
      <c r="Y84" s="201"/>
      <c r="Z84" s="201"/>
      <c r="AA84" s="201"/>
      <c r="AB84" s="201"/>
      <c r="AC84" s="201"/>
      <c r="AD84" s="201"/>
      <c r="AE84" s="201"/>
      <c r="AF84" s="201"/>
      <c r="AG84" s="201"/>
      <c r="AH84" s="201"/>
      <c r="AI84" s="201"/>
      <c r="AJ84" s="201"/>
      <c r="AK84" s="201"/>
      <c r="AL84" s="201"/>
      <c r="AM84" s="201"/>
      <c r="AN84" s="201"/>
      <c r="AO84" s="201"/>
    </row>
    <row r="85" spans="1:41" x14ac:dyDescent="0.2">
      <c r="A85" s="201"/>
      <c r="B85" s="201"/>
      <c r="C85" s="201"/>
      <c r="D85" s="201"/>
      <c r="E85" s="201"/>
      <c r="F85" s="201"/>
      <c r="G85" s="201"/>
      <c r="H85" s="201"/>
      <c r="I85" s="201"/>
      <c r="J85" s="201"/>
      <c r="K85" s="201"/>
      <c r="L85" s="201"/>
      <c r="M85" s="201"/>
      <c r="N85" s="201"/>
      <c r="O85" s="201"/>
      <c r="P85" s="201"/>
      <c r="Q85" s="201"/>
      <c r="R85" s="201"/>
      <c r="S85" s="201"/>
      <c r="T85" s="201"/>
      <c r="U85" s="201"/>
      <c r="V85" s="201"/>
      <c r="W85" s="201"/>
      <c r="X85" s="201"/>
      <c r="Y85" s="201"/>
      <c r="Z85" s="201"/>
      <c r="AA85" s="201"/>
      <c r="AB85" s="201"/>
      <c r="AC85" s="201"/>
      <c r="AD85" s="201"/>
      <c r="AE85" s="201"/>
      <c r="AF85" s="201"/>
      <c r="AG85" s="201"/>
      <c r="AH85" s="201"/>
      <c r="AI85" s="201"/>
      <c r="AJ85" s="201"/>
      <c r="AK85" s="201"/>
      <c r="AL85" s="201"/>
      <c r="AM85" s="201"/>
      <c r="AN85" s="201"/>
      <c r="AO85" s="201"/>
    </row>
    <row r="86" spans="1:41" x14ac:dyDescent="0.2">
      <c r="A86" s="201"/>
      <c r="B86" s="201"/>
      <c r="C86" s="201"/>
      <c r="D86" s="201"/>
      <c r="E86" s="201"/>
      <c r="F86" s="201"/>
      <c r="G86" s="201"/>
      <c r="H86" s="201"/>
      <c r="I86" s="201"/>
      <c r="J86" s="201"/>
      <c r="K86" s="201"/>
      <c r="L86" s="201"/>
      <c r="M86" s="201"/>
      <c r="N86" s="201"/>
      <c r="O86" s="201"/>
      <c r="P86" s="201"/>
      <c r="Q86" s="201"/>
      <c r="R86" s="201"/>
      <c r="S86" s="201"/>
      <c r="T86" s="201"/>
      <c r="U86" s="201"/>
      <c r="V86" s="201"/>
      <c r="W86" s="201"/>
      <c r="X86" s="201"/>
      <c r="Y86" s="201"/>
      <c r="Z86" s="201"/>
      <c r="AA86" s="201"/>
      <c r="AB86" s="201"/>
      <c r="AC86" s="201"/>
      <c r="AD86" s="201"/>
      <c r="AE86" s="201"/>
      <c r="AF86" s="201"/>
      <c r="AG86" s="201"/>
      <c r="AH86" s="201"/>
      <c r="AI86" s="201"/>
      <c r="AJ86" s="201"/>
      <c r="AK86" s="201"/>
      <c r="AL86" s="201"/>
      <c r="AM86" s="201"/>
      <c r="AN86" s="201"/>
      <c r="AO86" s="201"/>
    </row>
    <row r="87" spans="1:41" x14ac:dyDescent="0.2">
      <c r="A87" s="201"/>
      <c r="B87" s="201"/>
      <c r="C87" s="201"/>
      <c r="D87" s="201"/>
      <c r="E87" s="201"/>
      <c r="F87" s="201"/>
      <c r="G87" s="201"/>
      <c r="H87" s="201"/>
      <c r="I87" s="201"/>
      <c r="J87" s="201"/>
      <c r="K87" s="201"/>
      <c r="L87" s="201"/>
      <c r="M87" s="201"/>
      <c r="N87" s="201"/>
      <c r="O87" s="201"/>
      <c r="P87" s="201"/>
      <c r="Q87" s="201"/>
      <c r="R87" s="201"/>
      <c r="S87" s="201"/>
      <c r="T87" s="201"/>
      <c r="U87" s="201"/>
      <c r="V87" s="201"/>
      <c r="W87" s="201"/>
      <c r="X87" s="201"/>
      <c r="Y87" s="201"/>
      <c r="Z87" s="201"/>
      <c r="AA87" s="201"/>
      <c r="AB87" s="201"/>
      <c r="AC87" s="201"/>
      <c r="AD87" s="201"/>
      <c r="AE87" s="201"/>
      <c r="AF87" s="201"/>
      <c r="AG87" s="201"/>
      <c r="AH87" s="201"/>
      <c r="AI87" s="201"/>
      <c r="AJ87" s="201"/>
      <c r="AK87" s="201"/>
      <c r="AL87" s="201"/>
      <c r="AM87" s="201"/>
      <c r="AN87" s="201"/>
      <c r="AO87" s="201"/>
    </row>
    <row r="88" spans="1:41" x14ac:dyDescent="0.2">
      <c r="A88" s="201"/>
      <c r="B88" s="201"/>
      <c r="C88" s="201"/>
      <c r="D88" s="201"/>
      <c r="E88" s="201"/>
      <c r="F88" s="201"/>
      <c r="G88" s="201"/>
      <c r="H88" s="201"/>
      <c r="I88" s="201"/>
      <c r="J88" s="201"/>
      <c r="K88" s="201"/>
      <c r="L88" s="201"/>
      <c r="M88" s="201"/>
      <c r="N88" s="201"/>
      <c r="O88" s="201"/>
      <c r="P88" s="201"/>
      <c r="Q88" s="201"/>
      <c r="R88" s="201"/>
      <c r="S88" s="201"/>
      <c r="T88" s="201"/>
      <c r="U88" s="201"/>
      <c r="V88" s="201"/>
      <c r="W88" s="201"/>
      <c r="X88" s="201"/>
      <c r="Y88" s="201"/>
      <c r="Z88" s="201"/>
      <c r="AA88" s="201"/>
      <c r="AB88" s="201"/>
      <c r="AC88" s="201"/>
      <c r="AD88" s="201"/>
      <c r="AE88" s="201"/>
      <c r="AF88" s="201"/>
      <c r="AG88" s="201"/>
      <c r="AH88" s="201"/>
      <c r="AI88" s="201"/>
      <c r="AJ88" s="201"/>
      <c r="AK88" s="201"/>
      <c r="AL88" s="201"/>
      <c r="AM88" s="201"/>
      <c r="AN88" s="201"/>
      <c r="AO88" s="201"/>
    </row>
    <row r="89" spans="1:41" x14ac:dyDescent="0.2">
      <c r="A89" s="201"/>
      <c r="B89" s="201"/>
      <c r="C89" s="201"/>
      <c r="D89" s="201"/>
      <c r="E89" s="201"/>
      <c r="F89" s="201"/>
      <c r="G89" s="201"/>
      <c r="H89" s="201"/>
      <c r="I89" s="201"/>
      <c r="J89" s="201"/>
      <c r="K89" s="201"/>
      <c r="L89" s="201"/>
      <c r="M89" s="201"/>
      <c r="N89" s="201"/>
      <c r="O89" s="201"/>
      <c r="P89" s="201"/>
      <c r="Q89" s="201"/>
      <c r="R89" s="201"/>
      <c r="S89" s="201"/>
      <c r="T89" s="201"/>
      <c r="U89" s="201"/>
      <c r="V89" s="201"/>
      <c r="W89" s="201"/>
      <c r="X89" s="201"/>
      <c r="Y89" s="201"/>
      <c r="Z89" s="201"/>
      <c r="AA89" s="201"/>
      <c r="AB89" s="201"/>
      <c r="AC89" s="201"/>
      <c r="AD89" s="201"/>
      <c r="AE89" s="201"/>
      <c r="AF89" s="201"/>
      <c r="AG89" s="201"/>
      <c r="AH89" s="201"/>
      <c r="AI89" s="201"/>
      <c r="AJ89" s="201"/>
      <c r="AK89" s="201"/>
      <c r="AL89" s="201"/>
      <c r="AM89" s="201"/>
      <c r="AN89" s="201"/>
      <c r="AO89" s="201"/>
    </row>
    <row r="90" spans="1:41" x14ac:dyDescent="0.2">
      <c r="A90" s="201"/>
      <c r="B90" s="201"/>
      <c r="C90" s="201"/>
      <c r="D90" s="201"/>
      <c r="E90" s="201"/>
      <c r="F90" s="201"/>
      <c r="G90" s="201"/>
      <c r="H90" s="201"/>
      <c r="I90" s="201"/>
      <c r="J90" s="201"/>
      <c r="K90" s="201"/>
      <c r="L90" s="201"/>
      <c r="M90" s="201"/>
      <c r="N90" s="201"/>
      <c r="O90" s="201"/>
      <c r="P90" s="201"/>
      <c r="Q90" s="201"/>
      <c r="R90" s="201"/>
      <c r="S90" s="201"/>
      <c r="T90" s="201"/>
      <c r="U90" s="201"/>
      <c r="V90" s="201"/>
      <c r="W90" s="201"/>
      <c r="X90" s="201"/>
      <c r="Y90" s="201"/>
      <c r="Z90" s="201"/>
      <c r="AA90" s="201"/>
      <c r="AB90" s="201"/>
      <c r="AC90" s="201"/>
      <c r="AD90" s="201"/>
      <c r="AE90" s="201"/>
      <c r="AF90" s="201"/>
      <c r="AG90" s="201"/>
      <c r="AH90" s="201"/>
      <c r="AI90" s="201"/>
      <c r="AJ90" s="201"/>
      <c r="AK90" s="201"/>
      <c r="AL90" s="201"/>
      <c r="AM90" s="201"/>
      <c r="AN90" s="201"/>
      <c r="AO90" s="201"/>
    </row>
    <row r="91" spans="1:41" x14ac:dyDescent="0.2">
      <c r="A91" s="201"/>
      <c r="B91" s="201"/>
      <c r="C91" s="201"/>
      <c r="D91" s="201"/>
      <c r="E91" s="201"/>
      <c r="F91" s="201"/>
      <c r="G91" s="201"/>
      <c r="H91" s="201"/>
      <c r="I91" s="201"/>
      <c r="J91" s="201"/>
      <c r="K91" s="201"/>
      <c r="L91" s="201"/>
      <c r="M91" s="201"/>
      <c r="N91" s="201"/>
      <c r="O91" s="201"/>
      <c r="P91" s="201"/>
      <c r="Q91" s="201"/>
      <c r="R91" s="201"/>
      <c r="S91" s="201"/>
      <c r="T91" s="201"/>
      <c r="U91" s="201"/>
      <c r="V91" s="201"/>
      <c r="W91" s="201"/>
      <c r="X91" s="201"/>
      <c r="Y91" s="201"/>
      <c r="Z91" s="201"/>
      <c r="AA91" s="201"/>
      <c r="AB91" s="201"/>
      <c r="AC91" s="201"/>
      <c r="AD91" s="201"/>
      <c r="AE91" s="201"/>
      <c r="AF91" s="201"/>
      <c r="AG91" s="201"/>
      <c r="AH91" s="201"/>
      <c r="AI91" s="201"/>
      <c r="AJ91" s="201"/>
      <c r="AK91" s="201"/>
      <c r="AL91" s="201"/>
      <c r="AM91" s="201"/>
      <c r="AN91" s="201"/>
      <c r="AO91" s="201"/>
    </row>
    <row r="92" spans="1:41" x14ac:dyDescent="0.2">
      <c r="A92" s="201"/>
      <c r="B92" s="201"/>
      <c r="C92" s="201"/>
      <c r="D92" s="201"/>
      <c r="E92" s="201"/>
      <c r="F92" s="201"/>
      <c r="G92" s="201"/>
      <c r="H92" s="201"/>
      <c r="I92" s="201"/>
      <c r="J92" s="201"/>
      <c r="K92" s="201"/>
      <c r="L92" s="201"/>
      <c r="M92" s="201"/>
      <c r="N92" s="201"/>
      <c r="O92" s="201"/>
      <c r="P92" s="201"/>
      <c r="Q92" s="201"/>
      <c r="R92" s="201"/>
      <c r="S92" s="201"/>
      <c r="T92" s="201"/>
      <c r="U92" s="201"/>
      <c r="V92" s="201"/>
      <c r="W92" s="201"/>
      <c r="X92" s="201"/>
      <c r="Y92" s="201"/>
      <c r="Z92" s="201"/>
      <c r="AA92" s="201"/>
      <c r="AB92" s="201"/>
      <c r="AC92" s="201"/>
      <c r="AD92" s="201"/>
      <c r="AE92" s="201"/>
      <c r="AF92" s="201"/>
      <c r="AG92" s="201"/>
      <c r="AH92" s="201"/>
      <c r="AI92" s="201"/>
      <c r="AJ92" s="201"/>
      <c r="AK92" s="201"/>
      <c r="AL92" s="201"/>
      <c r="AM92" s="201"/>
      <c r="AN92" s="201"/>
      <c r="AO92" s="201"/>
    </row>
    <row r="93" spans="1:41" x14ac:dyDescent="0.2">
      <c r="A93" s="201"/>
      <c r="B93" s="201"/>
      <c r="C93" s="201"/>
      <c r="D93" s="201"/>
      <c r="E93" s="201"/>
      <c r="F93" s="201"/>
      <c r="G93" s="201"/>
      <c r="H93" s="201"/>
      <c r="I93" s="201"/>
      <c r="J93" s="201"/>
      <c r="K93" s="201"/>
      <c r="L93" s="201"/>
      <c r="M93" s="201"/>
      <c r="N93" s="201"/>
      <c r="O93" s="201"/>
      <c r="P93" s="201"/>
      <c r="Q93" s="201"/>
      <c r="R93" s="201"/>
      <c r="S93" s="201"/>
      <c r="T93" s="201"/>
      <c r="U93" s="201"/>
      <c r="V93" s="201"/>
      <c r="W93" s="201"/>
      <c r="X93" s="201"/>
      <c r="Y93" s="201"/>
      <c r="Z93" s="201"/>
      <c r="AA93" s="201"/>
      <c r="AB93" s="201"/>
      <c r="AC93" s="201"/>
      <c r="AD93" s="201"/>
      <c r="AE93" s="201"/>
      <c r="AF93" s="201"/>
      <c r="AG93" s="201"/>
      <c r="AH93" s="201"/>
      <c r="AI93" s="201"/>
      <c r="AJ93" s="201"/>
      <c r="AK93" s="201"/>
      <c r="AL93" s="201"/>
      <c r="AM93" s="201"/>
      <c r="AN93" s="201"/>
      <c r="AO93" s="201"/>
    </row>
    <row r="94" spans="1:41" x14ac:dyDescent="0.2">
      <c r="A94" s="201"/>
      <c r="B94" s="201"/>
      <c r="C94" s="201"/>
      <c r="D94" s="201"/>
      <c r="E94" s="201"/>
      <c r="F94" s="201"/>
      <c r="G94" s="201"/>
      <c r="H94" s="201"/>
      <c r="I94" s="201"/>
      <c r="J94" s="201"/>
      <c r="K94" s="201"/>
      <c r="L94" s="201"/>
      <c r="M94" s="201"/>
      <c r="N94" s="201"/>
      <c r="O94" s="201"/>
      <c r="P94" s="201"/>
      <c r="Q94" s="201"/>
      <c r="R94" s="201"/>
      <c r="S94" s="201"/>
      <c r="T94" s="201"/>
      <c r="U94" s="201"/>
      <c r="V94" s="201"/>
      <c r="W94" s="201"/>
      <c r="X94" s="201"/>
      <c r="Y94" s="201"/>
      <c r="Z94" s="201"/>
      <c r="AA94" s="201"/>
      <c r="AB94" s="201"/>
      <c r="AC94" s="201"/>
      <c r="AD94" s="201"/>
      <c r="AE94" s="201"/>
      <c r="AF94" s="201"/>
      <c r="AG94" s="201"/>
      <c r="AH94" s="201"/>
      <c r="AI94" s="201"/>
      <c r="AJ94" s="201"/>
      <c r="AK94" s="201"/>
      <c r="AL94" s="201"/>
      <c r="AM94" s="201"/>
      <c r="AN94" s="201"/>
      <c r="AO94" s="201"/>
    </row>
    <row r="95" spans="1:41" x14ac:dyDescent="0.2">
      <c r="A95" s="201"/>
      <c r="B95" s="201"/>
      <c r="C95" s="201"/>
      <c r="D95" s="201"/>
      <c r="E95" s="201"/>
      <c r="F95" s="201"/>
      <c r="G95" s="201"/>
      <c r="H95" s="201"/>
      <c r="I95" s="201"/>
      <c r="J95" s="201"/>
      <c r="K95" s="201"/>
      <c r="L95" s="201"/>
      <c r="M95" s="201"/>
      <c r="N95" s="201"/>
      <c r="O95" s="201"/>
      <c r="P95" s="201"/>
      <c r="Q95" s="201"/>
      <c r="R95" s="201"/>
      <c r="S95" s="201"/>
      <c r="T95" s="201"/>
      <c r="U95" s="201"/>
      <c r="V95" s="201"/>
      <c r="W95" s="201"/>
      <c r="X95" s="201"/>
      <c r="Y95" s="201"/>
      <c r="Z95" s="201"/>
      <c r="AA95" s="201"/>
      <c r="AB95" s="201"/>
      <c r="AC95" s="201"/>
      <c r="AD95" s="201"/>
      <c r="AE95" s="201"/>
      <c r="AF95" s="201"/>
      <c r="AG95" s="201"/>
      <c r="AH95" s="201"/>
      <c r="AI95" s="201"/>
      <c r="AJ95" s="201"/>
      <c r="AK95" s="201"/>
      <c r="AL95" s="201"/>
      <c r="AM95" s="201"/>
      <c r="AN95" s="201"/>
      <c r="AO95" s="201"/>
    </row>
    <row r="96" spans="1:41" x14ac:dyDescent="0.2">
      <c r="A96" s="201"/>
      <c r="B96" s="201"/>
      <c r="C96" s="201"/>
      <c r="D96" s="201"/>
      <c r="E96" s="201"/>
      <c r="F96" s="201"/>
      <c r="G96" s="201"/>
      <c r="H96" s="201"/>
      <c r="I96" s="201"/>
      <c r="J96" s="201"/>
      <c r="K96" s="201"/>
      <c r="L96" s="201"/>
      <c r="M96" s="201"/>
      <c r="N96" s="201"/>
      <c r="O96" s="201"/>
      <c r="P96" s="201"/>
      <c r="Q96" s="201"/>
      <c r="R96" s="201"/>
      <c r="S96" s="201"/>
      <c r="T96" s="201"/>
      <c r="U96" s="201"/>
      <c r="V96" s="201"/>
      <c r="W96" s="201"/>
      <c r="X96" s="201"/>
      <c r="Y96" s="201"/>
      <c r="Z96" s="201"/>
      <c r="AA96" s="201"/>
      <c r="AB96" s="201"/>
      <c r="AC96" s="201"/>
      <c r="AD96" s="201"/>
      <c r="AE96" s="201"/>
      <c r="AF96" s="201"/>
      <c r="AG96" s="201"/>
      <c r="AH96" s="201"/>
      <c r="AI96" s="201"/>
      <c r="AJ96" s="201"/>
      <c r="AK96" s="201"/>
      <c r="AL96" s="201"/>
      <c r="AM96" s="201"/>
      <c r="AN96" s="201"/>
      <c r="AO96" s="201"/>
    </row>
    <row r="97" spans="1:41" x14ac:dyDescent="0.2">
      <c r="A97" s="201"/>
      <c r="B97" s="201"/>
      <c r="C97" s="201"/>
      <c r="D97" s="201"/>
      <c r="E97" s="201"/>
      <c r="F97" s="201"/>
      <c r="G97" s="201"/>
      <c r="H97" s="201"/>
      <c r="I97" s="201"/>
      <c r="J97" s="201"/>
      <c r="K97" s="201"/>
      <c r="L97" s="201"/>
      <c r="M97" s="201"/>
      <c r="N97" s="201"/>
      <c r="O97" s="201"/>
      <c r="P97" s="201"/>
      <c r="Q97" s="201"/>
      <c r="R97" s="201"/>
      <c r="S97" s="201"/>
      <c r="T97" s="201"/>
      <c r="U97" s="201"/>
      <c r="V97" s="201"/>
      <c r="W97" s="201"/>
      <c r="X97" s="201"/>
      <c r="Y97" s="201"/>
      <c r="Z97" s="201"/>
      <c r="AA97" s="201"/>
      <c r="AB97" s="201"/>
      <c r="AC97" s="201"/>
      <c r="AD97" s="201"/>
      <c r="AE97" s="201"/>
      <c r="AF97" s="201"/>
      <c r="AG97" s="201"/>
      <c r="AH97" s="201"/>
      <c r="AI97" s="201"/>
      <c r="AJ97" s="201"/>
      <c r="AK97" s="201"/>
      <c r="AL97" s="201"/>
      <c r="AM97" s="201"/>
      <c r="AN97" s="201"/>
      <c r="AO97" s="201"/>
    </row>
    <row r="98" spans="1:41" x14ac:dyDescent="0.2">
      <c r="A98" s="201"/>
      <c r="B98" s="201"/>
      <c r="C98" s="201"/>
      <c r="D98" s="201"/>
      <c r="E98" s="201"/>
      <c r="F98" s="201"/>
      <c r="G98" s="201"/>
      <c r="H98" s="201"/>
      <c r="I98" s="201"/>
      <c r="J98" s="201"/>
      <c r="K98" s="201"/>
      <c r="L98" s="201"/>
      <c r="M98" s="201"/>
      <c r="N98" s="201"/>
      <c r="O98" s="201"/>
      <c r="P98" s="201"/>
      <c r="Q98" s="201"/>
      <c r="R98" s="201"/>
      <c r="S98" s="201"/>
      <c r="T98" s="201"/>
      <c r="U98" s="201"/>
      <c r="V98" s="201"/>
      <c r="W98" s="201"/>
      <c r="X98" s="201"/>
      <c r="Y98" s="201"/>
      <c r="Z98" s="201"/>
      <c r="AA98" s="201"/>
      <c r="AB98" s="201"/>
      <c r="AC98" s="201"/>
      <c r="AD98" s="201"/>
      <c r="AE98" s="201"/>
      <c r="AF98" s="201"/>
      <c r="AG98" s="201"/>
      <c r="AH98" s="201"/>
      <c r="AI98" s="201"/>
      <c r="AJ98" s="201"/>
      <c r="AK98" s="201"/>
      <c r="AL98" s="201"/>
      <c r="AM98" s="201"/>
      <c r="AN98" s="201"/>
      <c r="AO98" s="201"/>
    </row>
    <row r="99" spans="1:41" x14ac:dyDescent="0.2">
      <c r="A99" s="201"/>
      <c r="B99" s="201"/>
      <c r="C99" s="201"/>
      <c r="D99" s="201"/>
      <c r="E99" s="201"/>
      <c r="F99" s="201"/>
      <c r="G99" s="201"/>
      <c r="H99" s="201"/>
      <c r="I99" s="201"/>
      <c r="J99" s="201"/>
      <c r="K99" s="201"/>
      <c r="L99" s="201"/>
      <c r="M99" s="201"/>
      <c r="N99" s="201"/>
      <c r="O99" s="201"/>
      <c r="P99" s="201"/>
      <c r="Q99" s="201"/>
      <c r="R99" s="201"/>
      <c r="S99" s="201"/>
      <c r="T99" s="201"/>
      <c r="U99" s="201"/>
      <c r="V99" s="201"/>
      <c r="W99" s="201"/>
      <c r="X99" s="201"/>
      <c r="Y99" s="201"/>
      <c r="Z99" s="201"/>
      <c r="AA99" s="201"/>
      <c r="AB99" s="201"/>
      <c r="AC99" s="201"/>
      <c r="AD99" s="201"/>
      <c r="AE99" s="201"/>
      <c r="AF99" s="201"/>
      <c r="AG99" s="201"/>
      <c r="AH99" s="201"/>
      <c r="AI99" s="201"/>
      <c r="AJ99" s="201"/>
      <c r="AK99" s="201"/>
      <c r="AL99" s="201"/>
      <c r="AM99" s="201"/>
      <c r="AN99" s="201"/>
      <c r="AO99" s="201"/>
    </row>
    <row r="100" spans="1:41" x14ac:dyDescent="0.2">
      <c r="A100" s="201"/>
      <c r="B100" s="201"/>
      <c r="C100" s="201"/>
      <c r="D100" s="201"/>
      <c r="E100" s="201"/>
      <c r="F100" s="201"/>
      <c r="G100" s="201"/>
      <c r="H100" s="201"/>
      <c r="I100" s="201"/>
      <c r="J100" s="201"/>
      <c r="K100" s="201"/>
      <c r="L100" s="201"/>
      <c r="M100" s="201"/>
      <c r="N100" s="201"/>
      <c r="O100" s="201"/>
      <c r="P100" s="201"/>
      <c r="Q100" s="201"/>
      <c r="R100" s="201"/>
      <c r="S100" s="201"/>
      <c r="T100" s="201"/>
      <c r="U100" s="201"/>
      <c r="V100" s="201"/>
      <c r="W100" s="201"/>
      <c r="X100" s="201"/>
      <c r="Y100" s="201"/>
      <c r="Z100" s="201"/>
      <c r="AA100" s="201"/>
      <c r="AB100" s="201"/>
      <c r="AC100" s="201"/>
      <c r="AD100" s="201"/>
      <c r="AE100" s="201"/>
      <c r="AF100" s="201"/>
      <c r="AG100" s="201"/>
      <c r="AH100" s="201"/>
      <c r="AI100" s="201"/>
      <c r="AJ100" s="201"/>
      <c r="AK100" s="201"/>
      <c r="AL100" s="201"/>
      <c r="AM100" s="201"/>
      <c r="AN100" s="201"/>
      <c r="AO100" s="201"/>
    </row>
    <row r="101" spans="1:41" x14ac:dyDescent="0.2">
      <c r="A101" s="201"/>
      <c r="B101" s="201"/>
      <c r="C101" s="201"/>
      <c r="D101" s="201"/>
      <c r="E101" s="201"/>
      <c r="F101" s="201"/>
      <c r="G101" s="201"/>
      <c r="H101" s="201"/>
      <c r="I101" s="201"/>
      <c r="J101" s="201"/>
      <c r="K101" s="201"/>
      <c r="L101" s="201"/>
      <c r="M101" s="201"/>
      <c r="N101" s="201"/>
      <c r="O101" s="201"/>
      <c r="P101" s="201"/>
      <c r="Q101" s="201"/>
      <c r="R101" s="201"/>
      <c r="S101" s="201"/>
      <c r="T101" s="201"/>
      <c r="U101" s="201"/>
      <c r="V101" s="201"/>
      <c r="W101" s="201"/>
      <c r="X101" s="201"/>
      <c r="Y101" s="201"/>
      <c r="Z101" s="201"/>
      <c r="AA101" s="201"/>
      <c r="AB101" s="201"/>
      <c r="AC101" s="201"/>
      <c r="AD101" s="201"/>
      <c r="AE101" s="201"/>
      <c r="AF101" s="201"/>
      <c r="AG101" s="201"/>
      <c r="AH101" s="201"/>
      <c r="AI101" s="201"/>
      <c r="AJ101" s="201"/>
      <c r="AK101" s="201"/>
      <c r="AL101" s="201"/>
      <c r="AM101" s="201"/>
      <c r="AN101" s="201"/>
      <c r="AO101" s="201"/>
    </row>
    <row r="102" spans="1:41" x14ac:dyDescent="0.2">
      <c r="A102" s="201"/>
      <c r="B102" s="201"/>
      <c r="C102" s="201"/>
      <c r="D102" s="201"/>
      <c r="E102" s="201"/>
      <c r="F102" s="201"/>
      <c r="G102" s="201"/>
      <c r="H102" s="201"/>
      <c r="I102" s="201"/>
      <c r="J102" s="201"/>
      <c r="K102" s="201"/>
      <c r="L102" s="201"/>
      <c r="M102" s="201"/>
      <c r="N102" s="201"/>
      <c r="O102" s="201"/>
      <c r="P102" s="201"/>
      <c r="Q102" s="201"/>
      <c r="R102" s="201"/>
      <c r="S102" s="201"/>
      <c r="T102" s="201"/>
      <c r="U102" s="201"/>
      <c r="V102" s="201"/>
      <c r="W102" s="201"/>
      <c r="X102" s="201"/>
      <c r="Y102" s="201"/>
      <c r="Z102" s="201"/>
      <c r="AA102" s="201"/>
      <c r="AB102" s="201"/>
      <c r="AC102" s="201"/>
      <c r="AD102" s="201"/>
      <c r="AE102" s="201"/>
      <c r="AF102" s="201"/>
      <c r="AG102" s="201"/>
      <c r="AH102" s="201"/>
      <c r="AI102" s="201"/>
      <c r="AJ102" s="201"/>
      <c r="AK102" s="201"/>
      <c r="AL102" s="201"/>
      <c r="AM102" s="201"/>
      <c r="AN102" s="201"/>
      <c r="AO102" s="201"/>
    </row>
    <row r="103" spans="1:41" x14ac:dyDescent="0.2">
      <c r="A103" s="201"/>
      <c r="B103" s="201"/>
      <c r="C103" s="201"/>
      <c r="D103" s="201"/>
      <c r="E103" s="201"/>
      <c r="F103" s="201"/>
      <c r="G103" s="201"/>
      <c r="H103" s="201"/>
      <c r="I103" s="201"/>
      <c r="J103" s="201"/>
      <c r="K103" s="201"/>
      <c r="L103" s="201"/>
      <c r="M103" s="201"/>
      <c r="N103" s="201"/>
      <c r="O103" s="201"/>
      <c r="P103" s="201"/>
      <c r="Q103" s="201"/>
      <c r="R103" s="201"/>
      <c r="S103" s="201"/>
      <c r="T103" s="201"/>
      <c r="U103" s="201"/>
      <c r="V103" s="201"/>
      <c r="W103" s="201"/>
      <c r="X103" s="201"/>
      <c r="Y103" s="201"/>
      <c r="Z103" s="201"/>
      <c r="AA103" s="201"/>
      <c r="AB103" s="201"/>
      <c r="AC103" s="201"/>
      <c r="AD103" s="201"/>
      <c r="AE103" s="201"/>
      <c r="AF103" s="201"/>
      <c r="AG103" s="201"/>
      <c r="AH103" s="201"/>
      <c r="AI103" s="201"/>
      <c r="AJ103" s="201"/>
      <c r="AK103" s="201"/>
      <c r="AL103" s="201"/>
      <c r="AM103" s="201"/>
      <c r="AN103" s="201"/>
      <c r="AO103" s="201"/>
    </row>
    <row r="104" spans="1:41" x14ac:dyDescent="0.2">
      <c r="A104" s="201"/>
      <c r="B104" s="201"/>
      <c r="C104" s="201"/>
      <c r="D104" s="201"/>
      <c r="E104" s="201"/>
      <c r="F104" s="201"/>
      <c r="G104" s="201"/>
      <c r="H104" s="201"/>
      <c r="I104" s="201"/>
      <c r="J104" s="201"/>
      <c r="K104" s="201"/>
      <c r="L104" s="201"/>
      <c r="M104" s="201"/>
      <c r="N104" s="201"/>
      <c r="O104" s="201"/>
      <c r="P104" s="201"/>
      <c r="Q104" s="201"/>
      <c r="R104" s="201"/>
      <c r="S104" s="201"/>
      <c r="T104" s="201"/>
      <c r="U104" s="201"/>
      <c r="V104" s="201"/>
      <c r="W104" s="201"/>
      <c r="X104" s="201"/>
      <c r="Y104" s="201"/>
      <c r="Z104" s="201"/>
      <c r="AA104" s="201"/>
      <c r="AB104" s="201"/>
      <c r="AC104" s="201"/>
      <c r="AD104" s="201"/>
      <c r="AE104" s="201"/>
      <c r="AF104" s="201"/>
      <c r="AG104" s="201"/>
      <c r="AH104" s="201"/>
      <c r="AI104" s="201"/>
      <c r="AJ104" s="201"/>
      <c r="AK104" s="201"/>
      <c r="AL104" s="201"/>
      <c r="AM104" s="201"/>
      <c r="AN104" s="201"/>
      <c r="AO104" s="201"/>
    </row>
    <row r="105" spans="1:41" x14ac:dyDescent="0.2">
      <c r="A105" s="201"/>
      <c r="B105" s="201"/>
      <c r="C105" s="201"/>
      <c r="D105" s="201"/>
      <c r="E105" s="201"/>
      <c r="F105" s="201"/>
      <c r="G105" s="201"/>
      <c r="H105" s="201"/>
      <c r="I105" s="201"/>
      <c r="J105" s="201"/>
      <c r="K105" s="201"/>
      <c r="L105" s="201"/>
      <c r="M105" s="201"/>
      <c r="N105" s="201"/>
      <c r="O105" s="201"/>
      <c r="P105" s="201"/>
      <c r="Q105" s="201"/>
      <c r="R105" s="201"/>
      <c r="S105" s="201"/>
      <c r="T105" s="201"/>
      <c r="U105" s="201"/>
      <c r="V105" s="201"/>
      <c r="W105" s="201"/>
      <c r="X105" s="201"/>
      <c r="Y105" s="201"/>
      <c r="Z105" s="201"/>
      <c r="AA105" s="201"/>
      <c r="AB105" s="201"/>
      <c r="AC105" s="201"/>
      <c r="AD105" s="201"/>
      <c r="AE105" s="201"/>
      <c r="AF105" s="201"/>
      <c r="AG105" s="201"/>
      <c r="AH105" s="201"/>
      <c r="AI105" s="201"/>
      <c r="AJ105" s="201"/>
      <c r="AK105" s="201"/>
      <c r="AL105" s="201"/>
      <c r="AM105" s="201"/>
      <c r="AN105" s="201"/>
      <c r="AO105" s="201"/>
    </row>
    <row r="106" spans="1:41" x14ac:dyDescent="0.2">
      <c r="A106" s="201"/>
      <c r="B106" s="201"/>
      <c r="C106" s="201"/>
      <c r="D106" s="201"/>
      <c r="E106" s="201"/>
      <c r="F106" s="201"/>
      <c r="G106" s="201"/>
      <c r="H106" s="201"/>
      <c r="I106" s="201"/>
      <c r="J106" s="201"/>
      <c r="K106" s="201"/>
      <c r="L106" s="201"/>
      <c r="M106" s="201"/>
      <c r="N106" s="201"/>
      <c r="O106" s="201"/>
      <c r="P106" s="201"/>
      <c r="Q106" s="201"/>
      <c r="R106" s="201"/>
      <c r="S106" s="201"/>
      <c r="T106" s="201"/>
      <c r="U106" s="201"/>
      <c r="V106" s="201"/>
      <c r="W106" s="201"/>
      <c r="X106" s="201"/>
      <c r="Y106" s="201"/>
      <c r="Z106" s="201"/>
      <c r="AA106" s="201"/>
      <c r="AB106" s="201"/>
      <c r="AC106" s="201"/>
      <c r="AD106" s="201"/>
      <c r="AE106" s="201"/>
      <c r="AF106" s="201"/>
      <c r="AG106" s="201"/>
      <c r="AH106" s="201"/>
      <c r="AI106" s="201"/>
      <c r="AJ106" s="201"/>
      <c r="AK106" s="201"/>
      <c r="AL106" s="201"/>
      <c r="AM106" s="201"/>
      <c r="AN106" s="201"/>
      <c r="AO106" s="201"/>
    </row>
    <row r="107" spans="1:41" x14ac:dyDescent="0.2">
      <c r="A107" s="201"/>
      <c r="B107" s="201"/>
      <c r="C107" s="201"/>
      <c r="D107" s="201"/>
      <c r="E107" s="201"/>
      <c r="F107" s="201"/>
      <c r="G107" s="201"/>
      <c r="H107" s="201"/>
      <c r="I107" s="201"/>
      <c r="J107" s="201"/>
      <c r="K107" s="201"/>
      <c r="L107" s="201"/>
      <c r="M107" s="201"/>
      <c r="N107" s="201"/>
      <c r="O107" s="201"/>
      <c r="P107" s="201"/>
      <c r="Q107" s="201"/>
      <c r="R107" s="201"/>
      <c r="S107" s="201"/>
      <c r="T107" s="201"/>
      <c r="U107" s="201"/>
      <c r="V107" s="201"/>
      <c r="W107" s="201"/>
      <c r="X107" s="201"/>
      <c r="Y107" s="201"/>
      <c r="Z107" s="201"/>
      <c r="AA107" s="201"/>
      <c r="AB107" s="201"/>
      <c r="AC107" s="201"/>
      <c r="AD107" s="201"/>
      <c r="AE107" s="201"/>
      <c r="AF107" s="201"/>
      <c r="AG107" s="201"/>
      <c r="AH107" s="201"/>
      <c r="AI107" s="201"/>
      <c r="AJ107" s="201"/>
      <c r="AK107" s="201"/>
      <c r="AL107" s="201"/>
      <c r="AM107" s="201"/>
      <c r="AN107" s="201"/>
      <c r="AO107" s="201"/>
    </row>
    <row r="108" spans="1:41" x14ac:dyDescent="0.2">
      <c r="A108" s="201"/>
      <c r="B108" s="201"/>
      <c r="C108" s="201"/>
      <c r="D108" s="201"/>
      <c r="E108" s="201"/>
      <c r="F108" s="201"/>
      <c r="G108" s="201"/>
      <c r="H108" s="201"/>
      <c r="I108" s="201"/>
      <c r="J108" s="201"/>
      <c r="K108" s="201"/>
      <c r="L108" s="201"/>
      <c r="M108" s="201"/>
      <c r="N108" s="201"/>
      <c r="O108" s="201"/>
      <c r="P108" s="201"/>
      <c r="Q108" s="201"/>
      <c r="R108" s="201"/>
      <c r="S108" s="201"/>
      <c r="T108" s="201"/>
      <c r="U108" s="201"/>
      <c r="V108" s="201"/>
      <c r="W108" s="201"/>
      <c r="X108" s="201"/>
      <c r="Y108" s="201"/>
      <c r="Z108" s="201"/>
      <c r="AA108" s="201"/>
      <c r="AB108" s="201"/>
      <c r="AC108" s="201"/>
      <c r="AD108" s="201"/>
      <c r="AE108" s="201"/>
      <c r="AF108" s="201"/>
      <c r="AG108" s="201"/>
      <c r="AH108" s="201"/>
      <c r="AI108" s="201"/>
      <c r="AJ108" s="201"/>
      <c r="AK108" s="201"/>
      <c r="AL108" s="201"/>
      <c r="AM108" s="201"/>
      <c r="AN108" s="201"/>
      <c r="AO108" s="201"/>
    </row>
    <row r="109" spans="1:41" x14ac:dyDescent="0.2">
      <c r="A109" s="201"/>
      <c r="B109" s="201"/>
      <c r="C109" s="201"/>
      <c r="D109" s="201"/>
      <c r="E109" s="201"/>
      <c r="F109" s="201"/>
      <c r="G109" s="201"/>
      <c r="H109" s="201"/>
      <c r="I109" s="201"/>
      <c r="J109" s="201"/>
      <c r="K109" s="201"/>
      <c r="L109" s="201"/>
      <c r="M109" s="201"/>
      <c r="N109" s="201"/>
      <c r="O109" s="201"/>
      <c r="P109" s="201"/>
      <c r="Q109" s="201"/>
      <c r="R109" s="201"/>
      <c r="S109" s="201"/>
      <c r="T109" s="201"/>
      <c r="U109" s="201"/>
      <c r="V109" s="201"/>
      <c r="W109" s="201"/>
      <c r="X109" s="201"/>
      <c r="Y109" s="201"/>
      <c r="Z109" s="201"/>
      <c r="AA109" s="201"/>
      <c r="AB109" s="201"/>
      <c r="AC109" s="201"/>
      <c r="AD109" s="201"/>
      <c r="AE109" s="201"/>
      <c r="AF109" s="201"/>
      <c r="AG109" s="201"/>
      <c r="AH109" s="201"/>
      <c r="AI109" s="201"/>
      <c r="AJ109" s="201"/>
      <c r="AK109" s="201"/>
      <c r="AL109" s="201"/>
      <c r="AM109" s="201"/>
      <c r="AN109" s="201"/>
      <c r="AO109" s="201"/>
    </row>
    <row r="110" spans="1:41" x14ac:dyDescent="0.2">
      <c r="A110" s="201"/>
      <c r="B110" s="201"/>
      <c r="C110" s="201"/>
      <c r="D110" s="201"/>
      <c r="E110" s="201"/>
      <c r="F110" s="201"/>
      <c r="G110" s="201"/>
      <c r="H110" s="201"/>
      <c r="I110" s="201"/>
      <c r="J110" s="201"/>
      <c r="K110" s="201"/>
      <c r="L110" s="201"/>
      <c r="M110" s="201"/>
      <c r="N110" s="201"/>
      <c r="O110" s="201"/>
      <c r="P110" s="201"/>
      <c r="Q110" s="201"/>
      <c r="R110" s="201"/>
      <c r="S110" s="201"/>
      <c r="T110" s="201"/>
      <c r="U110" s="201"/>
      <c r="V110" s="201"/>
      <c r="W110" s="201"/>
      <c r="X110" s="201"/>
      <c r="Y110" s="201"/>
      <c r="Z110" s="201"/>
      <c r="AA110" s="201"/>
      <c r="AB110" s="201"/>
      <c r="AC110" s="201"/>
      <c r="AD110" s="201"/>
      <c r="AE110" s="201"/>
      <c r="AF110" s="201"/>
      <c r="AG110" s="201"/>
      <c r="AH110" s="201"/>
      <c r="AI110" s="201"/>
      <c r="AJ110" s="201"/>
      <c r="AK110" s="201"/>
      <c r="AL110" s="201"/>
      <c r="AM110" s="201"/>
      <c r="AN110" s="201"/>
      <c r="AO110" s="201"/>
    </row>
    <row r="111" spans="1:41" x14ac:dyDescent="0.2">
      <c r="A111" s="201"/>
      <c r="B111" s="201"/>
      <c r="C111" s="201"/>
      <c r="D111" s="201"/>
      <c r="E111" s="201"/>
      <c r="F111" s="201"/>
      <c r="G111" s="201"/>
      <c r="H111" s="201"/>
      <c r="I111" s="201"/>
      <c r="J111" s="201"/>
      <c r="K111" s="201"/>
      <c r="L111" s="201"/>
      <c r="M111" s="201"/>
      <c r="N111" s="201"/>
      <c r="O111" s="201"/>
      <c r="P111" s="201"/>
      <c r="Q111" s="201"/>
      <c r="R111" s="201"/>
      <c r="S111" s="201"/>
      <c r="T111" s="201"/>
      <c r="U111" s="201"/>
      <c r="V111" s="201"/>
      <c r="W111" s="201"/>
      <c r="X111" s="201"/>
      <c r="Y111" s="201"/>
      <c r="Z111" s="201"/>
      <c r="AA111" s="201"/>
      <c r="AB111" s="201"/>
      <c r="AC111" s="201"/>
      <c r="AD111" s="201"/>
      <c r="AE111" s="201"/>
      <c r="AF111" s="201"/>
      <c r="AG111" s="201"/>
      <c r="AH111" s="201"/>
      <c r="AI111" s="201"/>
      <c r="AJ111" s="201"/>
      <c r="AK111" s="201"/>
      <c r="AL111" s="201"/>
      <c r="AM111" s="201"/>
      <c r="AN111" s="201"/>
      <c r="AO111" s="201"/>
    </row>
    <row r="112" spans="1:41" x14ac:dyDescent="0.2">
      <c r="A112" s="201"/>
      <c r="B112" s="201"/>
      <c r="C112" s="201"/>
      <c r="D112" s="201"/>
      <c r="E112" s="201"/>
      <c r="F112" s="201"/>
      <c r="G112" s="201"/>
      <c r="H112" s="201"/>
      <c r="I112" s="201"/>
      <c r="J112" s="201"/>
      <c r="K112" s="201"/>
      <c r="L112" s="201"/>
      <c r="M112" s="201"/>
      <c r="N112" s="201"/>
      <c r="O112" s="201"/>
      <c r="P112" s="201"/>
      <c r="Q112" s="201"/>
      <c r="R112" s="201"/>
      <c r="S112" s="201"/>
      <c r="T112" s="201"/>
      <c r="U112" s="201"/>
      <c r="V112" s="201"/>
      <c r="W112" s="201"/>
      <c r="X112" s="201"/>
      <c r="Y112" s="201"/>
      <c r="Z112" s="201"/>
      <c r="AA112" s="201"/>
      <c r="AB112" s="201"/>
      <c r="AC112" s="201"/>
      <c r="AD112" s="201"/>
      <c r="AE112" s="201"/>
      <c r="AF112" s="201"/>
      <c r="AG112" s="201"/>
      <c r="AH112" s="201"/>
      <c r="AI112" s="201"/>
      <c r="AJ112" s="201"/>
      <c r="AK112" s="201"/>
      <c r="AL112" s="201"/>
      <c r="AM112" s="201"/>
      <c r="AN112" s="201"/>
      <c r="AO112" s="201"/>
    </row>
    <row r="113" spans="1:41" x14ac:dyDescent="0.2">
      <c r="A113" s="201"/>
      <c r="B113" s="201"/>
      <c r="C113" s="201"/>
      <c r="D113" s="201"/>
      <c r="E113" s="201"/>
      <c r="F113" s="201"/>
      <c r="G113" s="201"/>
      <c r="H113" s="201"/>
      <c r="I113" s="201"/>
      <c r="J113" s="201"/>
      <c r="K113" s="201"/>
      <c r="L113" s="201"/>
      <c r="M113" s="201"/>
      <c r="N113" s="201"/>
      <c r="O113" s="201"/>
      <c r="P113" s="201"/>
      <c r="Q113" s="201"/>
      <c r="R113" s="201"/>
      <c r="S113" s="201"/>
      <c r="T113" s="201"/>
      <c r="U113" s="201"/>
      <c r="V113" s="201"/>
      <c r="W113" s="201"/>
      <c r="X113" s="201"/>
      <c r="Y113" s="201"/>
      <c r="Z113" s="201"/>
      <c r="AA113" s="201"/>
      <c r="AB113" s="201"/>
      <c r="AC113" s="201"/>
      <c r="AD113" s="201"/>
      <c r="AE113" s="201"/>
      <c r="AF113" s="201"/>
      <c r="AG113" s="201"/>
      <c r="AH113" s="201"/>
      <c r="AI113" s="201"/>
      <c r="AJ113" s="201"/>
      <c r="AK113" s="201"/>
      <c r="AL113" s="201"/>
      <c r="AM113" s="201"/>
      <c r="AN113" s="201"/>
      <c r="AO113" s="201"/>
    </row>
    <row r="114" spans="1:41" x14ac:dyDescent="0.2">
      <c r="A114" s="201"/>
      <c r="B114" s="201"/>
      <c r="C114" s="201"/>
      <c r="D114" s="201"/>
      <c r="E114" s="201"/>
      <c r="F114" s="201"/>
      <c r="G114" s="201"/>
      <c r="H114" s="201"/>
      <c r="I114" s="201"/>
      <c r="J114" s="201"/>
      <c r="K114" s="201"/>
      <c r="L114" s="201"/>
      <c r="M114" s="201"/>
      <c r="N114" s="201"/>
      <c r="O114" s="201"/>
      <c r="P114" s="201"/>
      <c r="Q114" s="201"/>
      <c r="R114" s="201"/>
      <c r="S114" s="201"/>
      <c r="T114" s="201"/>
      <c r="U114" s="201"/>
      <c r="V114" s="201"/>
      <c r="W114" s="201"/>
      <c r="X114" s="201"/>
      <c r="Y114" s="201"/>
      <c r="Z114" s="201"/>
      <c r="AA114" s="201"/>
      <c r="AB114" s="201"/>
      <c r="AC114" s="201"/>
      <c r="AD114" s="201"/>
      <c r="AE114" s="201"/>
      <c r="AF114" s="201"/>
      <c r="AG114" s="201"/>
      <c r="AH114" s="201"/>
      <c r="AI114" s="201"/>
      <c r="AJ114" s="201"/>
      <c r="AK114" s="201"/>
      <c r="AL114" s="201"/>
      <c r="AM114" s="201"/>
      <c r="AN114" s="201"/>
      <c r="AO114" s="201"/>
    </row>
    <row r="115" spans="1:41" x14ac:dyDescent="0.2">
      <c r="A115" s="201"/>
      <c r="B115" s="201"/>
      <c r="C115" s="201"/>
      <c r="D115" s="201"/>
      <c r="E115" s="201"/>
      <c r="F115" s="201"/>
      <c r="G115" s="201"/>
      <c r="H115" s="201"/>
      <c r="I115" s="201"/>
      <c r="J115" s="201"/>
      <c r="K115" s="201"/>
      <c r="L115" s="201"/>
      <c r="M115" s="201"/>
      <c r="N115" s="201"/>
      <c r="O115" s="201"/>
      <c r="P115" s="201"/>
      <c r="Q115" s="201"/>
      <c r="R115" s="201"/>
      <c r="S115" s="201"/>
      <c r="T115" s="201"/>
      <c r="U115" s="201"/>
      <c r="V115" s="201"/>
      <c r="W115" s="201"/>
      <c r="X115" s="201"/>
      <c r="Y115" s="201"/>
      <c r="Z115" s="201"/>
      <c r="AA115" s="201"/>
      <c r="AB115" s="201"/>
      <c r="AC115" s="201"/>
      <c r="AD115" s="201"/>
      <c r="AE115" s="201"/>
      <c r="AF115" s="201"/>
      <c r="AG115" s="201"/>
      <c r="AH115" s="201"/>
      <c r="AI115" s="201"/>
      <c r="AJ115" s="201"/>
      <c r="AK115" s="201"/>
      <c r="AL115" s="201"/>
      <c r="AM115" s="201"/>
      <c r="AN115" s="201"/>
      <c r="AO115" s="201"/>
    </row>
    <row r="116" spans="1:41" x14ac:dyDescent="0.2">
      <c r="A116" s="201"/>
      <c r="B116" s="201"/>
      <c r="C116" s="201"/>
      <c r="D116" s="201"/>
      <c r="E116" s="201"/>
      <c r="F116" s="201"/>
      <c r="G116" s="201"/>
      <c r="H116" s="201"/>
      <c r="I116" s="201"/>
      <c r="J116" s="201"/>
      <c r="K116" s="201"/>
      <c r="L116" s="201"/>
      <c r="M116" s="201"/>
      <c r="N116" s="201"/>
      <c r="O116" s="201"/>
      <c r="P116" s="201"/>
      <c r="Q116" s="201"/>
      <c r="R116" s="201"/>
      <c r="S116" s="201"/>
      <c r="T116" s="201"/>
      <c r="U116" s="201"/>
      <c r="V116" s="201"/>
      <c r="W116" s="201"/>
      <c r="X116" s="201"/>
      <c r="Y116" s="201"/>
      <c r="Z116" s="201"/>
      <c r="AA116" s="201"/>
      <c r="AB116" s="201"/>
      <c r="AC116" s="201"/>
      <c r="AD116" s="201"/>
      <c r="AE116" s="201"/>
      <c r="AF116" s="201"/>
      <c r="AG116" s="201"/>
      <c r="AH116" s="201"/>
      <c r="AI116" s="201"/>
      <c r="AJ116" s="201"/>
      <c r="AK116" s="201"/>
      <c r="AL116" s="201"/>
      <c r="AM116" s="201"/>
      <c r="AN116" s="201"/>
      <c r="AO116" s="201"/>
    </row>
    <row r="117" spans="1:41" x14ac:dyDescent="0.2">
      <c r="A117" s="201"/>
      <c r="B117" s="201"/>
      <c r="C117" s="201"/>
      <c r="D117" s="201"/>
      <c r="E117" s="201"/>
      <c r="F117" s="201"/>
      <c r="G117" s="201"/>
      <c r="H117" s="201"/>
      <c r="I117" s="201"/>
      <c r="J117" s="201"/>
      <c r="K117" s="201"/>
      <c r="L117" s="201"/>
      <c r="M117" s="201"/>
      <c r="N117" s="201"/>
      <c r="O117" s="201"/>
      <c r="P117" s="201"/>
      <c r="Q117" s="201"/>
      <c r="R117" s="201"/>
      <c r="S117" s="201"/>
      <c r="T117" s="201"/>
      <c r="U117" s="201"/>
      <c r="V117" s="201"/>
      <c r="W117" s="201"/>
      <c r="X117" s="201"/>
      <c r="Y117" s="201"/>
      <c r="Z117" s="201"/>
      <c r="AA117" s="201"/>
      <c r="AB117" s="201"/>
      <c r="AC117" s="201"/>
      <c r="AD117" s="201"/>
      <c r="AE117" s="201"/>
      <c r="AF117" s="201"/>
      <c r="AG117" s="201"/>
      <c r="AH117" s="201"/>
      <c r="AI117" s="201"/>
      <c r="AJ117" s="201"/>
      <c r="AK117" s="201"/>
      <c r="AL117" s="201"/>
      <c r="AM117" s="201"/>
      <c r="AN117" s="201"/>
      <c r="AO117" s="201"/>
    </row>
    <row r="118" spans="1:41" x14ac:dyDescent="0.2">
      <c r="A118" s="201"/>
      <c r="B118" s="201"/>
      <c r="C118" s="201"/>
      <c r="D118" s="201"/>
      <c r="E118" s="201"/>
      <c r="F118" s="201"/>
      <c r="G118" s="201"/>
      <c r="H118" s="201"/>
      <c r="I118" s="201"/>
      <c r="J118" s="201"/>
      <c r="K118" s="201"/>
      <c r="L118" s="201"/>
      <c r="M118" s="201"/>
      <c r="N118" s="201"/>
      <c r="O118" s="201"/>
      <c r="P118" s="201"/>
      <c r="Q118" s="201"/>
      <c r="R118" s="201"/>
      <c r="S118" s="201"/>
      <c r="T118" s="201"/>
      <c r="U118" s="201"/>
      <c r="V118" s="201"/>
      <c r="W118" s="201"/>
      <c r="X118" s="201"/>
      <c r="Y118" s="201"/>
      <c r="Z118" s="201"/>
      <c r="AA118" s="201"/>
      <c r="AB118" s="201"/>
      <c r="AC118" s="201"/>
      <c r="AD118" s="201"/>
      <c r="AE118" s="201"/>
      <c r="AF118" s="201"/>
      <c r="AG118" s="201"/>
      <c r="AH118" s="201"/>
      <c r="AI118" s="201"/>
      <c r="AJ118" s="201"/>
      <c r="AK118" s="201"/>
      <c r="AL118" s="201"/>
      <c r="AM118" s="201"/>
      <c r="AN118" s="201"/>
      <c r="AO118" s="201"/>
    </row>
    <row r="119" spans="1:41" x14ac:dyDescent="0.2">
      <c r="A119" s="201"/>
      <c r="B119" s="201"/>
      <c r="C119" s="201"/>
      <c r="D119" s="201"/>
      <c r="E119" s="201"/>
      <c r="F119" s="201"/>
      <c r="G119" s="201"/>
      <c r="H119" s="201"/>
      <c r="I119" s="201"/>
      <c r="J119" s="201"/>
      <c r="K119" s="201"/>
      <c r="L119" s="201"/>
      <c r="M119" s="201"/>
      <c r="N119" s="201"/>
      <c r="O119" s="201"/>
      <c r="P119" s="201"/>
      <c r="Q119" s="201"/>
      <c r="R119" s="201"/>
      <c r="S119" s="201"/>
      <c r="T119" s="201"/>
      <c r="U119" s="201"/>
      <c r="V119" s="201"/>
      <c r="W119" s="201"/>
      <c r="X119" s="201"/>
      <c r="Y119" s="201"/>
      <c r="Z119" s="201"/>
      <c r="AA119" s="201"/>
      <c r="AB119" s="201"/>
      <c r="AC119" s="201"/>
      <c r="AD119" s="201"/>
      <c r="AE119" s="201"/>
      <c r="AF119" s="201"/>
      <c r="AG119" s="201"/>
      <c r="AH119" s="201"/>
      <c r="AI119" s="201"/>
      <c r="AJ119" s="201"/>
      <c r="AK119" s="201"/>
      <c r="AL119" s="201"/>
      <c r="AM119" s="201"/>
      <c r="AN119" s="201"/>
      <c r="AO119" s="201"/>
    </row>
    <row r="120" spans="1:41" x14ac:dyDescent="0.2">
      <c r="A120" s="201"/>
      <c r="B120" s="201"/>
      <c r="C120" s="201"/>
      <c r="D120" s="201"/>
      <c r="E120" s="201"/>
      <c r="F120" s="201"/>
      <c r="G120" s="201"/>
      <c r="H120" s="201"/>
      <c r="I120" s="201"/>
      <c r="J120" s="201"/>
      <c r="K120" s="201"/>
      <c r="L120" s="201"/>
      <c r="M120" s="201"/>
      <c r="N120" s="201"/>
      <c r="O120" s="201"/>
      <c r="P120" s="201"/>
      <c r="Q120" s="201"/>
      <c r="R120" s="201"/>
      <c r="S120" s="201"/>
      <c r="T120" s="201"/>
      <c r="U120" s="201"/>
      <c r="V120" s="201"/>
      <c r="W120" s="201"/>
      <c r="X120" s="201"/>
      <c r="Y120" s="201"/>
      <c r="Z120" s="201"/>
      <c r="AA120" s="201"/>
      <c r="AB120" s="201"/>
      <c r="AC120" s="201"/>
      <c r="AD120" s="201"/>
      <c r="AE120" s="201"/>
      <c r="AF120" s="201"/>
      <c r="AG120" s="201"/>
      <c r="AH120" s="201"/>
      <c r="AI120" s="201"/>
      <c r="AJ120" s="201"/>
      <c r="AK120" s="201"/>
      <c r="AL120" s="201"/>
      <c r="AM120" s="201"/>
      <c r="AN120" s="201"/>
      <c r="AO120" s="201"/>
    </row>
    <row r="121" spans="1:41" x14ac:dyDescent="0.2">
      <c r="A121" s="201"/>
      <c r="B121" s="201"/>
      <c r="C121" s="201"/>
      <c r="D121" s="201"/>
      <c r="E121" s="201"/>
      <c r="F121" s="201"/>
      <c r="G121" s="201"/>
      <c r="H121" s="201"/>
      <c r="I121" s="201"/>
      <c r="J121" s="201"/>
      <c r="K121" s="201"/>
      <c r="L121" s="201"/>
      <c r="M121" s="201"/>
      <c r="N121" s="201"/>
      <c r="O121" s="201"/>
      <c r="P121" s="201"/>
      <c r="Q121" s="201"/>
      <c r="R121" s="201"/>
      <c r="S121" s="201"/>
      <c r="T121" s="201"/>
      <c r="U121" s="201"/>
      <c r="V121" s="201"/>
      <c r="W121" s="201"/>
      <c r="X121" s="201"/>
      <c r="Y121" s="201"/>
      <c r="Z121" s="201"/>
      <c r="AA121" s="201"/>
      <c r="AB121" s="201"/>
      <c r="AC121" s="201"/>
      <c r="AD121" s="201"/>
      <c r="AE121" s="201"/>
      <c r="AF121" s="201"/>
      <c r="AG121" s="201"/>
      <c r="AH121" s="201"/>
      <c r="AI121" s="201"/>
      <c r="AJ121" s="201"/>
      <c r="AK121" s="201"/>
      <c r="AL121" s="201"/>
      <c r="AM121" s="201"/>
      <c r="AN121" s="201"/>
      <c r="AO121" s="201"/>
    </row>
    <row r="122" spans="1:41" x14ac:dyDescent="0.2">
      <c r="A122" s="201"/>
      <c r="B122" s="201"/>
      <c r="C122" s="201"/>
      <c r="D122" s="201"/>
      <c r="E122" s="201"/>
      <c r="F122" s="201"/>
      <c r="G122" s="201"/>
      <c r="H122" s="201"/>
      <c r="I122" s="201"/>
      <c r="J122" s="201"/>
      <c r="K122" s="201"/>
      <c r="L122" s="201"/>
      <c r="M122" s="201"/>
      <c r="N122" s="201"/>
      <c r="O122" s="201"/>
      <c r="P122" s="201"/>
      <c r="Q122" s="201"/>
      <c r="R122" s="201"/>
      <c r="S122" s="201"/>
      <c r="T122" s="201"/>
      <c r="U122" s="201"/>
      <c r="V122" s="201"/>
      <c r="W122" s="201"/>
      <c r="X122" s="201"/>
      <c r="Y122" s="201"/>
      <c r="Z122" s="201"/>
      <c r="AA122" s="201"/>
      <c r="AB122" s="201"/>
      <c r="AC122" s="201"/>
      <c r="AD122" s="201"/>
      <c r="AE122" s="201"/>
      <c r="AF122" s="201"/>
      <c r="AG122" s="201"/>
      <c r="AH122" s="201"/>
      <c r="AI122" s="201"/>
      <c r="AJ122" s="201"/>
      <c r="AK122" s="201"/>
      <c r="AL122" s="201"/>
      <c r="AM122" s="201"/>
      <c r="AN122" s="201"/>
      <c r="AO122" s="201"/>
    </row>
    <row r="123" spans="1:41" x14ac:dyDescent="0.2">
      <c r="A123" s="201"/>
      <c r="B123" s="201"/>
      <c r="C123" s="201"/>
      <c r="D123" s="201"/>
      <c r="E123" s="201"/>
      <c r="F123" s="201"/>
      <c r="G123" s="201"/>
      <c r="H123" s="201"/>
      <c r="I123" s="201"/>
      <c r="J123" s="201"/>
      <c r="K123" s="201"/>
      <c r="L123" s="201"/>
      <c r="M123" s="201"/>
      <c r="N123" s="201"/>
      <c r="O123" s="201"/>
      <c r="P123" s="201"/>
      <c r="Q123" s="201"/>
      <c r="R123" s="201"/>
      <c r="S123" s="201"/>
      <c r="T123" s="201"/>
      <c r="U123" s="201"/>
      <c r="V123" s="201"/>
      <c r="W123" s="201"/>
      <c r="X123" s="201"/>
      <c r="Y123" s="201"/>
      <c r="Z123" s="201"/>
      <c r="AA123" s="201"/>
      <c r="AB123" s="201"/>
      <c r="AC123" s="201"/>
      <c r="AD123" s="201"/>
      <c r="AE123" s="201"/>
      <c r="AF123" s="201"/>
      <c r="AG123" s="201"/>
      <c r="AH123" s="201"/>
      <c r="AI123" s="201"/>
      <c r="AJ123" s="201"/>
      <c r="AK123" s="201"/>
      <c r="AL123" s="201"/>
      <c r="AM123" s="201"/>
      <c r="AN123" s="201"/>
      <c r="AO123" s="201"/>
    </row>
    <row r="124" spans="1:41" x14ac:dyDescent="0.2">
      <c r="A124" s="201"/>
      <c r="B124" s="201"/>
      <c r="C124" s="201"/>
      <c r="D124" s="201"/>
      <c r="E124" s="201"/>
      <c r="F124" s="201"/>
      <c r="G124" s="201"/>
      <c r="H124" s="201"/>
      <c r="I124" s="201"/>
      <c r="J124" s="201"/>
      <c r="K124" s="201"/>
      <c r="L124" s="201"/>
      <c r="M124" s="201"/>
      <c r="N124" s="201"/>
      <c r="O124" s="201"/>
      <c r="P124" s="201"/>
      <c r="Q124" s="201"/>
      <c r="R124" s="201"/>
      <c r="S124" s="201"/>
      <c r="T124" s="201"/>
      <c r="U124" s="201"/>
      <c r="V124" s="201"/>
      <c r="W124" s="201"/>
      <c r="X124" s="201"/>
      <c r="Y124" s="201"/>
      <c r="Z124" s="201"/>
      <c r="AA124" s="201"/>
      <c r="AB124" s="201"/>
      <c r="AC124" s="201"/>
      <c r="AD124" s="201"/>
      <c r="AE124" s="201"/>
      <c r="AF124" s="201"/>
      <c r="AG124" s="201"/>
      <c r="AH124" s="201"/>
      <c r="AI124" s="201"/>
      <c r="AJ124" s="201"/>
      <c r="AK124" s="201"/>
      <c r="AL124" s="201"/>
      <c r="AM124" s="201"/>
      <c r="AN124" s="201"/>
      <c r="AO124" s="201"/>
    </row>
    <row r="125" spans="1:41" x14ac:dyDescent="0.2">
      <c r="A125" s="201"/>
      <c r="B125" s="201"/>
      <c r="C125" s="201"/>
      <c r="D125" s="201"/>
      <c r="E125" s="201"/>
      <c r="F125" s="201"/>
      <c r="G125" s="201"/>
      <c r="H125" s="201"/>
      <c r="I125" s="201"/>
      <c r="J125" s="201"/>
      <c r="K125" s="201"/>
      <c r="L125" s="201"/>
      <c r="M125" s="201"/>
      <c r="N125" s="201"/>
      <c r="O125" s="201"/>
      <c r="P125" s="201"/>
      <c r="Q125" s="201"/>
      <c r="R125" s="201"/>
      <c r="S125" s="201"/>
      <c r="T125" s="201"/>
      <c r="U125" s="201"/>
      <c r="V125" s="201"/>
      <c r="W125" s="201"/>
      <c r="X125" s="201"/>
      <c r="Y125" s="201"/>
      <c r="Z125" s="201"/>
      <c r="AA125" s="201"/>
      <c r="AB125" s="201"/>
      <c r="AC125" s="201"/>
      <c r="AD125" s="201"/>
      <c r="AE125" s="201"/>
      <c r="AF125" s="201"/>
      <c r="AG125" s="201"/>
      <c r="AH125" s="201"/>
      <c r="AI125" s="201"/>
      <c r="AJ125" s="201"/>
      <c r="AK125" s="201"/>
      <c r="AL125" s="201"/>
      <c r="AM125" s="201"/>
      <c r="AN125" s="201"/>
      <c r="AO125" s="201"/>
    </row>
    <row r="126" spans="1:41" x14ac:dyDescent="0.2">
      <c r="A126" s="201"/>
      <c r="B126" s="201"/>
      <c r="C126" s="201"/>
      <c r="D126" s="201"/>
      <c r="E126" s="201"/>
      <c r="F126" s="201"/>
      <c r="G126" s="201"/>
      <c r="H126" s="201"/>
      <c r="I126" s="201"/>
      <c r="J126" s="201"/>
      <c r="K126" s="201"/>
      <c r="L126" s="201"/>
      <c r="M126" s="201"/>
      <c r="N126" s="201"/>
      <c r="O126" s="201"/>
      <c r="P126" s="201"/>
      <c r="Q126" s="201"/>
      <c r="R126" s="201"/>
      <c r="S126" s="201"/>
      <c r="T126" s="201"/>
      <c r="U126" s="201"/>
      <c r="V126" s="201"/>
      <c r="W126" s="201"/>
      <c r="X126" s="201"/>
      <c r="Y126" s="201"/>
      <c r="Z126" s="201"/>
      <c r="AA126" s="201"/>
      <c r="AB126" s="201"/>
      <c r="AC126" s="201"/>
      <c r="AD126" s="201"/>
      <c r="AE126" s="201"/>
      <c r="AF126" s="201"/>
      <c r="AG126" s="201"/>
      <c r="AH126" s="201"/>
      <c r="AI126" s="201"/>
      <c r="AJ126" s="201"/>
      <c r="AK126" s="201"/>
      <c r="AL126" s="201"/>
      <c r="AM126" s="201"/>
      <c r="AN126" s="201"/>
      <c r="AO126" s="201"/>
    </row>
    <row r="127" spans="1:41" x14ac:dyDescent="0.2">
      <c r="A127" s="201"/>
      <c r="B127" s="201"/>
      <c r="C127" s="201"/>
      <c r="D127" s="201"/>
      <c r="E127" s="201"/>
      <c r="F127" s="201"/>
      <c r="G127" s="201"/>
      <c r="H127" s="201"/>
      <c r="I127" s="201"/>
      <c r="J127" s="201"/>
      <c r="K127" s="201"/>
      <c r="L127" s="201"/>
      <c r="M127" s="201"/>
      <c r="N127" s="201"/>
      <c r="O127" s="201"/>
      <c r="P127" s="201"/>
      <c r="Q127" s="201"/>
      <c r="R127" s="201"/>
      <c r="S127" s="201"/>
      <c r="T127" s="201"/>
      <c r="U127" s="201"/>
      <c r="V127" s="201"/>
      <c r="W127" s="201"/>
      <c r="X127" s="201"/>
      <c r="Y127" s="201"/>
      <c r="Z127" s="201"/>
      <c r="AA127" s="201"/>
      <c r="AB127" s="201"/>
      <c r="AC127" s="201"/>
      <c r="AD127" s="201"/>
      <c r="AE127" s="201"/>
      <c r="AF127" s="201"/>
      <c r="AG127" s="201"/>
      <c r="AH127" s="201"/>
      <c r="AI127" s="201"/>
      <c r="AJ127" s="201"/>
      <c r="AK127" s="201"/>
      <c r="AL127" s="201"/>
      <c r="AM127" s="201"/>
      <c r="AN127" s="201"/>
      <c r="AO127" s="201"/>
    </row>
    <row r="128" spans="1:41" x14ac:dyDescent="0.2">
      <c r="A128" s="201"/>
      <c r="B128" s="201"/>
      <c r="C128" s="201"/>
      <c r="D128" s="201"/>
      <c r="E128" s="201"/>
      <c r="F128" s="201"/>
      <c r="G128" s="201"/>
      <c r="H128" s="201"/>
      <c r="I128" s="201"/>
      <c r="J128" s="201"/>
      <c r="K128" s="201"/>
      <c r="L128" s="201"/>
      <c r="M128" s="201"/>
      <c r="N128" s="201"/>
      <c r="O128" s="201"/>
      <c r="P128" s="201"/>
      <c r="Q128" s="201"/>
      <c r="R128" s="201"/>
      <c r="S128" s="201"/>
      <c r="T128" s="201"/>
      <c r="U128" s="201"/>
      <c r="V128" s="201"/>
      <c r="W128" s="201"/>
      <c r="X128" s="201"/>
      <c r="Y128" s="201"/>
      <c r="Z128" s="201"/>
      <c r="AA128" s="201"/>
      <c r="AB128" s="201"/>
      <c r="AC128" s="201"/>
      <c r="AD128" s="201"/>
      <c r="AE128" s="201"/>
      <c r="AF128" s="201"/>
      <c r="AG128" s="201"/>
      <c r="AH128" s="201"/>
      <c r="AI128" s="201"/>
      <c r="AJ128" s="201"/>
      <c r="AK128" s="201"/>
      <c r="AL128" s="201"/>
      <c r="AM128" s="201"/>
      <c r="AN128" s="201"/>
      <c r="AO128" s="201"/>
    </row>
    <row r="129" spans="1:41" x14ac:dyDescent="0.2">
      <c r="A129" s="201"/>
      <c r="B129" s="201"/>
      <c r="C129" s="201"/>
      <c r="D129" s="201"/>
      <c r="E129" s="201"/>
      <c r="F129" s="201"/>
      <c r="G129" s="201"/>
      <c r="H129" s="201"/>
      <c r="I129" s="201"/>
      <c r="J129" s="201"/>
      <c r="K129" s="201"/>
      <c r="L129" s="201"/>
      <c r="M129" s="201"/>
      <c r="N129" s="201"/>
      <c r="O129" s="201"/>
      <c r="P129" s="201"/>
      <c r="Q129" s="201"/>
      <c r="R129" s="201"/>
      <c r="S129" s="201"/>
      <c r="T129" s="201"/>
      <c r="U129" s="201"/>
      <c r="V129" s="201"/>
      <c r="W129" s="201"/>
      <c r="X129" s="201"/>
      <c r="Y129" s="201"/>
      <c r="Z129" s="201"/>
      <c r="AA129" s="201"/>
      <c r="AB129" s="201"/>
      <c r="AC129" s="201"/>
      <c r="AD129" s="201"/>
      <c r="AE129" s="201"/>
      <c r="AF129" s="201"/>
      <c r="AG129" s="201"/>
      <c r="AH129" s="201"/>
      <c r="AI129" s="201"/>
      <c r="AJ129" s="201"/>
      <c r="AK129" s="201"/>
      <c r="AL129" s="201"/>
      <c r="AM129" s="201"/>
      <c r="AN129" s="201"/>
      <c r="AO129" s="201"/>
    </row>
    <row r="130" spans="1:41" x14ac:dyDescent="0.2">
      <c r="A130" s="201"/>
      <c r="B130" s="201"/>
      <c r="C130" s="201"/>
      <c r="D130" s="201"/>
      <c r="E130" s="201"/>
      <c r="F130" s="201"/>
      <c r="G130" s="201"/>
      <c r="H130" s="201"/>
      <c r="I130" s="201"/>
      <c r="J130" s="201"/>
      <c r="K130" s="201"/>
      <c r="L130" s="201"/>
      <c r="M130" s="201"/>
      <c r="N130" s="201"/>
      <c r="O130" s="201"/>
      <c r="P130" s="201"/>
      <c r="Q130" s="201"/>
      <c r="R130" s="201"/>
      <c r="S130" s="201"/>
      <c r="T130" s="201"/>
      <c r="U130" s="201"/>
      <c r="V130" s="201"/>
      <c r="W130" s="201"/>
      <c r="X130" s="201"/>
      <c r="Y130" s="201"/>
      <c r="Z130" s="201"/>
      <c r="AA130" s="201"/>
      <c r="AB130" s="201"/>
      <c r="AC130" s="201"/>
      <c r="AD130" s="201"/>
      <c r="AE130" s="201"/>
      <c r="AF130" s="201"/>
      <c r="AG130" s="201"/>
      <c r="AH130" s="201"/>
      <c r="AI130" s="201"/>
      <c r="AJ130" s="201"/>
      <c r="AK130" s="201"/>
      <c r="AL130" s="201"/>
      <c r="AM130" s="201"/>
      <c r="AN130" s="201"/>
      <c r="AO130" s="201"/>
    </row>
    <row r="131" spans="1:41" x14ac:dyDescent="0.2">
      <c r="A131" s="201"/>
      <c r="B131" s="201"/>
      <c r="C131" s="201"/>
      <c r="D131" s="201"/>
      <c r="E131" s="201"/>
      <c r="F131" s="201"/>
      <c r="G131" s="201"/>
      <c r="H131" s="201"/>
      <c r="I131" s="201"/>
      <c r="J131" s="201"/>
      <c r="K131" s="201"/>
      <c r="L131" s="201"/>
      <c r="M131" s="201"/>
      <c r="N131" s="201"/>
      <c r="O131" s="201"/>
      <c r="P131" s="201"/>
      <c r="Q131" s="201"/>
      <c r="R131" s="201"/>
      <c r="S131" s="201"/>
      <c r="T131" s="201"/>
      <c r="U131" s="201"/>
      <c r="V131" s="201"/>
      <c r="W131" s="201"/>
      <c r="X131" s="201"/>
      <c r="Y131" s="201"/>
      <c r="Z131" s="201"/>
      <c r="AA131" s="201"/>
      <c r="AB131" s="201"/>
      <c r="AC131" s="201"/>
      <c r="AD131" s="201"/>
      <c r="AE131" s="201"/>
      <c r="AF131" s="201"/>
      <c r="AG131" s="201"/>
      <c r="AH131" s="201"/>
      <c r="AI131" s="201"/>
      <c r="AJ131" s="201"/>
      <c r="AK131" s="201"/>
      <c r="AL131" s="201"/>
      <c r="AM131" s="201"/>
      <c r="AN131" s="201"/>
      <c r="AO131" s="201"/>
    </row>
  </sheetData>
  <sheetProtection algorithmName="SHA-512" hashValue="FVW3PaSp8nPqQmPN4LBAXjB/QdrskbAvF7QE87Xg2nip4prrdGJcELOvaRUo34ulLGGEkBQ/a7JUWVhDR5imbQ==" saltValue="pN0YgjER8EtDz4W5+4lQsA==" spinCount="100000" sheet="1" selectLockedCells="1"/>
  <protectedRanges>
    <protectedRange sqref="AB18" name="Område1"/>
  </protectedRanges>
  <mergeCells count="38">
    <mergeCell ref="A3:D3"/>
    <mergeCell ref="E3:W3"/>
    <mergeCell ref="A1:W1"/>
    <mergeCell ref="A2:D2"/>
    <mergeCell ref="E2:W2"/>
    <mergeCell ref="X2:AC2"/>
    <mergeCell ref="X3:AB3"/>
    <mergeCell ref="E4:W5"/>
    <mergeCell ref="X4:Y4"/>
    <mergeCell ref="X5:Y5"/>
    <mergeCell ref="AA5:AC5"/>
    <mergeCell ref="E6:W7"/>
    <mergeCell ref="X6:AA6"/>
    <mergeCell ref="X7:AB7"/>
    <mergeCell ref="A10:D10"/>
    <mergeCell ref="E10:O10"/>
    <mergeCell ref="T10:W10"/>
    <mergeCell ref="A12:V12"/>
    <mergeCell ref="X10:AB10"/>
    <mergeCell ref="A8:N8"/>
    <mergeCell ref="O8:Q8"/>
    <mergeCell ref="T8:W8"/>
    <mergeCell ref="X8:AC8"/>
    <mergeCell ref="A9:D9"/>
    <mergeCell ref="E9:W9"/>
    <mergeCell ref="X9:AC9"/>
    <mergeCell ref="L20:N20"/>
    <mergeCell ref="L22:Z22"/>
    <mergeCell ref="J27:U27"/>
    <mergeCell ref="A30:Q30"/>
    <mergeCell ref="N18:Z18"/>
    <mergeCell ref="Y43:AB43"/>
    <mergeCell ref="C34:Z36"/>
    <mergeCell ref="C38:Q38"/>
    <mergeCell ref="V38:Z38"/>
    <mergeCell ref="C39:H39"/>
    <mergeCell ref="C41:Q41"/>
    <mergeCell ref="V41:Z41"/>
  </mergeCells>
  <dataValidations count="3">
    <dataValidation allowBlank="1" showInputMessage="1" showErrorMessage="1" promptTitle="Fastighetsbeteckning" prompt="Börja alltid med kommun._x000a_T.ex Hudiksvall Finnflo 1:1" sqref="E2"/>
    <dataValidation type="textLength" errorStyle="information" allowBlank="1" showInputMessage="1" errorTitle="Projektnummer" error="Börjar med SA,SU eller SMS samt en siffersträng" promptTitle="Projektnummer" prompt="Börjar med SA,SU eller SMS samt 5 eller 8 stycken siffror" sqref="E10:O10">
      <formula1>7</formula1>
      <formula2>11</formula2>
    </dataValidation>
    <dataValidation type="list" showInputMessage="1" showErrorMessage="1" errorTitle="Enbart enligt lista" error="Ej giltigt namn" sqref="AI2 AM17">
      <formula1>$AD$3:$AD$4</formula1>
    </dataValidation>
  </dataValidations>
  <pageMargins left="0.70866141732283472" right="0.23622047244094491" top="0.74803149606299213" bottom="0.19685039370078741" header="0.31496062992125984" footer="0.31496062992125984"/>
  <pageSetup paperSize="9" scale="96" fitToHeight="0" orientation="portrait" r:id="rId1"/>
  <rowBreaks count="1" manualBreakCount="1">
    <brk id="43" max="16383" man="1"/>
  </rowBreaks>
  <colBreaks count="1" manualBreakCount="1">
    <brk id="36" max="1048575" man="1"/>
  </colBreaks>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FF"/>
  </sheetPr>
  <dimension ref="A1:CV72"/>
  <sheetViews>
    <sheetView topLeftCell="B1" zoomScale="90" zoomScaleNormal="90" workbookViewId="0">
      <selection activeCell="B16" sqref="B16:AN19"/>
    </sheetView>
  </sheetViews>
  <sheetFormatPr defaultRowHeight="12.75" x14ac:dyDescent="0.2"/>
  <cols>
    <col min="1" max="21" width="4.7109375" customWidth="1"/>
    <col min="22" max="22" width="1.42578125" customWidth="1"/>
    <col min="23" max="23" width="1.85546875" customWidth="1"/>
    <col min="24" max="24" width="1" customWidth="1"/>
    <col min="25" max="27" width="1.85546875" customWidth="1"/>
    <col min="28" max="28" width="10.28515625" customWidth="1"/>
    <col min="29" max="52" width="1.42578125" customWidth="1"/>
    <col min="53" max="58" width="2" customWidth="1"/>
    <col min="59" max="69" width="1.7109375" customWidth="1"/>
    <col min="70" max="70" width="0.42578125" customWidth="1"/>
    <col min="71" max="77" width="2" customWidth="1"/>
    <col min="90" max="90" width="4.42578125" customWidth="1"/>
    <col min="91" max="100" width="4.7109375" hidden="1" customWidth="1"/>
    <col min="101" max="101" width="9.140625" customWidth="1"/>
  </cols>
  <sheetData>
    <row r="1" spans="1:97" ht="22.5" customHeight="1" x14ac:dyDescent="0.2">
      <c r="A1" s="1"/>
      <c r="B1" s="2" t="s">
        <v>4708</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t="s">
        <v>411</v>
      </c>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6"/>
      <c r="CA1" s="6"/>
      <c r="CB1" s="6"/>
      <c r="CC1" s="6"/>
      <c r="CD1" s="6"/>
      <c r="CE1" s="6"/>
      <c r="CF1" s="6"/>
      <c r="CG1" s="6"/>
      <c r="CH1" s="6"/>
      <c r="CI1" s="6"/>
      <c r="CJ1" s="6"/>
      <c r="CK1" s="6"/>
      <c r="CL1" s="6"/>
      <c r="CM1" s="148" t="s">
        <v>484</v>
      </c>
      <c r="CN1" s="148" t="s">
        <v>1131</v>
      </c>
      <c r="CO1" s="148" t="s">
        <v>1087</v>
      </c>
      <c r="CR1" t="s">
        <v>1086</v>
      </c>
      <c r="CS1" t="s">
        <v>3668</v>
      </c>
    </row>
    <row r="2" spans="1:97" ht="11.25" customHeight="1" x14ac:dyDescent="0.2">
      <c r="A2" s="5"/>
      <c r="B2" s="596" t="s">
        <v>412</v>
      </c>
      <c r="C2" s="596"/>
      <c r="D2" s="596"/>
      <c r="E2" s="596"/>
      <c r="F2" s="596"/>
      <c r="G2" s="596"/>
      <c r="H2" s="596"/>
      <c r="I2" s="596"/>
      <c r="J2" s="596"/>
      <c r="K2" s="596"/>
      <c r="L2" s="596"/>
      <c r="M2" s="596"/>
      <c r="N2" s="596"/>
      <c r="O2" s="597"/>
      <c r="P2" s="597"/>
      <c r="Q2" s="597"/>
      <c r="R2" s="597"/>
      <c r="S2" s="597"/>
      <c r="T2" s="597"/>
      <c r="U2" s="5"/>
      <c r="V2" s="5"/>
      <c r="W2" s="5"/>
      <c r="X2" s="5"/>
      <c r="Y2" s="5"/>
      <c r="Z2" s="5"/>
      <c r="AA2" s="5"/>
      <c r="AB2" s="5"/>
      <c r="AC2" s="6"/>
      <c r="AD2" s="6"/>
      <c r="AE2" s="6"/>
      <c r="AF2" s="6"/>
      <c r="AG2" s="6"/>
      <c r="AH2" s="6"/>
      <c r="AI2" s="6"/>
      <c r="AJ2" s="6"/>
      <c r="AK2" s="6"/>
      <c r="AL2" s="6"/>
      <c r="AM2" s="6"/>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6"/>
      <c r="CA2" s="6"/>
      <c r="CB2" s="6"/>
      <c r="CC2" s="6"/>
      <c r="CD2" s="6"/>
      <c r="CE2" s="6"/>
      <c r="CF2" s="6"/>
      <c r="CG2" s="6"/>
      <c r="CH2" s="6"/>
      <c r="CI2" s="6"/>
      <c r="CJ2" s="6"/>
      <c r="CK2" s="6"/>
      <c r="CL2" s="6"/>
      <c r="CM2" t="s">
        <v>1082</v>
      </c>
      <c r="CR2">
        <v>30</v>
      </c>
      <c r="CS2" t="s">
        <v>4602</v>
      </c>
    </row>
    <row r="3" spans="1:97" ht="14.25" x14ac:dyDescent="0.2">
      <c r="A3" s="6"/>
      <c r="B3" s="698">
        <f>'SCA, HOLMENS_Sammandrag'!E3</f>
        <v>0</v>
      </c>
      <c r="C3" s="698"/>
      <c r="D3" s="698"/>
      <c r="E3" s="698"/>
      <c r="F3" s="698"/>
      <c r="G3" s="698"/>
      <c r="H3" s="698"/>
      <c r="I3" s="698"/>
      <c r="J3" s="698"/>
      <c r="K3" s="698"/>
      <c r="L3" s="698"/>
      <c r="M3" s="698"/>
      <c r="N3" s="698"/>
      <c r="O3" s="599"/>
      <c r="P3" s="599"/>
      <c r="Q3" s="599"/>
      <c r="R3" s="599"/>
      <c r="S3" s="599"/>
      <c r="T3" s="599"/>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5"/>
      <c r="BT3" s="5"/>
      <c r="BU3" s="5"/>
      <c r="BV3" s="5"/>
      <c r="BW3" s="5"/>
      <c r="BX3" s="5"/>
      <c r="BY3" s="6"/>
      <c r="BZ3" s="6"/>
      <c r="CA3" s="6"/>
      <c r="CB3" s="6"/>
      <c r="CC3" s="6"/>
      <c r="CD3" s="6"/>
      <c r="CE3" s="6"/>
      <c r="CF3" s="6"/>
      <c r="CG3" s="6"/>
      <c r="CH3" s="6"/>
      <c r="CI3" s="6"/>
      <c r="CJ3" s="6"/>
      <c r="CK3" s="6"/>
      <c r="CL3" s="6"/>
      <c r="CM3" t="s">
        <v>1083</v>
      </c>
      <c r="CR3">
        <v>31</v>
      </c>
      <c r="CS3" t="s">
        <v>3669</v>
      </c>
    </row>
    <row r="4" spans="1:97" x14ac:dyDescent="0.2">
      <c r="A4" s="6"/>
      <c r="B4" s="600">
        <f>'SCA, HOLMENS_Sammandrag'!E4</f>
        <v>0</v>
      </c>
      <c r="C4" s="600"/>
      <c r="D4" s="600"/>
      <c r="E4" s="600"/>
      <c r="F4" s="600"/>
      <c r="G4" s="600"/>
      <c r="H4" s="600"/>
      <c r="I4" s="600"/>
      <c r="J4" s="600"/>
      <c r="K4" s="600"/>
      <c r="L4" s="600"/>
      <c r="M4" s="600"/>
      <c r="N4" s="600"/>
      <c r="O4" s="601"/>
      <c r="P4" s="601"/>
      <c r="Q4" s="601"/>
      <c r="R4" s="601"/>
      <c r="S4" s="601"/>
      <c r="T4" s="601"/>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t="s">
        <v>3665</v>
      </c>
      <c r="CR4">
        <v>32</v>
      </c>
      <c r="CS4" t="s">
        <v>4602</v>
      </c>
    </row>
    <row r="5" spans="1:97" ht="17.25" customHeight="1" x14ac:dyDescent="0.2">
      <c r="A5" s="6"/>
      <c r="B5" s="602"/>
      <c r="C5" s="602"/>
      <c r="D5" s="602"/>
      <c r="E5" s="602"/>
      <c r="F5" s="602"/>
      <c r="G5" s="602"/>
      <c r="H5" s="602"/>
      <c r="I5" s="602"/>
      <c r="J5" s="602"/>
      <c r="K5" s="602"/>
      <c r="L5" s="602"/>
      <c r="M5" s="602"/>
      <c r="N5" s="602"/>
      <c r="O5" s="602"/>
      <c r="P5" s="602"/>
      <c r="Q5" s="602"/>
      <c r="R5" s="602"/>
      <c r="S5" s="602"/>
      <c r="T5" s="602"/>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t="s">
        <v>1084</v>
      </c>
      <c r="CR5">
        <v>33</v>
      </c>
      <c r="CS5" t="s">
        <v>4602</v>
      </c>
    </row>
    <row r="6" spans="1:97" ht="14.25" x14ac:dyDescent="0.2">
      <c r="A6" s="6"/>
      <c r="B6" s="699">
        <f>'SCA, HOLMENS_Sammandrag'!E6</f>
        <v>0</v>
      </c>
      <c r="C6" s="699"/>
      <c r="D6" s="699"/>
      <c r="E6" s="699"/>
      <c r="F6" s="699"/>
      <c r="G6" s="699"/>
      <c r="H6" s="699"/>
      <c r="I6" s="699"/>
      <c r="J6" s="699"/>
      <c r="K6" s="699"/>
      <c r="L6" s="699"/>
      <c r="M6" s="699"/>
      <c r="N6" s="699"/>
      <c r="O6" s="700"/>
      <c r="P6" s="700"/>
      <c r="Q6" s="700"/>
      <c r="R6" s="700"/>
      <c r="S6" s="700"/>
      <c r="T6" s="700"/>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t="s">
        <v>1085</v>
      </c>
      <c r="CR6">
        <v>34</v>
      </c>
      <c r="CS6" t="s">
        <v>4602</v>
      </c>
    </row>
    <row r="7" spans="1:97" ht="6.75" customHeight="1" x14ac:dyDescent="0.2">
      <c r="A7" s="7"/>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6"/>
      <c r="CA7" s="6"/>
      <c r="CB7" s="6"/>
      <c r="CC7" s="6"/>
      <c r="CD7" s="6"/>
      <c r="CE7" s="6"/>
      <c r="CF7" s="6"/>
      <c r="CG7" s="6"/>
      <c r="CH7" s="6"/>
      <c r="CI7" s="6"/>
      <c r="CJ7" s="6"/>
      <c r="CK7" s="6"/>
      <c r="CL7" s="6"/>
      <c r="CR7">
        <v>35</v>
      </c>
      <c r="CS7" t="s">
        <v>3669</v>
      </c>
    </row>
    <row r="8" spans="1:97" ht="12" customHeight="1" x14ac:dyDescent="0.2">
      <c r="A8" s="5"/>
      <c r="B8" s="596" t="s">
        <v>1740</v>
      </c>
      <c r="C8" s="596"/>
      <c r="D8" s="596"/>
      <c r="E8" s="596"/>
      <c r="F8" s="596"/>
      <c r="G8" s="596"/>
      <c r="H8" s="596"/>
      <c r="I8" s="596"/>
      <c r="J8" s="596"/>
      <c r="K8" s="596"/>
      <c r="L8" s="596"/>
      <c r="M8" s="596"/>
      <c r="N8" s="596"/>
      <c r="O8" s="597"/>
      <c r="P8" s="597"/>
      <c r="Q8" s="597"/>
      <c r="R8" s="597"/>
      <c r="S8" s="597"/>
      <c r="T8" s="597"/>
      <c r="U8" s="6"/>
      <c r="V8" s="598" t="s">
        <v>1738</v>
      </c>
      <c r="W8" s="599"/>
      <c r="X8" s="599"/>
      <c r="Y8" s="599"/>
      <c r="Z8" s="599"/>
      <c r="AA8" s="599"/>
      <c r="AB8" s="599"/>
      <c r="AC8" s="599"/>
      <c r="AD8" s="599"/>
      <c r="AE8" s="599"/>
      <c r="AF8" s="599"/>
      <c r="AG8" s="599"/>
      <c r="AH8" s="599"/>
      <c r="AI8" s="599"/>
      <c r="AJ8" s="599"/>
      <c r="AK8" s="599"/>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92"/>
      <c r="BU8" s="592"/>
      <c r="BV8" s="592"/>
      <c r="BW8" s="592"/>
      <c r="BX8" s="592"/>
      <c r="BY8" s="5"/>
      <c r="BZ8" s="6"/>
      <c r="CA8" s="6"/>
      <c r="CB8" s="6"/>
      <c r="CC8" s="6"/>
      <c r="CD8" s="6"/>
      <c r="CE8" s="6"/>
      <c r="CF8" s="6"/>
      <c r="CG8" s="6"/>
      <c r="CH8" s="6"/>
      <c r="CI8" s="6"/>
      <c r="CJ8" s="6"/>
      <c r="CK8" s="6"/>
      <c r="CL8" s="6"/>
      <c r="CR8">
        <v>36</v>
      </c>
      <c r="CS8" t="s">
        <v>3669</v>
      </c>
    </row>
    <row r="9" spans="1:97" ht="14.25" x14ac:dyDescent="0.2">
      <c r="A9" s="6"/>
      <c r="B9" s="820">
        <f>'SCA, HOLMENS_Sammandrag'!X3</f>
        <v>0</v>
      </c>
      <c r="C9" s="820"/>
      <c r="D9" s="820"/>
      <c r="E9" s="820"/>
      <c r="F9" s="820"/>
      <c r="G9" s="820"/>
      <c r="H9" s="820"/>
      <c r="I9" s="820"/>
      <c r="J9" s="820"/>
      <c r="K9" s="820"/>
      <c r="L9" s="820"/>
      <c r="M9" s="820"/>
      <c r="N9" s="820"/>
      <c r="O9" s="821"/>
      <c r="P9" s="821"/>
      <c r="Q9" s="821"/>
      <c r="R9" s="821"/>
      <c r="S9" s="821"/>
      <c r="T9" s="821"/>
      <c r="U9" s="6"/>
      <c r="V9" s="701"/>
      <c r="W9" s="702"/>
      <c r="X9" s="702"/>
      <c r="Y9" s="702"/>
      <c r="Z9" s="702"/>
      <c r="AA9" s="702"/>
      <c r="AB9" s="702"/>
      <c r="AC9" s="702"/>
      <c r="AD9" s="702"/>
      <c r="AE9" s="702"/>
      <c r="AF9" s="702"/>
      <c r="AG9" s="702"/>
      <c r="AH9" s="702"/>
      <c r="AI9" s="702"/>
      <c r="AJ9" s="702"/>
      <c r="AK9" s="702"/>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R9">
        <v>37</v>
      </c>
      <c r="CS9" t="s">
        <v>3669</v>
      </c>
    </row>
    <row r="10" spans="1:97" ht="12.75" customHeight="1" x14ac:dyDescent="0.2">
      <c r="A10" s="7"/>
      <c r="B10" s="7"/>
      <c r="C10" s="7"/>
      <c r="D10" s="7"/>
      <c r="E10" s="7"/>
      <c r="F10" s="7"/>
      <c r="G10" s="7"/>
      <c r="H10" s="7"/>
      <c r="I10" s="7"/>
      <c r="J10" s="7"/>
      <c r="K10" s="7"/>
      <c r="L10" s="7"/>
      <c r="M10" s="7"/>
      <c r="N10" s="7"/>
      <c r="O10" s="7"/>
      <c r="P10" s="7"/>
      <c r="Q10" s="7"/>
      <c r="R10" s="7"/>
      <c r="S10" s="7"/>
      <c r="T10" s="7"/>
      <c r="U10" s="6"/>
      <c r="V10" s="598" t="s">
        <v>1743</v>
      </c>
      <c r="W10" s="599"/>
      <c r="X10" s="599"/>
      <c r="Y10" s="599"/>
      <c r="Z10" s="599"/>
      <c r="AA10" s="599"/>
      <c r="AB10" s="599"/>
      <c r="AC10" s="599"/>
      <c r="AD10" s="599"/>
      <c r="AE10" s="599"/>
      <c r="AF10" s="599"/>
      <c r="AG10" s="599"/>
      <c r="AH10" s="599"/>
      <c r="AI10" s="599"/>
      <c r="AJ10" s="599"/>
      <c r="AK10" s="599"/>
      <c r="AL10" s="7"/>
      <c r="AM10" s="7"/>
      <c r="AN10" s="7"/>
      <c r="AO10" s="613" t="s">
        <v>1741</v>
      </c>
      <c r="AP10" s="599"/>
      <c r="AQ10" s="599"/>
      <c r="AR10" s="599"/>
      <c r="AS10" s="599"/>
      <c r="AT10" s="599"/>
      <c r="AU10" s="599"/>
      <c r="AV10" s="599"/>
      <c r="AW10" s="599"/>
      <c r="AX10" s="599"/>
      <c r="AY10" s="599"/>
      <c r="AZ10" s="599"/>
      <c r="BA10" s="599"/>
      <c r="BB10" s="599"/>
      <c r="BC10" s="599"/>
      <c r="BD10" s="599"/>
      <c r="BE10" s="599"/>
      <c r="BF10" s="599"/>
      <c r="BG10" s="599"/>
      <c r="BH10" s="599"/>
      <c r="BI10" s="599"/>
      <c r="BJ10" s="599"/>
      <c r="BK10" s="5"/>
      <c r="BL10" s="5"/>
      <c r="BM10" s="5"/>
      <c r="BN10" s="5"/>
      <c r="BO10" s="5"/>
      <c r="BP10" s="5"/>
      <c r="BQ10" s="5"/>
      <c r="BR10" s="5"/>
      <c r="BS10" s="5"/>
      <c r="BT10" s="3"/>
      <c r="BU10" s="3"/>
      <c r="BV10" s="3"/>
      <c r="BW10" s="3"/>
      <c r="BX10" s="3"/>
      <c r="BY10" s="3"/>
      <c r="BZ10" s="6"/>
      <c r="CA10" s="6"/>
      <c r="CB10" s="6"/>
      <c r="CC10" s="6"/>
      <c r="CD10" s="6"/>
      <c r="CE10" s="6"/>
      <c r="CF10" s="6"/>
      <c r="CG10" s="6"/>
      <c r="CH10" s="6"/>
      <c r="CI10" s="6"/>
      <c r="CJ10" s="6"/>
      <c r="CK10" s="6"/>
      <c r="CL10" s="6"/>
      <c r="CR10">
        <v>38</v>
      </c>
      <c r="CS10" t="s">
        <v>3669</v>
      </c>
    </row>
    <row r="11" spans="1:97" ht="14.25" customHeight="1" x14ac:dyDescent="0.2">
      <c r="A11" s="5"/>
      <c r="B11" s="596" t="s">
        <v>1742</v>
      </c>
      <c r="C11" s="596"/>
      <c r="D11" s="596"/>
      <c r="E11" s="596"/>
      <c r="F11" s="596"/>
      <c r="G11" s="596"/>
      <c r="H11" s="596"/>
      <c r="I11" s="596"/>
      <c r="J11" s="596"/>
      <c r="K11" s="596"/>
      <c r="L11" s="596"/>
      <c r="M11" s="596"/>
      <c r="N11" s="596"/>
      <c r="O11" s="597"/>
      <c r="P11" s="597"/>
      <c r="Q11" s="597"/>
      <c r="R11" s="597"/>
      <c r="S11" s="597"/>
      <c r="T11" s="597"/>
      <c r="U11" s="6"/>
      <c r="V11" s="614">
        <f>'SCA, HOLMENS_Sammandrag'!X5</f>
        <v>0</v>
      </c>
      <c r="W11" s="610"/>
      <c r="X11" s="610"/>
      <c r="Y11" s="610"/>
      <c r="Z11" s="610"/>
      <c r="AA11" s="610"/>
      <c r="AB11" s="610"/>
      <c r="AC11" s="610"/>
      <c r="AD11" s="610"/>
      <c r="AE11" s="610"/>
      <c r="AF11" s="610"/>
      <c r="AG11" s="610"/>
      <c r="AH11" s="610"/>
      <c r="AI11" s="610"/>
      <c r="AJ11" s="610"/>
      <c r="AK11" s="610"/>
      <c r="AL11" s="5"/>
      <c r="AM11" s="5"/>
      <c r="AN11" s="5"/>
      <c r="AO11" s="614">
        <f>'SCA, HOLMENS_Sammandrag'!X7</f>
        <v>0</v>
      </c>
      <c r="AP11" s="615"/>
      <c r="AQ11" s="615"/>
      <c r="AR11" s="615"/>
      <c r="AS11" s="615"/>
      <c r="AT11" s="615"/>
      <c r="AU11" s="615"/>
      <c r="AV11" s="615"/>
      <c r="AW11" s="615"/>
      <c r="AX11" s="615"/>
      <c r="AY11" s="615"/>
      <c r="AZ11" s="615"/>
      <c r="BA11" s="615"/>
      <c r="BB11" s="615"/>
      <c r="BC11" s="615"/>
      <c r="BD11" s="615"/>
      <c r="BE11" s="615"/>
      <c r="BF11" s="615"/>
      <c r="BG11" s="615"/>
      <c r="BH11" s="615"/>
      <c r="BI11" s="615"/>
      <c r="BJ11" s="615"/>
      <c r="BK11" s="5"/>
      <c r="BL11" s="5"/>
      <c r="BM11" s="5"/>
      <c r="BN11" s="5"/>
      <c r="BO11" s="5"/>
      <c r="BP11" s="5"/>
      <c r="BQ11" s="5"/>
      <c r="BR11" s="5"/>
      <c r="BS11" s="5"/>
      <c r="BT11" s="5"/>
      <c r="BU11" s="5"/>
      <c r="BV11" s="5"/>
      <c r="BW11" s="5"/>
      <c r="BX11" s="5"/>
      <c r="BY11" s="5"/>
      <c r="BZ11" s="6"/>
      <c r="CA11" s="6"/>
      <c r="CB11" s="6"/>
      <c r="CC11" s="6"/>
      <c r="CD11" s="6"/>
      <c r="CE11" s="6"/>
      <c r="CF11" s="6"/>
      <c r="CG11" s="6"/>
      <c r="CH11" s="6"/>
      <c r="CI11" s="6"/>
      <c r="CJ11" s="6"/>
      <c r="CK11" s="6"/>
      <c r="CL11" s="6"/>
      <c r="CR11">
        <v>39</v>
      </c>
      <c r="CS11" t="s">
        <v>3669</v>
      </c>
    </row>
    <row r="12" spans="1:97" x14ac:dyDescent="0.2">
      <c r="A12" s="6"/>
      <c r="B12" s="634"/>
      <c r="C12" s="634"/>
      <c r="D12" s="634"/>
      <c r="E12" s="634"/>
      <c r="F12" s="634"/>
      <c r="G12" s="634"/>
      <c r="H12" s="634"/>
      <c r="I12" s="634"/>
      <c r="J12" s="634"/>
      <c r="K12" s="634"/>
      <c r="L12" s="634"/>
      <c r="M12" s="634"/>
      <c r="N12" s="634"/>
      <c r="O12" s="635"/>
      <c r="P12" s="635"/>
      <c r="Q12" s="635"/>
      <c r="R12" s="635"/>
      <c r="S12" s="635"/>
      <c r="T12" s="635"/>
      <c r="U12" s="6"/>
      <c r="V12" s="598" t="s">
        <v>1737</v>
      </c>
      <c r="W12" s="599"/>
      <c r="X12" s="599"/>
      <c r="Y12" s="599"/>
      <c r="Z12" s="599"/>
      <c r="AA12" s="599"/>
      <c r="AB12" s="599"/>
      <c r="AC12" s="599"/>
      <c r="AD12" s="599"/>
      <c r="AE12" s="599"/>
      <c r="AF12" s="599"/>
      <c r="AG12" s="599"/>
      <c r="AH12" s="599"/>
      <c r="AI12" s="599"/>
      <c r="AJ12" s="599"/>
      <c r="AK12" s="599"/>
      <c r="AL12" s="6"/>
      <c r="AM12" s="6"/>
      <c r="AN12" s="6"/>
      <c r="AO12" s="613" t="s">
        <v>1739</v>
      </c>
      <c r="AP12" s="599"/>
      <c r="AQ12" s="599"/>
      <c r="AR12" s="599"/>
      <c r="AS12" s="599"/>
      <c r="AT12" s="599"/>
      <c r="AU12" s="599"/>
      <c r="AV12" s="599"/>
      <c r="AW12" s="599"/>
      <c r="AX12" s="599"/>
      <c r="AY12" s="599"/>
      <c r="AZ12" s="599"/>
      <c r="BA12" s="599"/>
      <c r="BB12" s="599"/>
      <c r="BC12" s="599"/>
      <c r="BD12" s="599"/>
      <c r="BE12" s="599"/>
      <c r="BF12" s="599"/>
      <c r="BG12" s="599"/>
      <c r="BH12" s="599"/>
      <c r="BI12" s="599"/>
      <c r="BJ12" s="599"/>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R12">
        <v>40</v>
      </c>
      <c r="CS12" t="s">
        <v>3669</v>
      </c>
    </row>
    <row r="13" spans="1:97" ht="14.25" customHeight="1" x14ac:dyDescent="0.2">
      <c r="A13" s="7"/>
      <c r="B13" s="636"/>
      <c r="C13" s="636"/>
      <c r="D13" s="636"/>
      <c r="E13" s="636"/>
      <c r="F13" s="636"/>
      <c r="G13" s="636"/>
      <c r="H13" s="636"/>
      <c r="I13" s="636"/>
      <c r="J13" s="636"/>
      <c r="K13" s="636"/>
      <c r="L13" s="636"/>
      <c r="M13" s="636"/>
      <c r="N13" s="636"/>
      <c r="O13" s="636"/>
      <c r="P13" s="636"/>
      <c r="Q13" s="636"/>
      <c r="R13" s="636"/>
      <c r="S13" s="636"/>
      <c r="T13" s="636"/>
      <c r="U13" s="6"/>
      <c r="V13" s="609">
        <f>'SCA, HOLMENS_Sammandrag'!AA5</f>
        <v>0</v>
      </c>
      <c r="W13" s="610"/>
      <c r="X13" s="610"/>
      <c r="Y13" s="610"/>
      <c r="Z13" s="610"/>
      <c r="AA13" s="610"/>
      <c r="AB13" s="610"/>
      <c r="AC13" s="610"/>
      <c r="AD13" s="610"/>
      <c r="AE13" s="610"/>
      <c r="AF13" s="610"/>
      <c r="AG13" s="610"/>
      <c r="AH13" s="610"/>
      <c r="AI13" s="610"/>
      <c r="AJ13" s="610"/>
      <c r="AK13" s="610"/>
      <c r="AL13" s="3"/>
      <c r="AM13" s="3"/>
      <c r="AN13" s="3"/>
      <c r="AO13" s="614">
        <f>'SCA, HOLMENS_Sammandrag'!X9</f>
        <v>0</v>
      </c>
      <c r="AP13" s="610"/>
      <c r="AQ13" s="610"/>
      <c r="AR13" s="610"/>
      <c r="AS13" s="610"/>
      <c r="AT13" s="610"/>
      <c r="AU13" s="610"/>
      <c r="AV13" s="610"/>
      <c r="AW13" s="610"/>
      <c r="AX13" s="610"/>
      <c r="AY13" s="610"/>
      <c r="AZ13" s="610"/>
      <c r="BA13" s="610"/>
      <c r="BB13" s="610"/>
      <c r="BC13" s="610"/>
      <c r="BD13" s="610"/>
      <c r="BE13" s="610"/>
      <c r="BF13" s="610"/>
      <c r="BG13" s="610"/>
      <c r="BH13" s="610"/>
      <c r="BI13" s="610"/>
      <c r="BJ13" s="610"/>
      <c r="BK13" s="3"/>
      <c r="BL13" s="3"/>
      <c r="BM13" s="3"/>
      <c r="BN13" s="3"/>
      <c r="BO13" s="3"/>
      <c r="BP13" s="3"/>
      <c r="BQ13" s="3"/>
      <c r="BR13" s="3"/>
      <c r="BS13" s="3"/>
      <c r="BT13" s="3"/>
      <c r="BU13" s="3"/>
      <c r="BV13" s="3"/>
      <c r="BW13" s="3"/>
      <c r="BX13" s="3"/>
      <c r="BY13" s="3"/>
      <c r="BZ13" s="6"/>
      <c r="CA13" s="6"/>
      <c r="CB13" s="6"/>
      <c r="CC13" s="6"/>
      <c r="CD13" s="6"/>
      <c r="CE13" s="6"/>
      <c r="CF13" s="6"/>
      <c r="CG13" s="6"/>
      <c r="CH13" s="6"/>
      <c r="CI13" s="6"/>
      <c r="CJ13" s="6"/>
      <c r="CK13" s="6"/>
      <c r="CL13" s="6"/>
      <c r="CR13">
        <v>41</v>
      </c>
      <c r="CS13" t="s">
        <v>3669</v>
      </c>
    </row>
    <row r="14" spans="1:97" ht="6.75" customHeight="1" x14ac:dyDescent="0.2">
      <c r="A14" s="7"/>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6"/>
      <c r="CA14" s="6"/>
      <c r="CB14" s="6"/>
      <c r="CC14" s="6"/>
      <c r="CD14" s="6"/>
      <c r="CE14" s="6"/>
      <c r="CF14" s="6"/>
      <c r="CG14" s="6"/>
      <c r="CH14" s="6"/>
      <c r="CI14" s="6"/>
      <c r="CJ14" s="6"/>
      <c r="CK14" s="6"/>
      <c r="CL14" s="6"/>
      <c r="CS14" t="s">
        <v>3669</v>
      </c>
    </row>
    <row r="15" spans="1:97" ht="10.5" customHeight="1" x14ac:dyDescent="0.2">
      <c r="A15" s="5"/>
      <c r="B15" s="596" t="s">
        <v>414</v>
      </c>
      <c r="C15" s="596"/>
      <c r="D15" s="596"/>
      <c r="E15" s="596"/>
      <c r="F15" s="596"/>
      <c r="G15" s="596"/>
      <c r="H15" s="596"/>
      <c r="I15" s="596"/>
      <c r="J15" s="596"/>
      <c r="K15" s="596"/>
      <c r="L15" s="596"/>
      <c r="M15" s="596"/>
      <c r="N15" s="596"/>
      <c r="O15" s="597"/>
      <c r="P15" s="597"/>
      <c r="Q15" s="597"/>
      <c r="R15" s="597"/>
      <c r="S15" s="597"/>
      <c r="T15" s="597"/>
      <c r="U15" s="6"/>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92"/>
      <c r="BU15" s="592"/>
      <c r="BV15" s="592"/>
      <c r="BW15" s="592"/>
      <c r="BX15" s="592"/>
      <c r="BY15" s="5"/>
      <c r="BZ15" s="6"/>
      <c r="CA15" s="6"/>
      <c r="CB15" s="6"/>
      <c r="CC15" s="6"/>
      <c r="CD15" s="6"/>
      <c r="CE15" s="6"/>
      <c r="CF15" s="6"/>
      <c r="CG15" s="6"/>
      <c r="CH15" s="6"/>
      <c r="CI15" s="6"/>
      <c r="CJ15" s="6"/>
      <c r="CK15" s="6"/>
      <c r="CL15" s="6"/>
      <c r="CR15">
        <v>42</v>
      </c>
      <c r="CS15" t="s">
        <v>3669</v>
      </c>
    </row>
    <row r="16" spans="1:97" ht="9.75" customHeight="1" x14ac:dyDescent="0.2">
      <c r="A16" s="8"/>
      <c r="B16" s="649"/>
      <c r="C16" s="650"/>
      <c r="D16" s="650"/>
      <c r="E16" s="650"/>
      <c r="F16" s="650"/>
      <c r="G16" s="650"/>
      <c r="H16" s="650"/>
      <c r="I16" s="650"/>
      <c r="J16" s="650"/>
      <c r="K16" s="650"/>
      <c r="L16" s="650"/>
      <c r="M16" s="650"/>
      <c r="N16" s="650"/>
      <c r="O16" s="650"/>
      <c r="P16" s="650"/>
      <c r="Q16" s="650"/>
      <c r="R16" s="650"/>
      <c r="S16" s="650"/>
      <c r="T16" s="650"/>
      <c r="U16" s="650"/>
      <c r="V16" s="650"/>
      <c r="W16" s="650"/>
      <c r="X16" s="650"/>
      <c r="Y16" s="650"/>
      <c r="Z16" s="650"/>
      <c r="AA16" s="650"/>
      <c r="AB16" s="650"/>
      <c r="AC16" s="650"/>
      <c r="AD16" s="650"/>
      <c r="AE16" s="650"/>
      <c r="AF16" s="650"/>
      <c r="AG16" s="650"/>
      <c r="AH16" s="650"/>
      <c r="AI16" s="650"/>
      <c r="AJ16" s="650"/>
      <c r="AK16" s="650"/>
      <c r="AL16" s="650"/>
      <c r="AM16" s="650"/>
      <c r="AN16" s="650"/>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6"/>
      <c r="CA16" s="6"/>
      <c r="CB16" s="6"/>
      <c r="CC16" s="6"/>
      <c r="CD16" s="6"/>
      <c r="CE16" s="6"/>
      <c r="CF16" s="6"/>
      <c r="CG16" s="6"/>
      <c r="CH16" s="6"/>
      <c r="CI16" s="6"/>
      <c r="CJ16" s="6"/>
      <c r="CK16" s="6"/>
      <c r="CL16" s="6"/>
      <c r="CR16">
        <v>43</v>
      </c>
      <c r="CS16" t="s">
        <v>3669</v>
      </c>
    </row>
    <row r="17" spans="1:97" ht="9.75" customHeight="1" x14ac:dyDescent="0.2">
      <c r="A17" s="8"/>
      <c r="B17" s="650"/>
      <c r="C17" s="650"/>
      <c r="D17" s="650"/>
      <c r="E17" s="650"/>
      <c r="F17" s="650"/>
      <c r="G17" s="650"/>
      <c r="H17" s="650"/>
      <c r="I17" s="650"/>
      <c r="J17" s="650"/>
      <c r="K17" s="650"/>
      <c r="L17" s="650"/>
      <c r="M17" s="650"/>
      <c r="N17" s="650"/>
      <c r="O17" s="650"/>
      <c r="P17" s="650"/>
      <c r="Q17" s="650"/>
      <c r="R17" s="650"/>
      <c r="S17" s="650"/>
      <c r="T17" s="650"/>
      <c r="U17" s="650"/>
      <c r="V17" s="650"/>
      <c r="W17" s="650"/>
      <c r="X17" s="650"/>
      <c r="Y17" s="650"/>
      <c r="Z17" s="650"/>
      <c r="AA17" s="650"/>
      <c r="AB17" s="650"/>
      <c r="AC17" s="650"/>
      <c r="AD17" s="650"/>
      <c r="AE17" s="650"/>
      <c r="AF17" s="650"/>
      <c r="AG17" s="650"/>
      <c r="AH17" s="650"/>
      <c r="AI17" s="650"/>
      <c r="AJ17" s="650"/>
      <c r="AK17" s="650"/>
      <c r="AL17" s="650"/>
      <c r="AM17" s="650"/>
      <c r="AN17" s="650"/>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6"/>
      <c r="CA17" s="6"/>
      <c r="CB17" s="6"/>
      <c r="CC17" s="6"/>
      <c r="CD17" s="6"/>
      <c r="CE17" s="6"/>
      <c r="CF17" s="6"/>
      <c r="CG17" s="6"/>
      <c r="CH17" s="6"/>
      <c r="CI17" s="6"/>
      <c r="CJ17" s="6"/>
      <c r="CK17" s="6"/>
      <c r="CL17" s="6"/>
      <c r="CR17">
        <v>44</v>
      </c>
      <c r="CS17" t="s">
        <v>3669</v>
      </c>
    </row>
    <row r="18" spans="1:97" ht="9.75" customHeight="1" x14ac:dyDescent="0.2">
      <c r="A18" s="8"/>
      <c r="B18" s="650"/>
      <c r="C18" s="650"/>
      <c r="D18" s="650"/>
      <c r="E18" s="650"/>
      <c r="F18" s="650"/>
      <c r="G18" s="650"/>
      <c r="H18" s="650"/>
      <c r="I18" s="650"/>
      <c r="J18" s="650"/>
      <c r="K18" s="650"/>
      <c r="L18" s="650"/>
      <c r="M18" s="650"/>
      <c r="N18" s="650"/>
      <c r="O18" s="650"/>
      <c r="P18" s="650"/>
      <c r="Q18" s="650"/>
      <c r="R18" s="650"/>
      <c r="S18" s="650"/>
      <c r="T18" s="650"/>
      <c r="U18" s="650"/>
      <c r="V18" s="650"/>
      <c r="W18" s="650"/>
      <c r="X18" s="650"/>
      <c r="Y18" s="650"/>
      <c r="Z18" s="650"/>
      <c r="AA18" s="650"/>
      <c r="AB18" s="650"/>
      <c r="AC18" s="650"/>
      <c r="AD18" s="650"/>
      <c r="AE18" s="650"/>
      <c r="AF18" s="650"/>
      <c r="AG18" s="650"/>
      <c r="AH18" s="650"/>
      <c r="AI18" s="650"/>
      <c r="AJ18" s="650"/>
      <c r="AK18" s="650"/>
      <c r="AL18" s="650"/>
      <c r="AM18" s="650"/>
      <c r="AN18" s="650"/>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6"/>
      <c r="CA18" s="6"/>
      <c r="CB18" s="6"/>
      <c r="CC18" s="6"/>
      <c r="CD18" s="6"/>
      <c r="CE18" s="6"/>
      <c r="CF18" s="6"/>
      <c r="CG18" s="6"/>
      <c r="CH18" s="6"/>
      <c r="CI18" s="6"/>
      <c r="CJ18" s="6"/>
      <c r="CK18" s="6"/>
      <c r="CL18" s="6"/>
      <c r="CR18">
        <v>45</v>
      </c>
      <c r="CS18" t="s">
        <v>4602</v>
      </c>
    </row>
    <row r="19" spans="1:97" ht="9.75" customHeight="1" x14ac:dyDescent="0.2">
      <c r="A19" s="6"/>
      <c r="B19" s="651"/>
      <c r="C19" s="651"/>
      <c r="D19" s="651"/>
      <c r="E19" s="651"/>
      <c r="F19" s="651"/>
      <c r="G19" s="651"/>
      <c r="H19" s="651"/>
      <c r="I19" s="651"/>
      <c r="J19" s="651"/>
      <c r="K19" s="651"/>
      <c r="L19" s="651"/>
      <c r="M19" s="651"/>
      <c r="N19" s="651"/>
      <c r="O19" s="651"/>
      <c r="P19" s="651"/>
      <c r="Q19" s="651"/>
      <c r="R19" s="651"/>
      <c r="S19" s="651"/>
      <c r="T19" s="651"/>
      <c r="U19" s="651"/>
      <c r="V19" s="651"/>
      <c r="W19" s="651"/>
      <c r="X19" s="651"/>
      <c r="Y19" s="651"/>
      <c r="Z19" s="651"/>
      <c r="AA19" s="651"/>
      <c r="AB19" s="651"/>
      <c r="AC19" s="651"/>
      <c r="AD19" s="651"/>
      <c r="AE19" s="651"/>
      <c r="AF19" s="651"/>
      <c r="AG19" s="651"/>
      <c r="AH19" s="651"/>
      <c r="AI19" s="651"/>
      <c r="AJ19" s="651"/>
      <c r="AK19" s="651"/>
      <c r="AL19" s="651"/>
      <c r="AM19" s="651"/>
      <c r="AN19" s="651"/>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R19">
        <v>46</v>
      </c>
      <c r="CS19" t="s">
        <v>3669</v>
      </c>
    </row>
    <row r="20" spans="1:97" ht="5.25" customHeight="1" x14ac:dyDescent="0.2">
      <c r="A20" s="7"/>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6"/>
      <c r="CA20" s="6"/>
      <c r="CB20" s="6"/>
      <c r="CC20" s="6"/>
      <c r="CD20" s="6"/>
      <c r="CE20" s="6"/>
      <c r="CF20" s="6"/>
      <c r="CG20" s="6"/>
      <c r="CH20" s="6"/>
      <c r="CI20" s="6"/>
      <c r="CJ20" s="6"/>
      <c r="CK20" s="6"/>
      <c r="CL20" s="6"/>
      <c r="CR20">
        <v>47</v>
      </c>
      <c r="CS20" t="s">
        <v>4602</v>
      </c>
    </row>
    <row r="21" spans="1:97" ht="6" customHeight="1" x14ac:dyDescent="0.2">
      <c r="A21" s="3"/>
      <c r="B21" s="647" t="s">
        <v>415</v>
      </c>
      <c r="C21" s="605"/>
      <c r="D21" s="603" t="s">
        <v>416</v>
      </c>
      <c r="E21" s="604"/>
      <c r="F21" s="604"/>
      <c r="G21" s="604"/>
      <c r="H21" s="604"/>
      <c r="I21" s="604"/>
      <c r="J21" s="604"/>
      <c r="K21" s="604"/>
      <c r="L21" s="604"/>
      <c r="M21" s="604"/>
      <c r="N21" s="604"/>
      <c r="O21" s="604"/>
      <c r="P21" s="604"/>
      <c r="Q21" s="604"/>
      <c r="R21" s="604"/>
      <c r="S21" s="604"/>
      <c r="T21" s="604"/>
      <c r="U21" s="604"/>
      <c r="V21" s="604"/>
      <c r="W21" s="604"/>
      <c r="X21" s="604"/>
      <c r="Y21" s="604"/>
      <c r="Z21" s="604"/>
      <c r="AA21" s="604"/>
      <c r="AB21" s="605"/>
      <c r="AC21" s="631" t="s">
        <v>482</v>
      </c>
      <c r="AD21" s="604"/>
      <c r="AE21" s="604"/>
      <c r="AF21" s="604"/>
      <c r="AG21" s="604"/>
      <c r="AH21" s="604"/>
      <c r="AI21" s="604"/>
      <c r="AJ21" s="604"/>
      <c r="AK21" s="604"/>
      <c r="AL21" s="604"/>
      <c r="AM21" s="604"/>
      <c r="AN21" s="632"/>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6"/>
      <c r="CA21" s="6"/>
      <c r="CB21" s="6"/>
      <c r="CC21" s="6"/>
      <c r="CD21" s="6"/>
      <c r="CE21" s="6"/>
      <c r="CF21" s="6"/>
      <c r="CG21" s="6"/>
      <c r="CH21" s="6"/>
      <c r="CI21" s="6"/>
      <c r="CJ21" s="6"/>
      <c r="CK21" s="6"/>
      <c r="CL21" s="6"/>
      <c r="CR21">
        <v>48</v>
      </c>
      <c r="CS21" t="s">
        <v>3670</v>
      </c>
    </row>
    <row r="22" spans="1:97" ht="8.25" customHeight="1" x14ac:dyDescent="0.2">
      <c r="A22" s="9"/>
      <c r="B22" s="648"/>
      <c r="C22" s="608"/>
      <c r="D22" s="606"/>
      <c r="E22" s="607"/>
      <c r="F22" s="607"/>
      <c r="G22" s="607"/>
      <c r="H22" s="607"/>
      <c r="I22" s="607"/>
      <c r="J22" s="607"/>
      <c r="K22" s="607"/>
      <c r="L22" s="607"/>
      <c r="M22" s="607"/>
      <c r="N22" s="607"/>
      <c r="O22" s="607"/>
      <c r="P22" s="607"/>
      <c r="Q22" s="607"/>
      <c r="R22" s="607"/>
      <c r="S22" s="607"/>
      <c r="T22" s="607"/>
      <c r="U22" s="607"/>
      <c r="V22" s="607"/>
      <c r="W22" s="607"/>
      <c r="X22" s="607"/>
      <c r="Y22" s="607"/>
      <c r="Z22" s="607"/>
      <c r="AA22" s="607"/>
      <c r="AB22" s="608"/>
      <c r="AC22" s="606"/>
      <c r="AD22" s="607"/>
      <c r="AE22" s="607"/>
      <c r="AF22" s="607"/>
      <c r="AG22" s="607"/>
      <c r="AH22" s="607"/>
      <c r="AI22" s="607"/>
      <c r="AJ22" s="607"/>
      <c r="AK22" s="607"/>
      <c r="AL22" s="607"/>
      <c r="AM22" s="607"/>
      <c r="AN22" s="633"/>
      <c r="AO22" s="9"/>
      <c r="AP22" s="10"/>
      <c r="AQ22" s="10"/>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9"/>
      <c r="BS22" s="9"/>
      <c r="BT22" s="9"/>
      <c r="BU22" s="9"/>
      <c r="BV22" s="9"/>
      <c r="BW22" s="9"/>
      <c r="BX22" s="9"/>
      <c r="BY22" s="9"/>
      <c r="BZ22" s="6"/>
      <c r="CA22" s="6"/>
      <c r="CB22" s="6"/>
      <c r="CC22" s="6"/>
      <c r="CD22" s="6"/>
      <c r="CE22" s="6"/>
      <c r="CF22" s="6"/>
      <c r="CG22" s="6"/>
      <c r="CH22" s="6"/>
      <c r="CI22" s="6"/>
      <c r="CJ22" s="6"/>
      <c r="CK22" s="6"/>
      <c r="CL22" s="6"/>
      <c r="CR22">
        <v>49</v>
      </c>
      <c r="CS22" t="s">
        <v>3669</v>
      </c>
    </row>
    <row r="23" spans="1:97" ht="12.75" customHeight="1" x14ac:dyDescent="0.2">
      <c r="A23" s="6"/>
      <c r="B23" s="621">
        <v>1</v>
      </c>
      <c r="C23" s="622"/>
      <c r="D23" s="618" t="str">
        <f>IF(AC23=0,"","Intrångsersättning")</f>
        <v>Intrångsersättning</v>
      </c>
      <c r="E23" s="619"/>
      <c r="F23" s="619"/>
      <c r="G23" s="619"/>
      <c r="H23" s="619"/>
      <c r="I23" s="619"/>
      <c r="J23" s="619"/>
      <c r="K23" s="619"/>
      <c r="L23" s="619"/>
      <c r="M23" s="619"/>
      <c r="N23" s="619"/>
      <c r="O23" s="619"/>
      <c r="P23" s="619"/>
      <c r="Q23" s="619"/>
      <c r="R23" s="619"/>
      <c r="S23" s="619"/>
      <c r="T23" s="619"/>
      <c r="U23" s="619"/>
      <c r="V23" s="619"/>
      <c r="W23" s="619"/>
      <c r="X23" s="619"/>
      <c r="Y23" s="619"/>
      <c r="Z23" s="619"/>
      <c r="AA23" s="619"/>
      <c r="AB23" s="620"/>
      <c r="AC23" s="817">
        <f>IF('SCA, HOLMENS_Sammandrag'!AB32="",'SCA, HOLMENS_Sammandrag'!AB32-'SCA, HOLMENS_Sammandrag'!AB25,'SCA, HOLMENS_Sammandrag'!AB30-'SCA, HOLMENS_Sammandrag'!AB25)</f>
        <v>2700</v>
      </c>
      <c r="AD23" s="818"/>
      <c r="AE23" s="818"/>
      <c r="AF23" s="818"/>
      <c r="AG23" s="818"/>
      <c r="AH23" s="818"/>
      <c r="AI23" s="818"/>
      <c r="AJ23" s="818"/>
      <c r="AK23" s="818"/>
      <c r="AL23" s="818"/>
      <c r="AM23" s="818"/>
      <c r="AN23" s="819"/>
      <c r="AO23" s="6"/>
      <c r="AP23" s="6"/>
      <c r="AQ23" s="114"/>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R23">
        <v>50</v>
      </c>
      <c r="CS23" t="s">
        <v>3670</v>
      </c>
    </row>
    <row r="24" spans="1:97" ht="12.75" customHeight="1" x14ac:dyDescent="0.2">
      <c r="A24" s="6"/>
      <c r="B24" s="621">
        <v>2</v>
      </c>
      <c r="C24" s="622"/>
      <c r="D24" s="593"/>
      <c r="E24" s="594"/>
      <c r="F24" s="594"/>
      <c r="G24" s="594"/>
      <c r="H24" s="594"/>
      <c r="I24" s="594"/>
      <c r="J24" s="594"/>
      <c r="K24" s="594"/>
      <c r="L24" s="594"/>
      <c r="M24" s="594"/>
      <c r="N24" s="594"/>
      <c r="O24" s="594"/>
      <c r="P24" s="594"/>
      <c r="Q24" s="594"/>
      <c r="R24" s="594"/>
      <c r="S24" s="594"/>
      <c r="T24" s="594"/>
      <c r="U24" s="594"/>
      <c r="V24" s="594"/>
      <c r="W24" s="594"/>
      <c r="X24" s="594"/>
      <c r="Y24" s="594"/>
      <c r="Z24" s="594"/>
      <c r="AA24" s="594"/>
      <c r="AB24" s="595"/>
      <c r="AC24" s="623"/>
      <c r="AD24" s="624"/>
      <c r="AE24" s="624"/>
      <c r="AF24" s="624"/>
      <c r="AG24" s="624"/>
      <c r="AH24" s="624"/>
      <c r="AI24" s="624"/>
      <c r="AJ24" s="624"/>
      <c r="AK24" s="624"/>
      <c r="AL24" s="624"/>
      <c r="AM24" s="624"/>
      <c r="AN24" s="626"/>
      <c r="AO24" s="6"/>
      <c r="AP24" s="6"/>
      <c r="AQ24" s="114"/>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R24">
        <v>51</v>
      </c>
      <c r="CS24" t="s">
        <v>3669</v>
      </c>
    </row>
    <row r="25" spans="1:97" ht="12.75" customHeight="1" x14ac:dyDescent="0.2">
      <c r="A25" s="6"/>
      <c r="B25" s="621">
        <v>3</v>
      </c>
      <c r="C25" s="622"/>
      <c r="D25" s="618" t="str">
        <f>IF(AC25=0,"","Fördyrad avverkning")</f>
        <v/>
      </c>
      <c r="E25" s="619"/>
      <c r="F25" s="619"/>
      <c r="G25" s="619"/>
      <c r="H25" s="619"/>
      <c r="I25" s="619"/>
      <c r="J25" s="619"/>
      <c r="K25" s="619"/>
      <c r="L25" s="619"/>
      <c r="M25" s="619"/>
      <c r="N25" s="619"/>
      <c r="O25" s="619"/>
      <c r="P25" s="619"/>
      <c r="Q25" s="619"/>
      <c r="R25" s="619"/>
      <c r="S25" s="619"/>
      <c r="T25" s="619"/>
      <c r="U25" s="619"/>
      <c r="V25" s="619"/>
      <c r="W25" s="619"/>
      <c r="X25" s="619"/>
      <c r="Y25" s="619"/>
      <c r="Z25" s="619"/>
      <c r="AA25" s="619"/>
      <c r="AB25" s="620"/>
      <c r="AC25" s="628">
        <f>'SCA, HOLMENS_Sammandrag'!AB25</f>
        <v>0</v>
      </c>
      <c r="AD25" s="629"/>
      <c r="AE25" s="629"/>
      <c r="AF25" s="629"/>
      <c r="AG25" s="629"/>
      <c r="AH25" s="629"/>
      <c r="AI25" s="629"/>
      <c r="AJ25" s="629"/>
      <c r="AK25" s="629"/>
      <c r="AL25" s="629"/>
      <c r="AM25" s="629"/>
      <c r="AN25" s="630"/>
      <c r="AO25" s="6"/>
      <c r="AP25" s="10"/>
      <c r="AQ25" s="114"/>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R25">
        <v>52</v>
      </c>
      <c r="CS25" t="s">
        <v>4602</v>
      </c>
    </row>
    <row r="26" spans="1:97" ht="12.75" customHeight="1" x14ac:dyDescent="0.2">
      <c r="A26" s="6"/>
      <c r="B26" s="621">
        <v>4</v>
      </c>
      <c r="C26" s="622"/>
      <c r="D26" s="618" t="str">
        <f>IF(AC26=0,"","Köp av rotpost")</f>
        <v/>
      </c>
      <c r="E26" s="619"/>
      <c r="F26" s="619"/>
      <c r="G26" s="619"/>
      <c r="H26" s="619"/>
      <c r="I26" s="619"/>
      <c r="J26" s="619"/>
      <c r="K26" s="619"/>
      <c r="L26" s="619"/>
      <c r="M26" s="619"/>
      <c r="N26" s="619"/>
      <c r="O26" s="619"/>
      <c r="P26" s="619"/>
      <c r="Q26" s="619"/>
      <c r="R26" s="619"/>
      <c r="S26" s="619"/>
      <c r="T26" s="619"/>
      <c r="U26" s="619"/>
      <c r="V26" s="619"/>
      <c r="W26" s="619"/>
      <c r="X26" s="619"/>
      <c r="Y26" s="619"/>
      <c r="Z26" s="619"/>
      <c r="AA26" s="619"/>
      <c r="AB26" s="620"/>
      <c r="AC26" s="623"/>
      <c r="AD26" s="624"/>
      <c r="AE26" s="624"/>
      <c r="AF26" s="624"/>
      <c r="AG26" s="624"/>
      <c r="AH26" s="624"/>
      <c r="AI26" s="624"/>
      <c r="AJ26" s="624"/>
      <c r="AK26" s="624"/>
      <c r="AL26" s="624"/>
      <c r="AM26" s="624"/>
      <c r="AN26" s="626"/>
      <c r="AO26" s="6"/>
      <c r="AP26" s="10"/>
      <c r="AQ26" s="114"/>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R26">
        <v>53</v>
      </c>
      <c r="CS26" t="s">
        <v>3669</v>
      </c>
    </row>
    <row r="27" spans="1:97" ht="12.75" customHeight="1" x14ac:dyDescent="0.2">
      <c r="A27" s="6"/>
      <c r="B27" s="621">
        <v>5</v>
      </c>
      <c r="C27" s="622"/>
      <c r="D27" s="618" t="str">
        <f>IF(AC27=0,"","Moms")</f>
        <v/>
      </c>
      <c r="E27" s="627"/>
      <c r="F27" s="627"/>
      <c r="G27" s="627"/>
      <c r="H27" s="627"/>
      <c r="I27" s="627"/>
      <c r="J27" s="627"/>
      <c r="K27" s="627"/>
      <c r="L27" s="627"/>
      <c r="M27" s="627"/>
      <c r="N27" s="627"/>
      <c r="O27" s="627"/>
      <c r="P27" s="627"/>
      <c r="Q27" s="627"/>
      <c r="R27" s="627"/>
      <c r="S27" s="627"/>
      <c r="T27" s="627"/>
      <c r="U27" s="627"/>
      <c r="V27" s="627"/>
      <c r="W27" s="627"/>
      <c r="X27" s="627"/>
      <c r="Y27" s="627"/>
      <c r="Z27" s="627"/>
      <c r="AA27" s="627"/>
      <c r="AB27" s="622"/>
      <c r="AC27" s="628">
        <f>0.25*(AC26)</f>
        <v>0</v>
      </c>
      <c r="AD27" s="629"/>
      <c r="AE27" s="629"/>
      <c r="AF27" s="629"/>
      <c r="AG27" s="629"/>
      <c r="AH27" s="629"/>
      <c r="AI27" s="629"/>
      <c r="AJ27" s="629"/>
      <c r="AK27" s="629"/>
      <c r="AL27" s="629"/>
      <c r="AM27" s="629"/>
      <c r="AN27" s="630"/>
      <c r="AO27" s="6"/>
      <c r="AP27" s="10"/>
      <c r="AQ27" s="114"/>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R27">
        <v>54</v>
      </c>
      <c r="CS27" t="s">
        <v>4602</v>
      </c>
    </row>
    <row r="28" spans="1:97" ht="12.75" customHeight="1" x14ac:dyDescent="0.2">
      <c r="A28" s="6"/>
      <c r="B28" s="621">
        <v>6</v>
      </c>
      <c r="C28" s="622"/>
      <c r="D28" s="593"/>
      <c r="E28" s="594"/>
      <c r="F28" s="594"/>
      <c r="G28" s="594"/>
      <c r="H28" s="594"/>
      <c r="I28" s="594"/>
      <c r="J28" s="594"/>
      <c r="K28" s="594"/>
      <c r="L28" s="594"/>
      <c r="M28" s="594"/>
      <c r="N28" s="594"/>
      <c r="O28" s="594"/>
      <c r="P28" s="594"/>
      <c r="Q28" s="594"/>
      <c r="R28" s="594"/>
      <c r="S28" s="594"/>
      <c r="T28" s="594"/>
      <c r="U28" s="594"/>
      <c r="V28" s="594"/>
      <c r="W28" s="594"/>
      <c r="X28" s="594"/>
      <c r="Y28" s="594"/>
      <c r="Z28" s="594"/>
      <c r="AA28" s="594"/>
      <c r="AB28" s="595"/>
      <c r="AC28" s="623"/>
      <c r="AD28" s="645"/>
      <c r="AE28" s="645"/>
      <c r="AF28" s="645"/>
      <c r="AG28" s="645"/>
      <c r="AH28" s="645"/>
      <c r="AI28" s="645"/>
      <c r="AJ28" s="645"/>
      <c r="AK28" s="645"/>
      <c r="AL28" s="645"/>
      <c r="AM28" s="645"/>
      <c r="AN28" s="64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R28">
        <v>57</v>
      </c>
      <c r="CS28" t="s">
        <v>3669</v>
      </c>
    </row>
    <row r="29" spans="1:97" ht="12.75" customHeight="1" x14ac:dyDescent="0.2">
      <c r="A29" s="6"/>
      <c r="B29" s="621">
        <v>7</v>
      </c>
      <c r="C29" s="622"/>
      <c r="D29" s="593"/>
      <c r="E29" s="594"/>
      <c r="F29" s="594"/>
      <c r="G29" s="594"/>
      <c r="H29" s="594"/>
      <c r="I29" s="594"/>
      <c r="J29" s="594"/>
      <c r="K29" s="594"/>
      <c r="L29" s="594"/>
      <c r="M29" s="594"/>
      <c r="N29" s="594"/>
      <c r="O29" s="594"/>
      <c r="P29" s="594"/>
      <c r="Q29" s="594"/>
      <c r="R29" s="594"/>
      <c r="S29" s="594"/>
      <c r="T29" s="594"/>
      <c r="U29" s="594"/>
      <c r="V29" s="594"/>
      <c r="W29" s="594"/>
      <c r="X29" s="594"/>
      <c r="Y29" s="594"/>
      <c r="Z29" s="594"/>
      <c r="AA29" s="594"/>
      <c r="AB29" s="595"/>
      <c r="AC29" s="623"/>
      <c r="AD29" s="645"/>
      <c r="AE29" s="645"/>
      <c r="AF29" s="645"/>
      <c r="AG29" s="645"/>
      <c r="AH29" s="645"/>
      <c r="AI29" s="645"/>
      <c r="AJ29" s="645"/>
      <c r="AK29" s="645"/>
      <c r="AL29" s="645"/>
      <c r="AM29" s="645"/>
      <c r="AN29" s="64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R29">
        <v>58</v>
      </c>
      <c r="CS29" t="s">
        <v>3669</v>
      </c>
    </row>
    <row r="30" spans="1:97" ht="15" x14ac:dyDescent="0.25">
      <c r="A30" s="7"/>
      <c r="B30" s="3"/>
      <c r="C30" s="3"/>
      <c r="D30" s="3"/>
      <c r="E30" s="3"/>
      <c r="F30" s="3"/>
      <c r="G30" s="3"/>
      <c r="H30" s="3"/>
      <c r="I30" s="3"/>
      <c r="J30" s="3"/>
      <c r="K30" s="3"/>
      <c r="L30" s="3"/>
      <c r="M30" s="3"/>
      <c r="N30" s="3"/>
      <c r="O30" s="3"/>
      <c r="P30" s="3"/>
      <c r="Q30" s="3"/>
      <c r="R30" s="3"/>
      <c r="S30" s="3"/>
      <c r="T30" s="3"/>
      <c r="U30" s="3"/>
      <c r="V30" s="3"/>
      <c r="W30" s="3"/>
      <c r="X30" s="3"/>
      <c r="Y30" s="659" t="s">
        <v>417</v>
      </c>
      <c r="Z30" s="638"/>
      <c r="AA30" s="638"/>
      <c r="AB30" s="638"/>
      <c r="AC30" s="656">
        <f>SUM(AC23:AN29)</f>
        <v>2700</v>
      </c>
      <c r="AD30" s="657"/>
      <c r="AE30" s="657"/>
      <c r="AF30" s="657"/>
      <c r="AG30" s="657"/>
      <c r="AH30" s="657"/>
      <c r="AI30" s="657"/>
      <c r="AJ30" s="657"/>
      <c r="AK30" s="657"/>
      <c r="AL30" s="657"/>
      <c r="AM30" s="657"/>
      <c r="AN30" s="658"/>
      <c r="AO30" s="6"/>
      <c r="AP30" s="6"/>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6"/>
      <c r="CA30" s="6"/>
      <c r="CB30" s="6"/>
      <c r="CC30" s="6"/>
      <c r="CD30" s="6"/>
      <c r="CE30" s="6"/>
      <c r="CF30" s="6"/>
      <c r="CG30" s="6"/>
      <c r="CH30" s="6"/>
      <c r="CI30" s="6"/>
      <c r="CJ30" s="6"/>
      <c r="CK30" s="6"/>
      <c r="CL30" s="6"/>
      <c r="CR30">
        <v>60</v>
      </c>
      <c r="CS30" t="s">
        <v>3669</v>
      </c>
    </row>
    <row r="31" spans="1:97" ht="5.25" customHeight="1" x14ac:dyDescent="0.2">
      <c r="A31" s="7"/>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6"/>
      <c r="CA31" s="6"/>
      <c r="CB31" s="6"/>
      <c r="CC31" s="6"/>
      <c r="CD31" s="6"/>
      <c r="CE31" s="6"/>
      <c r="CF31" s="6"/>
      <c r="CG31" s="6"/>
      <c r="CH31" s="6"/>
      <c r="CI31" s="6"/>
      <c r="CJ31" s="6"/>
      <c r="CK31" s="6"/>
      <c r="CL31" s="6"/>
      <c r="CR31">
        <v>61</v>
      </c>
      <c r="CS31" t="s">
        <v>3670</v>
      </c>
    </row>
    <row r="32" spans="1:97" ht="10.5" customHeight="1" x14ac:dyDescent="0.2">
      <c r="A32" s="3"/>
      <c r="B32" s="640" t="s">
        <v>415</v>
      </c>
      <c r="C32" s="641"/>
      <c r="D32" s="637" t="s">
        <v>481</v>
      </c>
      <c r="E32" s="638"/>
      <c r="F32" s="638"/>
      <c r="G32" s="638"/>
      <c r="H32" s="638"/>
      <c r="I32" s="638"/>
      <c r="J32" s="638"/>
      <c r="K32" s="638"/>
      <c r="L32" s="639"/>
      <c r="M32" s="637" t="s">
        <v>483</v>
      </c>
      <c r="N32" s="638"/>
      <c r="O32" s="638"/>
      <c r="P32" s="639"/>
      <c r="Q32" s="637" t="s">
        <v>484</v>
      </c>
      <c r="R32" s="638"/>
      <c r="S32" s="638"/>
      <c r="T32" s="639"/>
      <c r="U32" s="637" t="s">
        <v>485</v>
      </c>
      <c r="V32" s="638"/>
      <c r="W32" s="638"/>
      <c r="X32" s="639"/>
      <c r="Y32" s="637" t="s">
        <v>486</v>
      </c>
      <c r="Z32" s="638"/>
      <c r="AA32" s="638"/>
      <c r="AB32" s="639"/>
      <c r="AC32" s="637" t="s">
        <v>487</v>
      </c>
      <c r="AD32" s="638"/>
      <c r="AE32" s="638"/>
      <c r="AF32" s="639"/>
      <c r="AG32" s="637" t="s">
        <v>488</v>
      </c>
      <c r="AH32" s="638"/>
      <c r="AI32" s="638"/>
      <c r="AJ32" s="639"/>
      <c r="AK32" s="637" t="s">
        <v>418</v>
      </c>
      <c r="AL32" s="638"/>
      <c r="AM32" s="638"/>
      <c r="AN32" s="639"/>
      <c r="AO32" s="637" t="s">
        <v>419</v>
      </c>
      <c r="AP32" s="638"/>
      <c r="AQ32" s="638"/>
      <c r="AR32" s="638"/>
      <c r="AS32" s="639"/>
      <c r="AT32" s="637" t="s">
        <v>420</v>
      </c>
      <c r="AU32" s="638"/>
      <c r="AV32" s="638"/>
      <c r="AW32" s="639"/>
      <c r="AX32" s="637" t="s">
        <v>3666</v>
      </c>
      <c r="AY32" s="638"/>
      <c r="AZ32" s="638"/>
      <c r="BA32" s="638"/>
      <c r="BB32" s="639"/>
      <c r="BC32" s="637" t="s">
        <v>489</v>
      </c>
      <c r="BD32" s="638"/>
      <c r="BE32" s="638"/>
      <c r="BF32" s="639"/>
      <c r="BG32" s="637" t="s">
        <v>421</v>
      </c>
      <c r="BH32" s="639"/>
      <c r="BI32" s="637" t="s">
        <v>422</v>
      </c>
      <c r="BJ32" s="638"/>
      <c r="BK32" s="638"/>
      <c r="BL32" s="639"/>
      <c r="BM32" s="637" t="s">
        <v>423</v>
      </c>
      <c r="BN32" s="638"/>
      <c r="BO32" s="638"/>
      <c r="BP32" s="639"/>
      <c r="BQ32" s="637" t="s">
        <v>424</v>
      </c>
      <c r="BR32" s="638"/>
      <c r="BS32" s="638"/>
      <c r="BT32" s="639"/>
      <c r="BU32" s="637" t="s">
        <v>3667</v>
      </c>
      <c r="BV32" s="638"/>
      <c r="BW32" s="638"/>
      <c r="BX32" s="674"/>
      <c r="BY32" s="3"/>
      <c r="BZ32" s="6"/>
      <c r="CA32" s="6"/>
      <c r="CB32" s="6"/>
      <c r="CC32" s="6"/>
      <c r="CD32" s="6"/>
      <c r="CE32" s="6"/>
      <c r="CF32" s="6"/>
      <c r="CG32" s="6"/>
      <c r="CH32" s="6"/>
      <c r="CI32" s="6"/>
      <c r="CJ32" s="6"/>
      <c r="CK32" s="6"/>
      <c r="CL32" s="6"/>
    </row>
    <row r="33" spans="1:90" ht="14.25" x14ac:dyDescent="0.2">
      <c r="A33" s="6"/>
      <c r="B33" s="670">
        <v>1</v>
      </c>
      <c r="C33" s="669"/>
      <c r="D33" s="660">
        <f t="shared" ref="D33:D39" si="0">AC23</f>
        <v>2700</v>
      </c>
      <c r="E33" s="661"/>
      <c r="F33" s="661"/>
      <c r="G33" s="661"/>
      <c r="H33" s="661"/>
      <c r="I33" s="661"/>
      <c r="J33" s="661"/>
      <c r="K33" s="661"/>
      <c r="L33" s="662"/>
      <c r="M33" s="671">
        <v>8022</v>
      </c>
      <c r="N33" s="672"/>
      <c r="O33" s="672"/>
      <c r="P33" s="673"/>
      <c r="Q33" s="642" t="s">
        <v>1085</v>
      </c>
      <c r="R33" s="643"/>
      <c r="S33" s="643"/>
      <c r="T33" s="644"/>
      <c r="U33" s="642">
        <v>1281</v>
      </c>
      <c r="V33" s="643"/>
      <c r="W33" s="643"/>
      <c r="X33" s="644"/>
      <c r="Y33" s="664">
        <f>'SCA, HOLMENS_Sammandrag'!E10</f>
        <v>0</v>
      </c>
      <c r="Z33" s="665"/>
      <c r="AA33" s="665"/>
      <c r="AB33" s="666"/>
      <c r="AC33" s="671" t="s">
        <v>425</v>
      </c>
      <c r="AD33" s="672"/>
      <c r="AE33" s="672"/>
      <c r="AF33" s="673"/>
      <c r="AG33" s="667"/>
      <c r="AH33" s="668"/>
      <c r="AI33" s="668"/>
      <c r="AJ33" s="669"/>
      <c r="AK33" s="667"/>
      <c r="AL33" s="668"/>
      <c r="AM33" s="668"/>
      <c r="AN33" s="669"/>
      <c r="AO33" s="667"/>
      <c r="AP33" s="668"/>
      <c r="AQ33" s="668"/>
      <c r="AR33" s="668"/>
      <c r="AS33" s="669"/>
      <c r="AT33" s="667"/>
      <c r="AU33" s="668"/>
      <c r="AV33" s="668"/>
      <c r="AW33" s="669"/>
      <c r="AX33" s="663">
        <v>36</v>
      </c>
      <c r="AY33" s="643"/>
      <c r="AZ33" s="643"/>
      <c r="BA33" s="643"/>
      <c r="BB33" s="644"/>
      <c r="BC33" s="664" t="s">
        <v>426</v>
      </c>
      <c r="BD33" s="665"/>
      <c r="BE33" s="665"/>
      <c r="BF33" s="666"/>
      <c r="BG33" s="667"/>
      <c r="BH33" s="669"/>
      <c r="BI33" s="667"/>
      <c r="BJ33" s="668"/>
      <c r="BK33" s="668"/>
      <c r="BL33" s="669"/>
      <c r="BM33" s="667"/>
      <c r="BN33" s="668"/>
      <c r="BO33" s="668"/>
      <c r="BP33" s="669"/>
      <c r="BQ33" s="680" t="s">
        <v>2985</v>
      </c>
      <c r="BR33" s="681"/>
      <c r="BS33" s="681"/>
      <c r="BT33" s="682"/>
      <c r="BU33" s="663">
        <v>0</v>
      </c>
      <c r="BV33" s="643"/>
      <c r="BW33" s="643"/>
      <c r="BX33" s="675"/>
      <c r="BY33" s="6"/>
      <c r="BZ33" s="6"/>
      <c r="CA33" s="6"/>
      <c r="CB33" s="6"/>
      <c r="CC33" s="6"/>
      <c r="CD33" s="6"/>
      <c r="CE33" s="6"/>
      <c r="CF33" s="6"/>
      <c r="CG33" s="6"/>
      <c r="CH33" s="6"/>
      <c r="CI33" s="6"/>
      <c r="CJ33" s="6"/>
      <c r="CK33" s="6"/>
      <c r="CL33" s="6"/>
    </row>
    <row r="34" spans="1:90" ht="14.25" x14ac:dyDescent="0.2">
      <c r="A34" s="6"/>
      <c r="B34" s="621">
        <v>2</v>
      </c>
      <c r="C34" s="694"/>
      <c r="D34" s="685">
        <f>AC24</f>
        <v>0</v>
      </c>
      <c r="E34" s="686"/>
      <c r="F34" s="686"/>
      <c r="G34" s="686"/>
      <c r="H34" s="686"/>
      <c r="I34" s="686"/>
      <c r="J34" s="686"/>
      <c r="K34" s="686"/>
      <c r="L34" s="687"/>
      <c r="M34" s="685" t="str">
        <f t="shared" ref="M34:M39" si="1">IF($D34=0,"",M$33)</f>
        <v/>
      </c>
      <c r="N34" s="686"/>
      <c r="O34" s="686"/>
      <c r="P34" s="687"/>
      <c r="Q34" s="676" t="str">
        <f>IF($D34=0,"",Q$33)</f>
        <v/>
      </c>
      <c r="R34" s="677"/>
      <c r="S34" s="677"/>
      <c r="T34" s="678"/>
      <c r="U34" s="676" t="str">
        <f>IF($D34=0,"",U$33)</f>
        <v/>
      </c>
      <c r="V34" s="677"/>
      <c r="W34" s="677"/>
      <c r="X34" s="678"/>
      <c r="Y34" s="676" t="str">
        <f>IF($D34=0,"",Y$33)</f>
        <v/>
      </c>
      <c r="Z34" s="677"/>
      <c r="AA34" s="677"/>
      <c r="AB34" s="678"/>
      <c r="AC34" s="685" t="str">
        <f>IF($D34=0,"","OTH")</f>
        <v/>
      </c>
      <c r="AD34" s="686"/>
      <c r="AE34" s="686"/>
      <c r="AF34" s="687"/>
      <c r="AG34" s="679"/>
      <c r="AH34" s="627"/>
      <c r="AI34" s="627"/>
      <c r="AJ34" s="622"/>
      <c r="AK34" s="679"/>
      <c r="AL34" s="627"/>
      <c r="AM34" s="627"/>
      <c r="AN34" s="622"/>
      <c r="AO34" s="679"/>
      <c r="AP34" s="627"/>
      <c r="AQ34" s="627"/>
      <c r="AR34" s="627"/>
      <c r="AS34" s="622"/>
      <c r="AT34" s="679"/>
      <c r="AU34" s="627"/>
      <c r="AV34" s="627"/>
      <c r="AW34" s="622"/>
      <c r="AX34" s="676" t="str">
        <f>IF($D34=0,"",$AX$33)</f>
        <v/>
      </c>
      <c r="AY34" s="677"/>
      <c r="AZ34" s="677"/>
      <c r="BA34" s="677"/>
      <c r="BB34" s="678"/>
      <c r="BC34" s="676" t="str">
        <f>IF($D34=0,"",$BC$33)</f>
        <v/>
      </c>
      <c r="BD34" s="677"/>
      <c r="BE34" s="677"/>
      <c r="BF34" s="678"/>
      <c r="BG34" s="679"/>
      <c r="BH34" s="622"/>
      <c r="BI34" s="679"/>
      <c r="BJ34" s="627"/>
      <c r="BK34" s="627"/>
      <c r="BL34" s="622"/>
      <c r="BM34" s="679"/>
      <c r="BN34" s="627"/>
      <c r="BO34" s="627"/>
      <c r="BP34" s="622"/>
      <c r="BQ34" s="676" t="str">
        <f>IF($D34=0,"",$BQ$33)</f>
        <v/>
      </c>
      <c r="BR34" s="677"/>
      <c r="BS34" s="677"/>
      <c r="BT34" s="678"/>
      <c r="BU34" s="676" t="str">
        <f>IF($D$34=0,"",$BU$33)</f>
        <v/>
      </c>
      <c r="BV34" s="677"/>
      <c r="BW34" s="677"/>
      <c r="BX34" s="683"/>
      <c r="BY34" s="6"/>
      <c r="BZ34" s="6"/>
      <c r="CA34" s="6"/>
      <c r="CB34" s="6"/>
      <c r="CC34" s="6"/>
      <c r="CD34" s="6"/>
      <c r="CE34" s="6"/>
      <c r="CF34" s="6"/>
      <c r="CG34" s="6"/>
      <c r="CH34" s="6"/>
      <c r="CI34" s="6"/>
      <c r="CJ34" s="6"/>
      <c r="CK34" s="6"/>
      <c r="CL34" s="6"/>
    </row>
    <row r="35" spans="1:90" ht="14.25" x14ac:dyDescent="0.2">
      <c r="A35" s="6"/>
      <c r="B35" s="621">
        <v>3</v>
      </c>
      <c r="C35" s="694"/>
      <c r="D35" s="705">
        <f t="shared" si="0"/>
        <v>0</v>
      </c>
      <c r="E35" s="706"/>
      <c r="F35" s="706"/>
      <c r="G35" s="706"/>
      <c r="H35" s="706"/>
      <c r="I35" s="706"/>
      <c r="J35" s="706"/>
      <c r="K35" s="706"/>
      <c r="L35" s="707"/>
      <c r="M35" s="685" t="str">
        <f t="shared" si="1"/>
        <v/>
      </c>
      <c r="N35" s="686"/>
      <c r="O35" s="686"/>
      <c r="P35" s="687"/>
      <c r="Q35" s="676" t="str">
        <f>IF($D35=0,"",Q$33)</f>
        <v/>
      </c>
      <c r="R35" s="677"/>
      <c r="S35" s="677"/>
      <c r="T35" s="678"/>
      <c r="U35" s="676" t="str">
        <f>IF($D35=0,"",U$33)</f>
        <v/>
      </c>
      <c r="V35" s="677"/>
      <c r="W35" s="677"/>
      <c r="X35" s="678"/>
      <c r="Y35" s="676" t="str">
        <f>IF($D35=0,"",Y$33)</f>
        <v/>
      </c>
      <c r="Z35" s="677"/>
      <c r="AA35" s="677"/>
      <c r="AB35" s="678"/>
      <c r="AC35" s="685" t="str">
        <f>IF($D35=0,"","OTH")</f>
        <v/>
      </c>
      <c r="AD35" s="686"/>
      <c r="AE35" s="686"/>
      <c r="AF35" s="687"/>
      <c r="AG35" s="679"/>
      <c r="AH35" s="627"/>
      <c r="AI35" s="627"/>
      <c r="AJ35" s="622"/>
      <c r="AK35" s="679"/>
      <c r="AL35" s="627"/>
      <c r="AM35" s="627"/>
      <c r="AN35" s="622"/>
      <c r="AO35" s="679"/>
      <c r="AP35" s="627"/>
      <c r="AQ35" s="627"/>
      <c r="AR35" s="627"/>
      <c r="AS35" s="622"/>
      <c r="AT35" s="679"/>
      <c r="AU35" s="627"/>
      <c r="AV35" s="627"/>
      <c r="AW35" s="622"/>
      <c r="AX35" s="676" t="str">
        <f>IF($D35=0,"",$AX$33)</f>
        <v/>
      </c>
      <c r="AY35" s="677"/>
      <c r="AZ35" s="677"/>
      <c r="BA35" s="677"/>
      <c r="BB35" s="678"/>
      <c r="BC35" s="676" t="str">
        <f>IF($D35=0,"",$BC$33)</f>
        <v/>
      </c>
      <c r="BD35" s="677"/>
      <c r="BE35" s="677"/>
      <c r="BF35" s="678"/>
      <c r="BG35" s="684"/>
      <c r="BH35" s="622"/>
      <c r="BI35" s="679"/>
      <c r="BJ35" s="627"/>
      <c r="BK35" s="627"/>
      <c r="BL35" s="622"/>
      <c r="BM35" s="679"/>
      <c r="BN35" s="627"/>
      <c r="BO35" s="627"/>
      <c r="BP35" s="622"/>
      <c r="BQ35" s="676" t="str">
        <f>IF($D35=0,"",$BQ$33)</f>
        <v/>
      </c>
      <c r="BR35" s="677"/>
      <c r="BS35" s="677"/>
      <c r="BT35" s="678"/>
      <c r="BU35" s="676" t="str">
        <f>IF($D35=0,"",$BU$33)</f>
        <v/>
      </c>
      <c r="BV35" s="677"/>
      <c r="BW35" s="677"/>
      <c r="BX35" s="683"/>
      <c r="BY35" s="6"/>
      <c r="BZ35" s="6"/>
      <c r="CA35" s="6"/>
      <c r="CB35" s="6"/>
      <c r="CC35" s="6"/>
      <c r="CD35" s="6"/>
      <c r="CE35" s="6"/>
      <c r="CF35" s="6"/>
      <c r="CG35" s="6"/>
      <c r="CH35" s="6"/>
      <c r="CI35" s="6"/>
      <c r="CJ35" s="6"/>
      <c r="CK35" s="6"/>
      <c r="CL35" s="6"/>
    </row>
    <row r="36" spans="1:90" ht="14.25" x14ac:dyDescent="0.2">
      <c r="A36" s="6"/>
      <c r="B36" s="621">
        <v>4</v>
      </c>
      <c r="C36" s="694"/>
      <c r="D36" s="705">
        <f t="shared" si="0"/>
        <v>0</v>
      </c>
      <c r="E36" s="706"/>
      <c r="F36" s="706"/>
      <c r="G36" s="706"/>
      <c r="H36" s="706"/>
      <c r="I36" s="706"/>
      <c r="J36" s="706"/>
      <c r="K36" s="706"/>
      <c r="L36" s="707"/>
      <c r="M36" s="685" t="str">
        <f t="shared" si="1"/>
        <v/>
      </c>
      <c r="N36" s="686"/>
      <c r="O36" s="686"/>
      <c r="P36" s="687"/>
      <c r="Q36" s="676" t="str">
        <f>IF($D36=0,"",Q$33)</f>
        <v/>
      </c>
      <c r="R36" s="677"/>
      <c r="S36" s="677"/>
      <c r="T36" s="678"/>
      <c r="U36" s="676" t="str">
        <f>IF($D36=0,"",U$33)</f>
        <v/>
      </c>
      <c r="V36" s="677"/>
      <c r="W36" s="677"/>
      <c r="X36" s="678"/>
      <c r="Y36" s="676" t="str">
        <f>IF($D36=0,"",Y$33)</f>
        <v/>
      </c>
      <c r="Z36" s="677"/>
      <c r="AA36" s="677"/>
      <c r="AB36" s="678"/>
      <c r="AC36" s="685" t="str">
        <f>IF($D36=0,"","OTH")</f>
        <v/>
      </c>
      <c r="AD36" s="686"/>
      <c r="AE36" s="686"/>
      <c r="AF36" s="687"/>
      <c r="AG36" s="679"/>
      <c r="AH36" s="627"/>
      <c r="AI36" s="627"/>
      <c r="AJ36" s="622"/>
      <c r="AK36" s="679"/>
      <c r="AL36" s="627"/>
      <c r="AM36" s="627"/>
      <c r="AN36" s="622"/>
      <c r="AO36" s="679"/>
      <c r="AP36" s="627"/>
      <c r="AQ36" s="627"/>
      <c r="AR36" s="627"/>
      <c r="AS36" s="622"/>
      <c r="AT36" s="679"/>
      <c r="AU36" s="627"/>
      <c r="AV36" s="627"/>
      <c r="AW36" s="622"/>
      <c r="AX36" s="676" t="str">
        <f>IF($D36=0,"",$AX$33)</f>
        <v/>
      </c>
      <c r="AY36" s="677"/>
      <c r="AZ36" s="677"/>
      <c r="BA36" s="677"/>
      <c r="BB36" s="678"/>
      <c r="BC36" s="676" t="str">
        <f>IF($D36=0,"",$BC$33)</f>
        <v/>
      </c>
      <c r="BD36" s="677"/>
      <c r="BE36" s="677"/>
      <c r="BF36" s="678"/>
      <c r="BG36" s="679"/>
      <c r="BH36" s="622"/>
      <c r="BI36" s="679"/>
      <c r="BJ36" s="627"/>
      <c r="BK36" s="627"/>
      <c r="BL36" s="622"/>
      <c r="BM36" s="679"/>
      <c r="BN36" s="627"/>
      <c r="BO36" s="627"/>
      <c r="BP36" s="622"/>
      <c r="BQ36" s="676" t="str">
        <f>IF($D36=0,"",$BQ$33)</f>
        <v/>
      </c>
      <c r="BR36" s="677"/>
      <c r="BS36" s="677"/>
      <c r="BT36" s="678"/>
      <c r="BU36" s="676" t="str">
        <f>IF($D36=0,"",$BU$33)</f>
        <v/>
      </c>
      <c r="BV36" s="677"/>
      <c r="BW36" s="677"/>
      <c r="BX36" s="683"/>
      <c r="BY36" s="6"/>
      <c r="BZ36" s="6"/>
      <c r="CA36" s="6"/>
      <c r="CB36" s="6"/>
      <c r="CC36" s="6"/>
      <c r="CD36" s="6"/>
      <c r="CE36" s="6"/>
      <c r="CF36" s="6"/>
      <c r="CG36" s="6"/>
      <c r="CH36" s="6"/>
      <c r="CI36" s="6"/>
      <c r="CJ36" s="6"/>
      <c r="CK36" s="6"/>
      <c r="CL36" s="6"/>
    </row>
    <row r="37" spans="1:90" ht="14.25" x14ac:dyDescent="0.2">
      <c r="A37" s="6"/>
      <c r="B37" s="621">
        <v>5</v>
      </c>
      <c r="C37" s="694"/>
      <c r="D37" s="705">
        <f t="shared" si="0"/>
        <v>0</v>
      </c>
      <c r="E37" s="706"/>
      <c r="F37" s="706"/>
      <c r="G37" s="706"/>
      <c r="H37" s="706"/>
      <c r="I37" s="706"/>
      <c r="J37" s="706"/>
      <c r="K37" s="706"/>
      <c r="L37" s="707"/>
      <c r="M37" s="685" t="str">
        <f t="shared" si="1"/>
        <v/>
      </c>
      <c r="N37" s="686"/>
      <c r="O37" s="686"/>
      <c r="P37" s="687"/>
      <c r="Q37" s="676" t="str">
        <f>IF($D37=0,"",Q$33)</f>
        <v/>
      </c>
      <c r="R37" s="677"/>
      <c r="S37" s="677"/>
      <c r="T37" s="678"/>
      <c r="U37" s="676" t="str">
        <f>IF($D37=0,"","2641")</f>
        <v/>
      </c>
      <c r="V37" s="677"/>
      <c r="W37" s="677"/>
      <c r="X37" s="678"/>
      <c r="Y37" s="688"/>
      <c r="Z37" s="689"/>
      <c r="AA37" s="689"/>
      <c r="AB37" s="690"/>
      <c r="AC37" s="685"/>
      <c r="AD37" s="686"/>
      <c r="AE37" s="686"/>
      <c r="AF37" s="687"/>
      <c r="AG37" s="679"/>
      <c r="AH37" s="627"/>
      <c r="AI37" s="627"/>
      <c r="AJ37" s="622"/>
      <c r="AK37" s="679"/>
      <c r="AL37" s="627"/>
      <c r="AM37" s="627"/>
      <c r="AN37" s="622"/>
      <c r="AO37" s="679"/>
      <c r="AP37" s="627"/>
      <c r="AQ37" s="627"/>
      <c r="AR37" s="627"/>
      <c r="AS37" s="622"/>
      <c r="AT37" s="679"/>
      <c r="AU37" s="627"/>
      <c r="AV37" s="627"/>
      <c r="AW37" s="622"/>
      <c r="AX37" s="676"/>
      <c r="AY37" s="677"/>
      <c r="AZ37" s="677"/>
      <c r="BA37" s="677"/>
      <c r="BB37" s="678"/>
      <c r="BC37" s="676"/>
      <c r="BD37" s="677"/>
      <c r="BE37" s="677"/>
      <c r="BF37" s="678"/>
      <c r="BG37" s="679"/>
      <c r="BH37" s="622"/>
      <c r="BI37" s="679"/>
      <c r="BJ37" s="627"/>
      <c r="BK37" s="627"/>
      <c r="BL37" s="622"/>
      <c r="BM37" s="679"/>
      <c r="BN37" s="627"/>
      <c r="BO37" s="627"/>
      <c r="BP37" s="622"/>
      <c r="BQ37" s="676"/>
      <c r="BR37" s="677"/>
      <c r="BS37" s="677"/>
      <c r="BT37" s="678"/>
      <c r="BU37" s="676" t="str">
        <f>IF($D37=0,"",$BU$33)</f>
        <v/>
      </c>
      <c r="BV37" s="677"/>
      <c r="BW37" s="677"/>
      <c r="BX37" s="683"/>
      <c r="BY37" s="6"/>
      <c r="BZ37" s="6"/>
      <c r="CA37" s="6"/>
      <c r="CB37" s="6"/>
      <c r="CC37" s="6"/>
      <c r="CD37" s="6"/>
      <c r="CE37" s="6"/>
      <c r="CF37" s="6"/>
      <c r="CG37" s="6"/>
      <c r="CH37" s="6"/>
      <c r="CI37" s="6"/>
      <c r="CJ37" s="6"/>
      <c r="CK37" s="6"/>
      <c r="CL37" s="6"/>
    </row>
    <row r="38" spans="1:90" ht="14.25" x14ac:dyDescent="0.2">
      <c r="A38" s="6"/>
      <c r="B38" s="621">
        <v>6</v>
      </c>
      <c r="C38" s="694"/>
      <c r="D38" s="691">
        <f t="shared" si="0"/>
        <v>0</v>
      </c>
      <c r="E38" s="692"/>
      <c r="F38" s="692"/>
      <c r="G38" s="692"/>
      <c r="H38" s="692"/>
      <c r="I38" s="692"/>
      <c r="J38" s="692"/>
      <c r="K38" s="692"/>
      <c r="L38" s="693"/>
      <c r="M38" s="685" t="str">
        <f t="shared" si="1"/>
        <v/>
      </c>
      <c r="N38" s="686"/>
      <c r="O38" s="686"/>
      <c r="P38" s="687"/>
      <c r="Q38" s="676" t="str">
        <f t="shared" ref="Q38:Q39" si="2">IF($D38=0,"",Q$33)</f>
        <v/>
      </c>
      <c r="R38" s="677"/>
      <c r="S38" s="677"/>
      <c r="T38" s="678"/>
      <c r="U38" s="676" t="str">
        <f t="shared" ref="U38:U39" si="3">IF($D38=0,"",U$33)</f>
        <v/>
      </c>
      <c r="V38" s="677"/>
      <c r="W38" s="677"/>
      <c r="X38" s="678"/>
      <c r="Y38" s="676" t="str">
        <f t="shared" ref="Y38:Y39" si="4">IF($D38=0,"",Y$33)</f>
        <v/>
      </c>
      <c r="Z38" s="677"/>
      <c r="AA38" s="677"/>
      <c r="AB38" s="678"/>
      <c r="AC38" s="685" t="str">
        <f t="shared" ref="AC38:AC39" si="5">IF($D38=0,"","OTH")</f>
        <v/>
      </c>
      <c r="AD38" s="686"/>
      <c r="AE38" s="686"/>
      <c r="AF38" s="687"/>
      <c r="AG38" s="679"/>
      <c r="AH38" s="627"/>
      <c r="AI38" s="627"/>
      <c r="AJ38" s="622"/>
      <c r="AK38" s="679"/>
      <c r="AL38" s="627"/>
      <c r="AM38" s="627"/>
      <c r="AN38" s="622"/>
      <c r="AO38" s="679"/>
      <c r="AP38" s="627"/>
      <c r="AQ38" s="627"/>
      <c r="AR38" s="627"/>
      <c r="AS38" s="622"/>
      <c r="AT38" s="679"/>
      <c r="AU38" s="627"/>
      <c r="AV38" s="627"/>
      <c r="AW38" s="622"/>
      <c r="AX38" s="676" t="str">
        <f t="shared" ref="AX38:AX39" si="6">IF($D38=0,"",$AX$33)</f>
        <v/>
      </c>
      <c r="AY38" s="677"/>
      <c r="AZ38" s="677"/>
      <c r="BA38" s="677"/>
      <c r="BB38" s="678"/>
      <c r="BC38" s="676" t="str">
        <f t="shared" ref="BC38:BC39" si="7">IF($D38=0,"",$BC$33)</f>
        <v/>
      </c>
      <c r="BD38" s="677"/>
      <c r="BE38" s="677"/>
      <c r="BF38" s="678"/>
      <c r="BG38" s="679"/>
      <c r="BH38" s="622"/>
      <c r="BI38" s="679"/>
      <c r="BJ38" s="627"/>
      <c r="BK38" s="627"/>
      <c r="BL38" s="622"/>
      <c r="BM38" s="679"/>
      <c r="BN38" s="627"/>
      <c r="BO38" s="627"/>
      <c r="BP38" s="622"/>
      <c r="BQ38" s="676" t="str">
        <f t="shared" ref="BQ38:BQ39" si="8">IF($D38=0,"",$BQ$33)</f>
        <v/>
      </c>
      <c r="BR38" s="677"/>
      <c r="BS38" s="677"/>
      <c r="BT38" s="678"/>
      <c r="BU38" s="676" t="str">
        <f t="shared" ref="BU38:BU39" si="9">IF($D38=0,"",$BU$33)</f>
        <v/>
      </c>
      <c r="BV38" s="677"/>
      <c r="BW38" s="677"/>
      <c r="BX38" s="683"/>
      <c r="BY38" s="6"/>
      <c r="BZ38" s="6"/>
      <c r="CA38" s="6"/>
      <c r="CB38" s="6"/>
      <c r="CC38" s="6"/>
      <c r="CD38" s="6"/>
      <c r="CE38" s="6"/>
      <c r="CF38" s="6"/>
      <c r="CG38" s="6"/>
      <c r="CH38" s="6"/>
      <c r="CI38" s="6"/>
      <c r="CJ38" s="6"/>
      <c r="CK38" s="6"/>
      <c r="CL38" s="6"/>
    </row>
    <row r="39" spans="1:90" ht="14.25" x14ac:dyDescent="0.2">
      <c r="A39" s="6"/>
      <c r="B39" s="621">
        <v>7</v>
      </c>
      <c r="C39" s="694"/>
      <c r="D39" s="691">
        <f t="shared" si="0"/>
        <v>0</v>
      </c>
      <c r="E39" s="692"/>
      <c r="F39" s="692"/>
      <c r="G39" s="692"/>
      <c r="H39" s="692"/>
      <c r="I39" s="692"/>
      <c r="J39" s="692"/>
      <c r="K39" s="692"/>
      <c r="L39" s="693"/>
      <c r="M39" s="685" t="str">
        <f t="shared" si="1"/>
        <v/>
      </c>
      <c r="N39" s="686"/>
      <c r="O39" s="686"/>
      <c r="P39" s="687"/>
      <c r="Q39" s="676" t="str">
        <f t="shared" si="2"/>
        <v/>
      </c>
      <c r="R39" s="677"/>
      <c r="S39" s="677"/>
      <c r="T39" s="678"/>
      <c r="U39" s="676" t="str">
        <f t="shared" si="3"/>
        <v/>
      </c>
      <c r="V39" s="677"/>
      <c r="W39" s="677"/>
      <c r="X39" s="678"/>
      <c r="Y39" s="676" t="str">
        <f t="shared" si="4"/>
        <v/>
      </c>
      <c r="Z39" s="677"/>
      <c r="AA39" s="677"/>
      <c r="AB39" s="678"/>
      <c r="AC39" s="685" t="str">
        <f t="shared" si="5"/>
        <v/>
      </c>
      <c r="AD39" s="686"/>
      <c r="AE39" s="686"/>
      <c r="AF39" s="687"/>
      <c r="AG39" s="679"/>
      <c r="AH39" s="627"/>
      <c r="AI39" s="627"/>
      <c r="AJ39" s="622"/>
      <c r="AK39" s="679"/>
      <c r="AL39" s="627"/>
      <c r="AM39" s="627"/>
      <c r="AN39" s="622"/>
      <c r="AO39" s="679"/>
      <c r="AP39" s="627"/>
      <c r="AQ39" s="627"/>
      <c r="AR39" s="627"/>
      <c r="AS39" s="622"/>
      <c r="AT39" s="679"/>
      <c r="AU39" s="627"/>
      <c r="AV39" s="627"/>
      <c r="AW39" s="622"/>
      <c r="AX39" s="676" t="str">
        <f t="shared" si="6"/>
        <v/>
      </c>
      <c r="AY39" s="677"/>
      <c r="AZ39" s="677"/>
      <c r="BA39" s="677"/>
      <c r="BB39" s="678"/>
      <c r="BC39" s="676" t="str">
        <f t="shared" si="7"/>
        <v/>
      </c>
      <c r="BD39" s="677"/>
      <c r="BE39" s="677"/>
      <c r="BF39" s="678"/>
      <c r="BG39" s="679"/>
      <c r="BH39" s="622"/>
      <c r="BI39" s="679"/>
      <c r="BJ39" s="627"/>
      <c r="BK39" s="627"/>
      <c r="BL39" s="622"/>
      <c r="BM39" s="679"/>
      <c r="BN39" s="627"/>
      <c r="BO39" s="627"/>
      <c r="BP39" s="622"/>
      <c r="BQ39" s="676" t="str">
        <f t="shared" si="8"/>
        <v/>
      </c>
      <c r="BR39" s="677"/>
      <c r="BS39" s="677"/>
      <c r="BT39" s="678"/>
      <c r="BU39" s="676" t="str">
        <f t="shared" si="9"/>
        <v/>
      </c>
      <c r="BV39" s="677"/>
      <c r="BW39" s="677"/>
      <c r="BX39" s="683"/>
      <c r="BY39" s="6"/>
      <c r="BZ39" s="6"/>
      <c r="CA39" s="6"/>
      <c r="CB39" s="6"/>
      <c r="CC39" s="6"/>
      <c r="CD39" s="6"/>
      <c r="CE39" s="6"/>
      <c r="CF39" s="6"/>
      <c r="CG39" s="6"/>
      <c r="CH39" s="6"/>
      <c r="CI39" s="6"/>
      <c r="CJ39" s="6"/>
      <c r="CK39" s="6"/>
      <c r="CL39" s="6"/>
    </row>
    <row r="40" spans="1:90" ht="9" customHeight="1" x14ac:dyDescent="0.2">
      <c r="A40" s="7"/>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6"/>
      <c r="CA40" s="6"/>
      <c r="CB40" s="6"/>
      <c r="CC40" s="6"/>
      <c r="CD40" s="6"/>
      <c r="CE40" s="6"/>
      <c r="CF40" s="6"/>
      <c r="CG40" s="6"/>
      <c r="CH40" s="6"/>
      <c r="CI40" s="6"/>
      <c r="CJ40" s="6"/>
      <c r="CK40" s="6"/>
      <c r="CL40" s="6"/>
    </row>
    <row r="41" spans="1:90" ht="9.75" customHeight="1" x14ac:dyDescent="0.2">
      <c r="A41" s="5"/>
      <c r="B41" s="697" t="s">
        <v>413</v>
      </c>
      <c r="C41" s="697"/>
      <c r="D41" s="697"/>
      <c r="E41" s="697"/>
      <c r="F41" s="697"/>
      <c r="G41" s="697"/>
      <c r="H41" s="697"/>
      <c r="I41" s="697"/>
      <c r="J41" s="3"/>
      <c r="K41" s="3"/>
      <c r="L41" s="3"/>
      <c r="M41" s="695" t="s">
        <v>427</v>
      </c>
      <c r="N41" s="695"/>
      <c r="O41" s="695"/>
      <c r="P41" s="695"/>
      <c r="Q41" s="695"/>
      <c r="R41" s="695"/>
      <c r="S41" s="695"/>
      <c r="T41" s="695"/>
      <c r="U41" s="695"/>
      <c r="V41" s="695"/>
      <c r="W41" s="695"/>
      <c r="X41" s="695"/>
      <c r="Y41" s="695"/>
      <c r="Z41" s="695"/>
      <c r="AA41" s="695"/>
      <c r="AB41" s="695"/>
      <c r="AC41" s="695"/>
      <c r="AD41" s="695"/>
      <c r="AE41" s="695"/>
      <c r="AF41" s="695"/>
      <c r="AG41" s="695"/>
      <c r="AH41" s="695"/>
      <c r="AI41" s="695"/>
      <c r="AJ41" s="695"/>
      <c r="AK41" s="695"/>
      <c r="AL41" s="3"/>
      <c r="AM41" s="3"/>
      <c r="AN41" s="3"/>
      <c r="AO41" s="695" t="s">
        <v>428</v>
      </c>
      <c r="AP41" s="695"/>
      <c r="AQ41" s="695"/>
      <c r="AR41" s="695"/>
      <c r="AS41" s="695"/>
      <c r="AT41" s="695"/>
      <c r="AU41" s="695"/>
      <c r="AV41" s="695"/>
      <c r="AW41" s="695"/>
      <c r="AX41" s="695"/>
      <c r="AY41" s="695"/>
      <c r="AZ41" s="695"/>
      <c r="BA41" s="695"/>
      <c r="BB41" s="695"/>
      <c r="BC41" s="695"/>
      <c r="BD41" s="695"/>
      <c r="BE41" s="695"/>
      <c r="BF41" s="695"/>
      <c r="BG41" s="695"/>
      <c r="BH41" s="695"/>
      <c r="BI41" s="695"/>
      <c r="BJ41" s="695"/>
      <c r="BK41" s="695"/>
      <c r="BL41" s="695"/>
      <c r="BM41" s="695"/>
      <c r="BN41" s="3"/>
      <c r="BO41" s="3"/>
      <c r="BP41" s="3"/>
      <c r="BQ41" s="3"/>
      <c r="BR41" s="3"/>
      <c r="BS41" s="3"/>
      <c r="BT41" s="3"/>
      <c r="BU41" s="3"/>
      <c r="BV41" s="3"/>
      <c r="BW41" s="3"/>
      <c r="BX41" s="3"/>
      <c r="BY41" s="3"/>
      <c r="BZ41" s="6"/>
      <c r="CA41" s="6"/>
      <c r="CB41" s="6"/>
      <c r="CC41" s="6"/>
      <c r="CD41" s="6"/>
      <c r="CE41" s="6"/>
      <c r="CF41" s="6"/>
      <c r="CG41" s="6"/>
      <c r="CH41" s="6"/>
      <c r="CI41" s="6"/>
      <c r="CJ41" s="6"/>
      <c r="CK41" s="6"/>
      <c r="CL41" s="6"/>
    </row>
    <row r="42" spans="1:90" ht="14.25" x14ac:dyDescent="0.2">
      <c r="A42" s="6"/>
      <c r="B42" s="703"/>
      <c r="C42" s="704"/>
      <c r="D42" s="704"/>
      <c r="E42" s="704"/>
      <c r="F42" s="704"/>
      <c r="G42" s="704"/>
      <c r="H42" s="704"/>
      <c r="I42" s="704"/>
      <c r="J42" s="6"/>
      <c r="K42" s="6"/>
      <c r="L42" s="6"/>
      <c r="M42" s="696"/>
      <c r="N42" s="696"/>
      <c r="O42" s="696"/>
      <c r="P42" s="696"/>
      <c r="Q42" s="696"/>
      <c r="R42" s="696"/>
      <c r="S42" s="696"/>
      <c r="T42" s="696"/>
      <c r="U42" s="696"/>
      <c r="V42" s="696"/>
      <c r="W42" s="696"/>
      <c r="X42" s="696"/>
      <c r="Y42" s="696"/>
      <c r="Z42" s="696"/>
      <c r="AA42" s="696"/>
      <c r="AB42" s="696"/>
      <c r="AC42" s="696"/>
      <c r="AD42" s="696"/>
      <c r="AE42" s="696"/>
      <c r="AF42" s="696"/>
      <c r="AG42" s="696"/>
      <c r="AH42" s="696"/>
      <c r="AI42" s="696"/>
      <c r="AJ42" s="696"/>
      <c r="AK42" s="696"/>
      <c r="AL42" s="6"/>
      <c r="AM42" s="6"/>
      <c r="AN42" s="6"/>
      <c r="AO42" s="696"/>
      <c r="AP42" s="696"/>
      <c r="AQ42" s="696"/>
      <c r="AR42" s="696"/>
      <c r="AS42" s="696"/>
      <c r="AT42" s="696"/>
      <c r="AU42" s="696"/>
      <c r="AV42" s="696"/>
      <c r="AW42" s="696"/>
      <c r="AX42" s="696"/>
      <c r="AY42" s="696"/>
      <c r="AZ42" s="696"/>
      <c r="BA42" s="696"/>
      <c r="BB42" s="696"/>
      <c r="BC42" s="696"/>
      <c r="BD42" s="696"/>
      <c r="BE42" s="696"/>
      <c r="BF42" s="696"/>
      <c r="BG42" s="696"/>
      <c r="BH42" s="696"/>
      <c r="BI42" s="696"/>
      <c r="BJ42" s="696"/>
      <c r="BK42" s="696"/>
      <c r="BL42" s="696"/>
      <c r="BM42" s="696"/>
      <c r="BN42" s="6"/>
      <c r="BO42" s="6"/>
      <c r="BP42" s="6"/>
      <c r="BQ42" s="6"/>
      <c r="BR42" s="6"/>
      <c r="BS42" s="6"/>
      <c r="BT42" s="6"/>
      <c r="BU42" s="6"/>
      <c r="BV42" s="6"/>
      <c r="BW42" s="6"/>
      <c r="BX42" s="6"/>
      <c r="BY42" s="6"/>
      <c r="BZ42" s="6"/>
      <c r="CA42" s="6"/>
      <c r="CB42" s="6"/>
      <c r="CC42" s="6"/>
      <c r="CD42" s="6"/>
      <c r="CE42" s="6"/>
      <c r="CF42" s="6"/>
      <c r="CG42" s="6"/>
      <c r="CH42" s="6"/>
      <c r="CI42" s="6"/>
      <c r="CJ42" s="6"/>
      <c r="CK42" s="6"/>
      <c r="CL42" s="6"/>
    </row>
    <row r="43" spans="1:90" ht="14.25" x14ac:dyDescent="0.2">
      <c r="A43" s="7"/>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591" t="str">
        <f>VLOOKUP(AX33,CR2:CS31,2,0)</f>
        <v>Anders Öberg</v>
      </c>
      <c r="AP43" s="591"/>
      <c r="AQ43" s="591"/>
      <c r="AR43" s="591"/>
      <c r="AS43" s="591"/>
      <c r="AT43" s="591"/>
      <c r="AU43" s="591"/>
      <c r="AV43" s="591"/>
      <c r="AW43" s="591"/>
      <c r="AX43" s="591"/>
      <c r="AY43" s="591"/>
      <c r="AZ43" s="591"/>
      <c r="BA43" s="591"/>
      <c r="BB43" s="591"/>
      <c r="BC43" s="591"/>
      <c r="BD43" s="591"/>
      <c r="BE43" s="591"/>
      <c r="BF43" s="591"/>
      <c r="BG43" s="591"/>
      <c r="BH43" s="591"/>
      <c r="BI43" s="591"/>
      <c r="BJ43" s="591"/>
      <c r="BK43" s="591"/>
      <c r="BL43" s="591"/>
      <c r="BM43" s="591"/>
      <c r="BN43" s="3"/>
      <c r="BO43" s="3"/>
      <c r="BP43" s="3"/>
      <c r="BQ43" s="3"/>
      <c r="BR43" s="3"/>
      <c r="BS43" s="3"/>
      <c r="BT43" s="3"/>
      <c r="BU43" s="3"/>
      <c r="BV43" s="3"/>
      <c r="BW43" s="3"/>
      <c r="BX43" s="3"/>
      <c r="BY43" s="3"/>
      <c r="BZ43" s="6"/>
      <c r="CA43" s="6"/>
      <c r="CB43" s="6"/>
      <c r="CC43" s="6"/>
      <c r="CD43" s="6"/>
      <c r="CE43" s="6"/>
      <c r="CF43" s="6"/>
      <c r="CG43" s="6"/>
      <c r="CH43" s="6"/>
      <c r="CI43" s="6"/>
      <c r="CJ43" s="6"/>
      <c r="CK43" s="6"/>
      <c r="CL43" s="6"/>
    </row>
    <row r="44" spans="1:90"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6"/>
      <c r="CB44" s="6"/>
      <c r="CC44" s="6"/>
      <c r="CD44" s="6"/>
      <c r="CE44" s="6"/>
      <c r="CF44" s="6"/>
      <c r="CG44" s="6"/>
      <c r="CH44" s="6"/>
      <c r="CI44" s="6"/>
      <c r="CJ44" s="6"/>
      <c r="CK44" s="6"/>
      <c r="CL44" s="6"/>
    </row>
    <row r="45" spans="1:90"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6"/>
      <c r="CB45" s="6"/>
      <c r="CC45" s="6"/>
      <c r="CD45" s="6"/>
      <c r="CE45" s="6"/>
      <c r="CF45" s="6"/>
      <c r="CG45" s="6"/>
      <c r="CH45" s="6"/>
      <c r="CI45" s="6"/>
      <c r="CJ45" s="6"/>
      <c r="CK45" s="6"/>
      <c r="CL45" s="6"/>
    </row>
    <row r="46" spans="1:90"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6"/>
      <c r="CB46" s="6"/>
      <c r="CC46" s="6"/>
      <c r="CD46" s="6"/>
      <c r="CE46" s="6"/>
      <c r="CF46" s="6"/>
      <c r="CG46" s="6"/>
      <c r="CH46" s="6"/>
      <c r="CI46" s="6"/>
      <c r="CJ46" s="6"/>
      <c r="CK46" s="6"/>
      <c r="CL46" s="6"/>
    </row>
    <row r="47" spans="1:90"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6"/>
      <c r="CB47" s="6"/>
      <c r="CC47" s="6"/>
      <c r="CD47" s="6"/>
      <c r="CE47" s="6"/>
      <c r="CF47" s="6"/>
      <c r="CG47" s="6"/>
      <c r="CH47" s="6"/>
      <c r="CI47" s="6"/>
      <c r="CJ47" s="6"/>
      <c r="CK47" s="6"/>
      <c r="CL47" s="6"/>
    </row>
    <row r="48" spans="1:90"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6"/>
      <c r="CB48" s="6"/>
      <c r="CC48" s="6"/>
      <c r="CD48" s="6"/>
      <c r="CE48" s="6"/>
      <c r="CF48" s="6"/>
      <c r="CG48" s="6"/>
      <c r="CH48" s="6"/>
      <c r="CI48" s="6"/>
      <c r="CJ48" s="6"/>
      <c r="CK48" s="6"/>
      <c r="CL48" s="6"/>
    </row>
    <row r="49" spans="1:90"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6"/>
      <c r="CB49" s="6"/>
      <c r="CC49" s="6"/>
      <c r="CD49" s="6"/>
      <c r="CE49" s="6"/>
      <c r="CF49" s="6"/>
      <c r="CG49" s="6"/>
      <c r="CH49" s="6"/>
      <c r="CI49" s="6"/>
      <c r="CJ49" s="6"/>
      <c r="CK49" s="6"/>
      <c r="CL49" s="6"/>
    </row>
    <row r="50" spans="1:90"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6"/>
      <c r="CB50" s="6"/>
      <c r="CC50" s="6"/>
      <c r="CD50" s="6"/>
      <c r="CE50" s="6"/>
      <c r="CF50" s="6"/>
      <c r="CG50" s="6"/>
      <c r="CH50" s="6"/>
      <c r="CI50" s="6"/>
      <c r="CJ50" s="6"/>
      <c r="CK50" s="6"/>
      <c r="CL50" s="6"/>
    </row>
    <row r="51" spans="1:90"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6"/>
      <c r="CB51" s="6"/>
      <c r="CC51" s="6"/>
      <c r="CD51" s="6"/>
      <c r="CE51" s="6"/>
      <c r="CF51" s="6"/>
      <c r="CG51" s="6"/>
      <c r="CH51" s="6"/>
      <c r="CI51" s="6"/>
      <c r="CJ51" s="6"/>
      <c r="CK51" s="6"/>
      <c r="CL51" s="6"/>
    </row>
    <row r="52" spans="1:90"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6"/>
      <c r="CB52" s="6"/>
      <c r="CC52" s="6"/>
      <c r="CD52" s="6"/>
      <c r="CE52" s="6"/>
      <c r="CF52" s="6"/>
      <c r="CG52" s="6"/>
      <c r="CH52" s="6"/>
      <c r="CI52" s="6"/>
      <c r="CJ52" s="6"/>
      <c r="CK52" s="6"/>
      <c r="CL52" s="6"/>
    </row>
    <row r="53" spans="1:90"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6"/>
      <c r="CB53" s="6"/>
      <c r="CC53" s="6"/>
      <c r="CD53" s="6"/>
      <c r="CE53" s="6"/>
      <c r="CF53" s="6"/>
      <c r="CG53" s="6"/>
      <c r="CH53" s="6"/>
      <c r="CI53" s="6"/>
      <c r="CJ53" s="6"/>
      <c r="CK53" s="6"/>
      <c r="CL53" s="6"/>
    </row>
    <row r="54" spans="1:90"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6"/>
      <c r="CB54" s="6"/>
      <c r="CC54" s="6"/>
      <c r="CD54" s="6"/>
      <c r="CE54" s="6"/>
      <c r="CF54" s="6"/>
      <c r="CG54" s="6"/>
      <c r="CH54" s="6"/>
      <c r="CI54" s="6"/>
      <c r="CJ54" s="6"/>
      <c r="CK54" s="6"/>
      <c r="CL54" s="6"/>
    </row>
    <row r="55" spans="1:90"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6"/>
      <c r="CB55" s="6"/>
      <c r="CC55" s="6"/>
      <c r="CD55" s="6"/>
      <c r="CE55" s="6"/>
      <c r="CF55" s="6"/>
      <c r="CG55" s="6"/>
      <c r="CH55" s="6"/>
      <c r="CI55" s="6"/>
      <c r="CJ55" s="6"/>
      <c r="CK55" s="6"/>
      <c r="CL55" s="6"/>
    </row>
    <row r="56" spans="1:90"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6"/>
      <c r="CB56" s="6"/>
      <c r="CC56" s="6"/>
      <c r="CD56" s="6"/>
      <c r="CE56" s="6"/>
      <c r="CF56" s="6"/>
      <c r="CG56" s="6"/>
      <c r="CH56" s="6"/>
      <c r="CI56" s="6"/>
      <c r="CJ56" s="6"/>
      <c r="CK56" s="6"/>
      <c r="CL56" s="6"/>
    </row>
    <row r="57" spans="1:90"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6"/>
      <c r="CB57" s="6"/>
      <c r="CC57" s="6"/>
      <c r="CD57" s="6"/>
      <c r="CE57" s="6"/>
      <c r="CF57" s="6"/>
      <c r="CG57" s="6"/>
      <c r="CH57" s="6"/>
      <c r="CI57" s="6"/>
      <c r="CJ57" s="6"/>
      <c r="CK57" s="6"/>
      <c r="CL57" s="6"/>
    </row>
    <row r="58" spans="1:90"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6"/>
      <c r="CB58" s="6"/>
      <c r="CC58" s="6"/>
      <c r="CD58" s="6"/>
      <c r="CE58" s="6"/>
      <c r="CF58" s="6"/>
      <c r="CG58" s="6"/>
      <c r="CH58" s="6"/>
      <c r="CI58" s="6"/>
      <c r="CJ58" s="6"/>
      <c r="CK58" s="6"/>
      <c r="CL58" s="6"/>
    </row>
    <row r="59" spans="1:90"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6"/>
      <c r="CB59" s="6"/>
      <c r="CC59" s="6"/>
      <c r="CD59" s="6"/>
      <c r="CE59" s="6"/>
      <c r="CF59" s="6"/>
      <c r="CG59" s="6"/>
      <c r="CH59" s="6"/>
      <c r="CI59" s="6"/>
      <c r="CJ59" s="6"/>
      <c r="CK59" s="6"/>
      <c r="CL59" s="6"/>
    </row>
    <row r="60" spans="1:90"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6"/>
      <c r="CB60" s="6"/>
      <c r="CC60" s="6"/>
      <c r="CD60" s="6"/>
      <c r="CE60" s="6"/>
      <c r="CF60" s="6"/>
      <c r="CG60" s="6"/>
      <c r="CH60" s="6"/>
      <c r="CI60" s="6"/>
      <c r="CJ60" s="6"/>
      <c r="CK60" s="6"/>
      <c r="CL60" s="6"/>
    </row>
    <row r="61" spans="1:90"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6"/>
      <c r="CB61" s="6"/>
      <c r="CC61" s="6"/>
      <c r="CD61" s="6"/>
      <c r="CE61" s="6"/>
      <c r="CF61" s="6"/>
      <c r="CG61" s="6"/>
      <c r="CH61" s="6"/>
      <c r="CI61" s="6"/>
      <c r="CJ61" s="6"/>
      <c r="CK61" s="6"/>
      <c r="CL61" s="6"/>
    </row>
    <row r="62" spans="1:90"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6"/>
      <c r="CB62" s="6"/>
      <c r="CC62" s="6"/>
      <c r="CD62" s="6"/>
      <c r="CE62" s="6"/>
      <c r="CF62" s="6"/>
      <c r="CG62" s="6"/>
      <c r="CH62" s="6"/>
      <c r="CI62" s="6"/>
      <c r="CJ62" s="6"/>
      <c r="CK62" s="6"/>
      <c r="CL62" s="6"/>
    </row>
    <row r="63" spans="1:90"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6"/>
      <c r="CB63" s="6"/>
      <c r="CC63" s="6"/>
      <c r="CD63" s="6"/>
      <c r="CE63" s="6"/>
      <c r="CF63" s="6"/>
      <c r="CG63" s="6"/>
      <c r="CH63" s="6"/>
      <c r="CI63" s="6"/>
      <c r="CJ63" s="6"/>
      <c r="CK63" s="6"/>
      <c r="CL63" s="6"/>
    </row>
    <row r="64" spans="1:90"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6"/>
      <c r="CB64" s="6"/>
      <c r="CC64" s="6"/>
      <c r="CD64" s="6"/>
      <c r="CE64" s="6"/>
      <c r="CF64" s="6"/>
      <c r="CG64" s="6"/>
      <c r="CH64" s="6"/>
      <c r="CI64" s="6"/>
      <c r="CJ64" s="6"/>
      <c r="CK64" s="6"/>
      <c r="CL64" s="6"/>
    </row>
    <row r="65" spans="1:90"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6"/>
      <c r="CB65" s="6"/>
      <c r="CC65" s="6"/>
      <c r="CD65" s="6"/>
      <c r="CE65" s="6"/>
      <c r="CF65" s="6"/>
      <c r="CG65" s="6"/>
      <c r="CH65" s="6"/>
      <c r="CI65" s="6"/>
      <c r="CJ65" s="6"/>
      <c r="CK65" s="6"/>
      <c r="CL65" s="6"/>
    </row>
    <row r="66" spans="1:90"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6"/>
      <c r="CB66" s="6"/>
      <c r="CC66" s="6"/>
      <c r="CD66" s="6"/>
      <c r="CE66" s="6"/>
      <c r="CF66" s="6"/>
      <c r="CG66" s="6"/>
      <c r="CH66" s="6"/>
      <c r="CI66" s="6"/>
      <c r="CJ66" s="6"/>
      <c r="CK66" s="6"/>
      <c r="CL66" s="6"/>
    </row>
    <row r="67" spans="1:90"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6"/>
      <c r="CB67" s="6"/>
      <c r="CC67" s="6"/>
      <c r="CD67" s="6"/>
      <c r="CE67" s="6"/>
      <c r="CF67" s="6"/>
      <c r="CG67" s="6"/>
      <c r="CH67" s="6"/>
      <c r="CI67" s="6"/>
      <c r="CJ67" s="6"/>
      <c r="CK67" s="6"/>
      <c r="CL67" s="6"/>
    </row>
    <row r="68" spans="1:90"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6"/>
      <c r="CB68" s="6"/>
      <c r="CC68" s="6"/>
      <c r="CD68" s="6"/>
      <c r="CE68" s="6"/>
      <c r="CF68" s="6"/>
      <c r="CG68" s="6"/>
      <c r="CH68" s="6"/>
      <c r="CI68" s="6"/>
      <c r="CJ68" s="6"/>
      <c r="CK68" s="6"/>
      <c r="CL68" s="6"/>
    </row>
    <row r="69" spans="1:90"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6"/>
      <c r="CB69" s="6"/>
      <c r="CC69" s="6"/>
      <c r="CD69" s="6"/>
      <c r="CE69" s="6"/>
      <c r="CF69" s="6"/>
      <c r="CG69" s="6"/>
      <c r="CH69" s="6"/>
      <c r="CI69" s="6"/>
      <c r="CJ69" s="6"/>
      <c r="CK69" s="6"/>
      <c r="CL69" s="6"/>
    </row>
    <row r="70" spans="1:90"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6"/>
      <c r="CB70" s="6"/>
      <c r="CC70" s="6"/>
      <c r="CD70" s="6"/>
      <c r="CE70" s="6"/>
      <c r="CF70" s="6"/>
      <c r="CG70" s="6"/>
      <c r="CH70" s="6"/>
      <c r="CI70" s="6"/>
      <c r="CJ70" s="6"/>
      <c r="CK70" s="6"/>
      <c r="CL70" s="6"/>
    </row>
    <row r="71" spans="1:90"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6"/>
      <c r="CB71" s="6"/>
      <c r="CC71" s="6"/>
      <c r="CD71" s="6"/>
      <c r="CE71" s="6"/>
      <c r="CF71" s="6"/>
      <c r="CG71" s="6"/>
      <c r="CH71" s="6"/>
      <c r="CI71" s="6"/>
      <c r="CJ71" s="6"/>
      <c r="CK71" s="6"/>
      <c r="CL71" s="6"/>
    </row>
    <row r="72" spans="1:90"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6"/>
      <c r="CB72" s="6"/>
      <c r="CC72" s="6"/>
      <c r="CD72" s="6"/>
      <c r="CE72" s="6"/>
      <c r="CF72" s="6"/>
      <c r="CG72" s="6"/>
      <c r="CH72" s="6"/>
      <c r="CI72" s="6"/>
      <c r="CJ72" s="6"/>
      <c r="CK72" s="6"/>
      <c r="CL72" s="6"/>
    </row>
  </sheetData>
  <sheetProtection algorithmName="SHA-512" hashValue="7+gCzcoFwWYm2r7Q3sbyTDm/FCAl/LUCDaySfaPzCvn8BFZbu4hxBeTtwdHcGqSIYvlhZ5XqkJuYLD4MeMVIiA==" saltValue="XRgJIV29OY3HEy19AMbqKQ==" spinCount="100000" sheet="1" objects="1" scenarios="1" selectLockedCells="1"/>
  <protectedRanges>
    <protectedRange password="CD8A" sqref="B9 B12 B16 AC24 AC26 Q33" name="Område1"/>
  </protectedRanges>
  <mergeCells count="199">
    <mergeCell ref="AO12:BJ12"/>
    <mergeCell ref="V13:AK13"/>
    <mergeCell ref="AO13:BJ13"/>
    <mergeCell ref="BT8:BX8"/>
    <mergeCell ref="B9:T9"/>
    <mergeCell ref="V9:AK9"/>
    <mergeCell ref="V10:AK10"/>
    <mergeCell ref="AO10:BJ10"/>
    <mergeCell ref="B11:T11"/>
    <mergeCell ref="V11:AK11"/>
    <mergeCell ref="AO11:BJ11"/>
    <mergeCell ref="B2:T2"/>
    <mergeCell ref="B3:T3"/>
    <mergeCell ref="B4:T5"/>
    <mergeCell ref="B6:T6"/>
    <mergeCell ref="B8:T8"/>
    <mergeCell ref="V8:AK8"/>
    <mergeCell ref="B24:C24"/>
    <mergeCell ref="D24:AB24"/>
    <mergeCell ref="AC24:AN24"/>
    <mergeCell ref="B12:T13"/>
    <mergeCell ref="V12:AK12"/>
    <mergeCell ref="B25:C25"/>
    <mergeCell ref="D25:AB25"/>
    <mergeCell ref="AC25:AN25"/>
    <mergeCell ref="BT15:BX15"/>
    <mergeCell ref="B16:AN19"/>
    <mergeCell ref="B21:C22"/>
    <mergeCell ref="D21:AB22"/>
    <mergeCell ref="AC21:AN22"/>
    <mergeCell ref="B23:C23"/>
    <mergeCell ref="D23:AB23"/>
    <mergeCell ref="AC23:AN23"/>
    <mergeCell ref="B15:T15"/>
    <mergeCell ref="B28:C28"/>
    <mergeCell ref="D28:AB28"/>
    <mergeCell ref="AC28:AN28"/>
    <mergeCell ref="B29:C29"/>
    <mergeCell ref="D29:AB29"/>
    <mergeCell ref="AC29:AN29"/>
    <mergeCell ref="B26:C26"/>
    <mergeCell ref="D26:AB26"/>
    <mergeCell ref="AC26:AN26"/>
    <mergeCell ref="B27:C27"/>
    <mergeCell ref="D27:AB27"/>
    <mergeCell ref="AC27:AN27"/>
    <mergeCell ref="Y30:AB30"/>
    <mergeCell ref="AC30:AN30"/>
    <mergeCell ref="B32:C32"/>
    <mergeCell ref="D32:L32"/>
    <mergeCell ref="M32:P32"/>
    <mergeCell ref="Q32:T32"/>
    <mergeCell ref="U32:X32"/>
    <mergeCell ref="Y32:AB32"/>
    <mergeCell ref="AC32:AF32"/>
    <mergeCell ref="AG32:AJ32"/>
    <mergeCell ref="BM32:BP32"/>
    <mergeCell ref="BQ32:BT32"/>
    <mergeCell ref="BU32:BX32"/>
    <mergeCell ref="B33:C33"/>
    <mergeCell ref="D33:L33"/>
    <mergeCell ref="M33:P33"/>
    <mergeCell ref="Q33:T33"/>
    <mergeCell ref="U33:X33"/>
    <mergeCell ref="Y33:AB33"/>
    <mergeCell ref="AK32:AN32"/>
    <mergeCell ref="AO32:AS32"/>
    <mergeCell ref="AT32:AW32"/>
    <mergeCell ref="AX32:BB32"/>
    <mergeCell ref="BC32:BF32"/>
    <mergeCell ref="BG32:BH32"/>
    <mergeCell ref="BM33:BP33"/>
    <mergeCell ref="BQ33:BT33"/>
    <mergeCell ref="BU33:BX33"/>
    <mergeCell ref="AC33:AF33"/>
    <mergeCell ref="AG33:AJ33"/>
    <mergeCell ref="AK33:AN33"/>
    <mergeCell ref="AO33:AS33"/>
    <mergeCell ref="AT33:AW33"/>
    <mergeCell ref="B34:C34"/>
    <mergeCell ref="D34:L34"/>
    <mergeCell ref="M34:P34"/>
    <mergeCell ref="Q34:T34"/>
    <mergeCell ref="U34:X34"/>
    <mergeCell ref="Y34:AB34"/>
    <mergeCell ref="BC33:BF33"/>
    <mergeCell ref="BG33:BH33"/>
    <mergeCell ref="BI32:BL32"/>
    <mergeCell ref="BI33:BL33"/>
    <mergeCell ref="BC34:BF34"/>
    <mergeCell ref="BG34:BH34"/>
    <mergeCell ref="BI34:BL34"/>
    <mergeCell ref="AX33:BB33"/>
    <mergeCell ref="BM34:BP34"/>
    <mergeCell ref="BQ34:BT34"/>
    <mergeCell ref="BU34:BX34"/>
    <mergeCell ref="AC34:AF34"/>
    <mergeCell ref="AG34:AJ34"/>
    <mergeCell ref="AK34:AN34"/>
    <mergeCell ref="AO34:AS34"/>
    <mergeCell ref="AT34:AW34"/>
    <mergeCell ref="AX34:BB34"/>
    <mergeCell ref="BM35:BP35"/>
    <mergeCell ref="BQ35:BT35"/>
    <mergeCell ref="BU35:BX35"/>
    <mergeCell ref="AC35:AF35"/>
    <mergeCell ref="AG35:AJ35"/>
    <mergeCell ref="AK35:AN35"/>
    <mergeCell ref="AO35:AS35"/>
    <mergeCell ref="AT35:AW35"/>
    <mergeCell ref="AX35:BB35"/>
    <mergeCell ref="B36:C36"/>
    <mergeCell ref="D36:L36"/>
    <mergeCell ref="M36:P36"/>
    <mergeCell ref="Q36:T36"/>
    <mergeCell ref="U36:X36"/>
    <mergeCell ref="Y36:AB36"/>
    <mergeCell ref="BC35:BF35"/>
    <mergeCell ref="BG35:BH35"/>
    <mergeCell ref="BI35:BL35"/>
    <mergeCell ref="B35:C35"/>
    <mergeCell ref="D35:L35"/>
    <mergeCell ref="M35:P35"/>
    <mergeCell ref="Q35:T35"/>
    <mergeCell ref="U35:X35"/>
    <mergeCell ref="Y35:AB35"/>
    <mergeCell ref="BC36:BF36"/>
    <mergeCell ref="BG36:BH36"/>
    <mergeCell ref="BI36:BL36"/>
    <mergeCell ref="BM36:BP36"/>
    <mergeCell ref="BQ36:BT36"/>
    <mergeCell ref="BU36:BX36"/>
    <mergeCell ref="AC36:AF36"/>
    <mergeCell ref="AG36:AJ36"/>
    <mergeCell ref="AK36:AN36"/>
    <mergeCell ref="AO36:AS36"/>
    <mergeCell ref="AT36:AW36"/>
    <mergeCell ref="AX36:BB36"/>
    <mergeCell ref="BM37:BP37"/>
    <mergeCell ref="BQ37:BT37"/>
    <mergeCell ref="BU37:BX37"/>
    <mergeCell ref="AC37:AF37"/>
    <mergeCell ref="AG37:AJ37"/>
    <mergeCell ref="AK37:AN37"/>
    <mergeCell ref="AO37:AS37"/>
    <mergeCell ref="AT37:AW37"/>
    <mergeCell ref="AX37:BB37"/>
    <mergeCell ref="B38:C38"/>
    <mergeCell ref="D38:L38"/>
    <mergeCell ref="M38:P38"/>
    <mergeCell ref="Q38:T38"/>
    <mergeCell ref="U38:X38"/>
    <mergeCell ref="Y38:AB38"/>
    <mergeCell ref="BC37:BF37"/>
    <mergeCell ref="BG37:BH37"/>
    <mergeCell ref="BI37:BL37"/>
    <mergeCell ref="B37:C37"/>
    <mergeCell ref="D37:L37"/>
    <mergeCell ref="M37:P37"/>
    <mergeCell ref="Q37:T37"/>
    <mergeCell ref="U37:X37"/>
    <mergeCell ref="Y37:AB37"/>
    <mergeCell ref="BC38:BF38"/>
    <mergeCell ref="BG38:BH38"/>
    <mergeCell ref="BI38:BL38"/>
    <mergeCell ref="BM38:BP38"/>
    <mergeCell ref="BQ38:BT38"/>
    <mergeCell ref="BU38:BX38"/>
    <mergeCell ref="AC38:AF38"/>
    <mergeCell ref="AG38:AJ38"/>
    <mergeCell ref="AK38:AN38"/>
    <mergeCell ref="AO38:AS38"/>
    <mergeCell ref="AT38:AW38"/>
    <mergeCell ref="AX38:BB38"/>
    <mergeCell ref="BQ39:BT39"/>
    <mergeCell ref="BU39:BX39"/>
    <mergeCell ref="AC39:AF39"/>
    <mergeCell ref="AG39:AJ39"/>
    <mergeCell ref="AK39:AN39"/>
    <mergeCell ref="AO39:AS39"/>
    <mergeCell ref="AT39:AW39"/>
    <mergeCell ref="AX39:BB39"/>
    <mergeCell ref="B39:C39"/>
    <mergeCell ref="D39:L39"/>
    <mergeCell ref="M39:P39"/>
    <mergeCell ref="Q39:T39"/>
    <mergeCell ref="U39:X39"/>
    <mergeCell ref="Y39:AB39"/>
    <mergeCell ref="AO43:BM43"/>
    <mergeCell ref="B41:I41"/>
    <mergeCell ref="M41:AK41"/>
    <mergeCell ref="AO41:BM41"/>
    <mergeCell ref="B42:I42"/>
    <mergeCell ref="M42:AK42"/>
    <mergeCell ref="AO42:BM42"/>
    <mergeCell ref="BC39:BF39"/>
    <mergeCell ref="BG39:BH39"/>
    <mergeCell ref="BI39:BL39"/>
    <mergeCell ref="BM39:BP39"/>
  </mergeCells>
  <dataValidations count="2">
    <dataValidation type="list" allowBlank="1" showInputMessage="1" promptTitle="Respons                         " prompt="D2080 = LN Rural_x000a_D2095 = LN City_x000a_D2120 = RN North _x000a_D2130 = RN West_x000a_D2140 = RN Stockholm_x000a_Välj i rullistan" sqref="Q33:T33">
      <formula1>$CM$2:$CM$6</formula1>
    </dataValidation>
    <dataValidation type="list" allowBlank="1" showInputMessage="1" showErrorMessage="1" errorTitle="Contract" error="Måste fyllas i" promptTitle="Koncession" prompt="Måste fyllas i_x000a_Välj i rullisten" sqref="AX33:BB33">
      <formula1>$CR$2:$CR$31</formula1>
    </dataValidation>
  </dataValidations>
  <pageMargins left="0.7" right="0.7" top="0.75" bottom="0.75" header="0.3" footer="0.3"/>
  <pageSetup paperSize="9" scale="67" orientation="landscape" verticalDpi="0" r:id="rId1"/>
  <rowBreaks count="1" manualBreakCount="1">
    <brk id="44" max="16383" man="1"/>
  </rowBreaks>
  <colBreaks count="1" manualBreakCount="1">
    <brk id="76" max="1048575" man="1"/>
  </colBreaks>
  <drawing r:id="rId2"/>
  <tableParts count="1">
    <tablePart r:id="rId3"/>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Y72"/>
  <sheetViews>
    <sheetView zoomScaleNormal="100" zoomScaleSheetLayoutView="100" workbookViewId="0">
      <selection activeCell="K35" sqref="K35"/>
    </sheetView>
  </sheetViews>
  <sheetFormatPr defaultColWidth="9.140625" defaultRowHeight="14.25" x14ac:dyDescent="0.2"/>
  <cols>
    <col min="1" max="1" width="13.42578125" style="358" customWidth="1"/>
    <col min="2" max="2" width="23.140625" style="358" customWidth="1"/>
    <col min="3" max="3" width="11.28515625" style="358" customWidth="1"/>
    <col min="4" max="4" width="2.85546875" style="358" customWidth="1"/>
    <col min="5" max="5" width="33.5703125" style="358" customWidth="1"/>
    <col min="6" max="6" width="15.140625" style="358" customWidth="1"/>
    <col min="7" max="7" width="8.140625" style="358" hidden="1" customWidth="1"/>
    <col min="8" max="8" width="20.28515625" style="358" hidden="1" customWidth="1"/>
    <col min="9" max="9" width="13.28515625" style="358" hidden="1" customWidth="1"/>
    <col min="10" max="10" width="11.140625" style="358" hidden="1" customWidth="1"/>
    <col min="11" max="11" width="29.7109375" style="358" customWidth="1"/>
    <col min="12" max="12" width="2.28515625" style="358" customWidth="1"/>
    <col min="13" max="13" width="9.42578125" style="358" customWidth="1"/>
    <col min="14" max="18" width="9.140625" style="358"/>
    <col min="19" max="19" width="17.28515625" style="358" customWidth="1"/>
    <col min="20" max="22" width="9.140625" style="358"/>
    <col min="23" max="23" width="16.7109375" style="358" customWidth="1"/>
    <col min="24" max="16384" width="9.140625" style="358"/>
  </cols>
  <sheetData>
    <row r="1" spans="1:25" ht="18.75" x14ac:dyDescent="0.3">
      <c r="A1" s="480" t="s">
        <v>4884</v>
      </c>
      <c r="B1" s="480"/>
      <c r="C1" s="480"/>
      <c r="D1" s="480"/>
      <c r="E1" s="480"/>
      <c r="F1" s="356"/>
      <c r="G1" s="357"/>
      <c r="H1" s="357"/>
      <c r="I1" s="357"/>
      <c r="J1" s="357"/>
      <c r="K1" s="356"/>
      <c r="L1" s="356"/>
      <c r="M1" s="356"/>
    </row>
    <row r="2" spans="1:25" ht="15" thickBot="1" x14ac:dyDescent="0.25">
      <c r="C2" s="359"/>
      <c r="D2" s="359"/>
      <c r="G2" s="360"/>
      <c r="H2" s="361"/>
      <c r="I2" s="361"/>
      <c r="J2" s="360"/>
      <c r="K2" s="361"/>
      <c r="L2" s="357"/>
      <c r="M2" s="357"/>
    </row>
    <row r="3" spans="1:25" x14ac:dyDescent="0.2">
      <c r="A3" s="357" t="s">
        <v>439</v>
      </c>
      <c r="B3" s="823"/>
      <c r="C3" s="823"/>
      <c r="D3" s="359"/>
      <c r="E3" s="362" t="s">
        <v>4631</v>
      </c>
      <c r="F3" s="363">
        <v>2020</v>
      </c>
      <c r="G3" s="360"/>
      <c r="H3" s="361"/>
      <c r="I3" s="357" t="s">
        <v>4685</v>
      </c>
      <c r="J3" s="360"/>
      <c r="K3" s="361"/>
      <c r="L3" s="357"/>
      <c r="M3" s="357"/>
    </row>
    <row r="4" spans="1:25" x14ac:dyDescent="0.2">
      <c r="A4" s="357" t="s">
        <v>3663</v>
      </c>
      <c r="B4" s="823"/>
      <c r="C4" s="823"/>
      <c r="D4" s="359"/>
      <c r="E4" s="364" t="s">
        <v>4632</v>
      </c>
      <c r="F4" s="365">
        <v>47300</v>
      </c>
      <c r="G4" s="360"/>
      <c r="H4" s="361"/>
      <c r="I4" s="357" t="s">
        <v>4686</v>
      </c>
      <c r="K4" s="361"/>
      <c r="L4" s="357"/>
      <c r="M4" s="357"/>
      <c r="V4" s="366"/>
      <c r="W4" s="366"/>
      <c r="X4" s="366"/>
      <c r="Y4" s="366"/>
    </row>
    <row r="5" spans="1:25" x14ac:dyDescent="0.2">
      <c r="A5" s="357" t="s">
        <v>479</v>
      </c>
      <c r="B5" s="823"/>
      <c r="C5" s="823"/>
      <c r="D5" s="359"/>
      <c r="E5" s="367"/>
      <c r="F5" s="368"/>
      <c r="G5" s="360"/>
      <c r="H5" s="361"/>
      <c r="K5" s="361"/>
      <c r="L5" s="357"/>
      <c r="M5" s="357"/>
      <c r="V5" s="366"/>
      <c r="W5" s="366"/>
      <c r="X5" s="366"/>
      <c r="Y5" s="366"/>
    </row>
    <row r="6" spans="1:25" x14ac:dyDescent="0.2">
      <c r="A6" s="357" t="s">
        <v>4633</v>
      </c>
      <c r="B6" s="823"/>
      <c r="C6" s="823"/>
      <c r="D6" s="359"/>
      <c r="E6" s="364" t="s">
        <v>4634</v>
      </c>
      <c r="F6" s="369" t="s">
        <v>4635</v>
      </c>
      <c r="G6" s="360"/>
      <c r="H6" s="361"/>
      <c r="I6" s="366"/>
      <c r="J6" s="366"/>
      <c r="K6" s="361"/>
      <c r="L6" s="357"/>
      <c r="M6" s="370"/>
      <c r="N6" s="366"/>
      <c r="V6" s="366"/>
      <c r="W6" s="371"/>
      <c r="X6" s="371"/>
      <c r="Y6" s="366"/>
    </row>
    <row r="7" spans="1:25" x14ac:dyDescent="0.2">
      <c r="A7" s="481" t="s">
        <v>4874</v>
      </c>
      <c r="B7" s="822" t="s">
        <v>3070</v>
      </c>
      <c r="C7" s="822"/>
      <c r="D7" s="372"/>
      <c r="E7" s="367" t="s">
        <v>591</v>
      </c>
      <c r="F7" s="373">
        <v>2.4700000000000002</v>
      </c>
      <c r="G7" s="360"/>
      <c r="H7" s="359"/>
      <c r="I7" s="374"/>
      <c r="J7" s="366"/>
      <c r="K7" s="361"/>
      <c r="L7" s="357"/>
      <c r="M7" s="357"/>
      <c r="V7" s="366"/>
      <c r="W7" s="359"/>
      <c r="X7" s="371"/>
      <c r="Y7" s="366"/>
    </row>
    <row r="8" spans="1:25" x14ac:dyDescent="0.2">
      <c r="D8" s="372"/>
      <c r="E8" s="367" t="s">
        <v>592</v>
      </c>
      <c r="F8" s="453">
        <v>3.02</v>
      </c>
      <c r="G8" s="360"/>
      <c r="H8" s="359"/>
      <c r="I8" s="374"/>
      <c r="J8" s="366"/>
      <c r="K8" s="361"/>
      <c r="L8" s="357"/>
      <c r="M8" s="357"/>
      <c r="V8" s="366"/>
      <c r="W8" s="359"/>
      <c r="X8" s="371"/>
      <c r="Y8" s="366"/>
    </row>
    <row r="9" spans="1:25" x14ac:dyDescent="0.2">
      <c r="D9" s="372"/>
      <c r="E9" s="367" t="s">
        <v>3070</v>
      </c>
      <c r="F9" s="453">
        <v>3.48</v>
      </c>
      <c r="G9" s="360"/>
      <c r="H9" s="359"/>
      <c r="I9" s="374"/>
      <c r="J9" s="366"/>
      <c r="K9" s="361"/>
      <c r="L9" s="357"/>
      <c r="M9" s="357"/>
      <c r="V9" s="366"/>
      <c r="W9" s="359"/>
      <c r="X9" s="371"/>
      <c r="Y9" s="366"/>
    </row>
    <row r="10" spans="1:25" ht="15" customHeight="1" x14ac:dyDescent="0.2">
      <c r="D10" s="372"/>
      <c r="E10" s="367" t="s">
        <v>4636</v>
      </c>
      <c r="F10" s="453">
        <v>4.4400000000000004</v>
      </c>
      <c r="G10" s="360"/>
      <c r="H10" s="359"/>
      <c r="I10" s="374"/>
      <c r="J10" s="366"/>
      <c r="K10" s="361"/>
      <c r="L10" s="357"/>
      <c r="M10" s="357"/>
      <c r="V10" s="366"/>
      <c r="W10" s="359"/>
      <c r="X10" s="371"/>
      <c r="Y10" s="366"/>
    </row>
    <row r="11" spans="1:25" ht="15.75" customHeight="1" x14ac:dyDescent="0.2">
      <c r="A11" s="825" t="s">
        <v>4637</v>
      </c>
      <c r="B11" s="825"/>
      <c r="C11" s="375"/>
      <c r="D11" s="372"/>
      <c r="E11" s="367" t="s">
        <v>4638</v>
      </c>
      <c r="F11" s="453">
        <v>4.5999999999999996</v>
      </c>
      <c r="G11" s="360"/>
      <c r="H11" s="359"/>
      <c r="I11" s="374"/>
      <c r="J11" s="366"/>
      <c r="K11" s="361"/>
      <c r="L11" s="357"/>
      <c r="M11" s="357"/>
      <c r="V11" s="366"/>
      <c r="W11" s="359"/>
      <c r="X11" s="371"/>
      <c r="Y11" s="366"/>
    </row>
    <row r="12" spans="1:25" ht="18.75" customHeight="1" x14ac:dyDescent="0.2">
      <c r="A12" s="372" t="s">
        <v>4639</v>
      </c>
      <c r="B12" s="372"/>
      <c r="C12" s="376"/>
      <c r="D12" s="372"/>
      <c r="E12" s="377"/>
      <c r="F12" s="378"/>
      <c r="G12" s="360"/>
      <c r="H12" s="361"/>
      <c r="I12" s="366"/>
      <c r="J12" s="366"/>
      <c r="K12" s="361"/>
      <c r="L12" s="357"/>
      <c r="M12" s="357"/>
      <c r="V12" s="366"/>
      <c r="W12" s="359"/>
      <c r="X12" s="371"/>
      <c r="Y12" s="366"/>
    </row>
    <row r="13" spans="1:25" ht="16.5" customHeight="1" x14ac:dyDescent="0.2">
      <c r="A13" s="372" t="s">
        <v>4640</v>
      </c>
      <c r="B13" s="372"/>
      <c r="C13" s="376"/>
      <c r="D13" s="372"/>
      <c r="E13" s="379" t="s">
        <v>4641</v>
      </c>
      <c r="F13" s="369" t="s">
        <v>4642</v>
      </c>
      <c r="G13" s="360"/>
      <c r="H13" s="361"/>
      <c r="K13" s="361"/>
      <c r="L13" s="357"/>
      <c r="M13" s="357"/>
      <c r="V13" s="366"/>
      <c r="W13" s="359"/>
      <c r="X13" s="371"/>
      <c r="Y13" s="366"/>
    </row>
    <row r="14" spans="1:25" ht="16.5" customHeight="1" x14ac:dyDescent="0.2">
      <c r="A14" s="826" t="s">
        <v>4643</v>
      </c>
      <c r="B14" s="826"/>
      <c r="C14" s="372">
        <f>C12*C13</f>
        <v>0</v>
      </c>
      <c r="D14" s="372"/>
      <c r="E14" s="377" t="s">
        <v>4644</v>
      </c>
      <c r="F14" s="452">
        <v>4.0599999999999996</v>
      </c>
      <c r="G14" s="360"/>
      <c r="H14" s="361"/>
      <c r="K14" s="361"/>
      <c r="L14" s="357"/>
      <c r="M14" s="357"/>
      <c r="V14" s="366"/>
      <c r="W14" s="359"/>
      <c r="X14" s="371"/>
      <c r="Y14" s="366"/>
    </row>
    <row r="15" spans="1:25" ht="42.75" customHeight="1" x14ac:dyDescent="0.2">
      <c r="A15" s="375" t="s">
        <v>4645</v>
      </c>
      <c r="B15" s="375"/>
      <c r="C15" s="454">
        <f>LOOKUP(B7,Tillväxtområde,F7:F11)</f>
        <v>3.48</v>
      </c>
      <c r="D15" s="372"/>
      <c r="E15" s="377"/>
      <c r="F15" s="378"/>
      <c r="G15" s="360"/>
      <c r="H15" s="361"/>
      <c r="K15" s="361"/>
      <c r="L15" s="357"/>
      <c r="M15" s="357"/>
      <c r="V15" s="366"/>
      <c r="W15" s="359"/>
      <c r="X15" s="371"/>
      <c r="Y15" s="366"/>
    </row>
    <row r="16" spans="1:25" ht="15" customHeight="1" x14ac:dyDescent="0.2">
      <c r="A16" s="824" t="s">
        <v>4646</v>
      </c>
      <c r="B16" s="824"/>
      <c r="C16" s="380">
        <f>C14*C15</f>
        <v>0</v>
      </c>
      <c r="D16" s="372"/>
      <c r="E16" s="379" t="s">
        <v>4647</v>
      </c>
      <c r="F16" s="369" t="s">
        <v>4642</v>
      </c>
      <c r="G16" s="360"/>
      <c r="H16" s="361"/>
      <c r="K16" s="361"/>
      <c r="L16" s="357"/>
      <c r="M16" s="357"/>
      <c r="V16" s="366"/>
      <c r="W16" s="359"/>
      <c r="X16" s="371"/>
      <c r="Y16" s="366"/>
    </row>
    <row r="17" spans="1:25" ht="16.5" customHeight="1" x14ac:dyDescent="0.2">
      <c r="A17" s="372"/>
      <c r="B17" s="372"/>
      <c r="C17" s="372"/>
      <c r="D17" s="372"/>
      <c r="E17" s="377" t="s">
        <v>4648</v>
      </c>
      <c r="F17" s="378">
        <v>10.92</v>
      </c>
      <c r="G17" s="360"/>
      <c r="H17" s="361"/>
      <c r="K17" s="361"/>
      <c r="L17" s="357"/>
      <c r="M17" s="357"/>
      <c r="V17" s="366"/>
      <c r="W17" s="359"/>
      <c r="X17" s="371"/>
      <c r="Y17" s="366"/>
    </row>
    <row r="18" spans="1:25" ht="16.5" customHeight="1" x14ac:dyDescent="0.2">
      <c r="A18" s="827" t="s">
        <v>4649</v>
      </c>
      <c r="B18" s="827"/>
      <c r="C18" s="375"/>
      <c r="D18" s="372"/>
      <c r="E18" s="377" t="s">
        <v>4650</v>
      </c>
      <c r="F18" s="378">
        <v>4.24</v>
      </c>
      <c r="G18" s="360"/>
      <c r="H18" s="361"/>
      <c r="K18" s="361"/>
      <c r="L18" s="357"/>
      <c r="M18" s="357"/>
      <c r="V18" s="366"/>
      <c r="W18" s="359"/>
      <c r="X18" s="371"/>
      <c r="Y18" s="366"/>
    </row>
    <row r="19" spans="1:25" x14ac:dyDescent="0.2">
      <c r="A19" s="372" t="s">
        <v>4639</v>
      </c>
      <c r="B19" s="372"/>
      <c r="C19" s="376"/>
      <c r="D19" s="372"/>
      <c r="E19" s="377"/>
      <c r="F19" s="378"/>
      <c r="G19" s="360"/>
      <c r="H19" s="361"/>
      <c r="K19" s="361"/>
      <c r="L19" s="357"/>
      <c r="M19" s="357"/>
      <c r="V19" s="366"/>
      <c r="W19" s="359"/>
      <c r="X19" s="371"/>
      <c r="Y19" s="366"/>
    </row>
    <row r="20" spans="1:25" ht="28.5" customHeight="1" x14ac:dyDescent="0.2">
      <c r="A20" s="375" t="s">
        <v>4651</v>
      </c>
      <c r="B20" s="375"/>
      <c r="C20" s="451">
        <v>4.0599999999999996</v>
      </c>
      <c r="D20" s="372"/>
      <c r="E20" s="379" t="s">
        <v>4652</v>
      </c>
      <c r="F20" s="369" t="s">
        <v>4653</v>
      </c>
      <c r="G20" s="360"/>
      <c r="H20" s="361"/>
      <c r="K20" s="361"/>
      <c r="L20" s="357"/>
      <c r="M20" s="357"/>
      <c r="V20" s="366"/>
      <c r="W20" s="359"/>
      <c r="X20" s="371"/>
      <c r="Y20" s="366"/>
    </row>
    <row r="21" spans="1:25" ht="18.75" customHeight="1" x14ac:dyDescent="0.2">
      <c r="A21" s="824" t="s">
        <v>4654</v>
      </c>
      <c r="B21" s="824"/>
      <c r="C21" s="381">
        <f>C19*C20</f>
        <v>0</v>
      </c>
      <c r="D21" s="372"/>
      <c r="E21" s="377" t="s">
        <v>4744</v>
      </c>
      <c r="F21" s="382">
        <v>3125</v>
      </c>
      <c r="G21" s="360"/>
      <c r="H21" s="361"/>
      <c r="K21" s="361"/>
      <c r="L21" s="357"/>
      <c r="M21" s="357"/>
      <c r="V21" s="366"/>
      <c r="W21" s="359"/>
      <c r="X21" s="371"/>
      <c r="Y21" s="366"/>
    </row>
    <row r="22" spans="1:25" x14ac:dyDescent="0.2">
      <c r="A22" s="372"/>
      <c r="B22" s="372"/>
      <c r="C22" s="372"/>
      <c r="D22" s="372"/>
      <c r="E22" s="377" t="s">
        <v>4745</v>
      </c>
      <c r="F22" s="378">
        <v>500</v>
      </c>
      <c r="G22" s="360"/>
      <c r="H22" s="361"/>
      <c r="K22" s="361"/>
      <c r="L22" s="357"/>
      <c r="M22" s="357"/>
      <c r="V22" s="366"/>
      <c r="W22" s="359"/>
      <c r="X22" s="371"/>
      <c r="Y22" s="366"/>
    </row>
    <row r="23" spans="1:25" ht="16.5" customHeight="1" x14ac:dyDescent="0.2">
      <c r="A23" s="825" t="s">
        <v>4655</v>
      </c>
      <c r="B23" s="825"/>
      <c r="C23" s="383"/>
      <c r="D23" s="372"/>
      <c r="E23" s="379" t="s">
        <v>600</v>
      </c>
      <c r="F23" s="378"/>
      <c r="G23" s="360"/>
      <c r="H23" s="361"/>
      <c r="K23" s="361"/>
      <c r="L23" s="357"/>
      <c r="M23" s="357"/>
      <c r="V23" s="366"/>
      <c r="W23" s="359"/>
      <c r="X23" s="371"/>
      <c r="Y23" s="366"/>
    </row>
    <row r="24" spans="1:25" ht="13.5" customHeight="1" x14ac:dyDescent="0.2">
      <c r="A24" s="372" t="s">
        <v>4656</v>
      </c>
      <c r="B24" s="372"/>
      <c r="C24" s="372"/>
      <c r="D24" s="372"/>
      <c r="E24" s="377" t="s">
        <v>4657</v>
      </c>
      <c r="F24" s="382">
        <v>2749</v>
      </c>
      <c r="G24" s="360"/>
      <c r="H24" s="361"/>
      <c r="K24" s="361"/>
      <c r="L24" s="357"/>
      <c r="M24" s="357"/>
      <c r="V24" s="366"/>
      <c r="W24" s="359"/>
      <c r="X24" s="371"/>
      <c r="Y24" s="366"/>
    </row>
    <row r="25" spans="1:25" ht="18" customHeight="1" thickBot="1" x14ac:dyDescent="0.25">
      <c r="A25" s="372" t="s">
        <v>4639</v>
      </c>
      <c r="B25" s="372"/>
      <c r="C25" s="384"/>
      <c r="D25" s="372"/>
      <c r="E25" s="385" t="s">
        <v>4658</v>
      </c>
      <c r="F25" s="386"/>
      <c r="G25" s="360"/>
      <c r="H25" s="361"/>
      <c r="K25" s="357"/>
      <c r="L25" s="357"/>
      <c r="M25" s="357"/>
      <c r="V25" s="366"/>
      <c r="W25" s="359"/>
      <c r="X25" s="371"/>
      <c r="Y25" s="366"/>
    </row>
    <row r="26" spans="1:25" ht="15" customHeight="1" x14ac:dyDescent="0.2">
      <c r="A26" s="372" t="s">
        <v>448</v>
      </c>
      <c r="B26" s="372"/>
      <c r="C26" s="387">
        <v>2</v>
      </c>
      <c r="D26" s="372"/>
      <c r="G26" s="360"/>
      <c r="H26" s="361"/>
      <c r="K26" s="357"/>
      <c r="L26" s="357"/>
      <c r="M26" s="357"/>
      <c r="V26" s="366"/>
      <c r="W26" s="359"/>
      <c r="X26" s="371"/>
      <c r="Y26" s="366"/>
    </row>
    <row r="27" spans="1:25" ht="12.75" customHeight="1" x14ac:dyDescent="0.2">
      <c r="A27" s="372" t="s">
        <v>4659</v>
      </c>
      <c r="B27" s="372"/>
      <c r="C27" s="387">
        <f>C25*C26</f>
        <v>0</v>
      </c>
      <c r="D27" s="372"/>
      <c r="E27" s="383" t="s">
        <v>4660</v>
      </c>
      <c r="G27" s="360"/>
      <c r="H27" s="361"/>
      <c r="K27" s="357"/>
      <c r="L27" s="357"/>
      <c r="M27" s="357"/>
      <c r="V27" s="366"/>
      <c r="W27" s="359"/>
      <c r="X27" s="371"/>
      <c r="Y27" s="366"/>
    </row>
    <row r="28" spans="1:25" ht="41.25" customHeight="1" x14ac:dyDescent="0.2">
      <c r="A28" s="375" t="s">
        <v>4645</v>
      </c>
      <c r="B28" s="375"/>
      <c r="C28" s="454">
        <f>C15</f>
        <v>3.48</v>
      </c>
      <c r="D28" s="372"/>
      <c r="E28" s="383" t="s">
        <v>4661</v>
      </c>
      <c r="F28" s="375"/>
      <c r="G28" s="360"/>
      <c r="H28" s="361"/>
      <c r="K28" s="357"/>
      <c r="L28" s="357"/>
      <c r="M28" s="357"/>
      <c r="V28" s="366"/>
      <c r="W28" s="359"/>
      <c r="X28" s="371"/>
      <c r="Y28" s="366"/>
    </row>
    <row r="29" spans="1:25" ht="18" customHeight="1" x14ac:dyDescent="0.2">
      <c r="A29" s="824" t="s">
        <v>4646</v>
      </c>
      <c r="B29" s="824"/>
      <c r="C29" s="381">
        <f>C27*C28</f>
        <v>0</v>
      </c>
      <c r="D29" s="372"/>
      <c r="E29" s="372" t="s">
        <v>4639</v>
      </c>
      <c r="F29" s="376"/>
      <c r="G29" s="360"/>
      <c r="H29" s="361"/>
      <c r="K29" s="357"/>
      <c r="L29" s="357"/>
      <c r="M29" s="357"/>
      <c r="V29" s="366"/>
      <c r="W29" s="359"/>
      <c r="X29" s="371"/>
      <c r="Y29" s="366"/>
    </row>
    <row r="30" spans="1:25" x14ac:dyDescent="0.2">
      <c r="A30" s="372"/>
      <c r="B30" s="372"/>
      <c r="C30" s="372"/>
      <c r="D30" s="372"/>
      <c r="E30" s="372" t="s">
        <v>4651</v>
      </c>
      <c r="F30" s="372">
        <v>10.92</v>
      </c>
      <c r="G30" s="360"/>
      <c r="H30" s="361"/>
      <c r="K30" s="357"/>
      <c r="L30" s="357"/>
      <c r="M30" s="357"/>
      <c r="V30" s="366"/>
      <c r="W30" s="359"/>
      <c r="X30" s="371"/>
      <c r="Y30" s="366"/>
    </row>
    <row r="31" spans="1:25" x14ac:dyDescent="0.2">
      <c r="A31" s="388" t="s">
        <v>4662</v>
      </c>
      <c r="B31" s="388"/>
      <c r="C31" s="389"/>
      <c r="D31" s="372"/>
      <c r="E31" s="390" t="s">
        <v>4654</v>
      </c>
      <c r="F31" s="381">
        <f>F29*F30</f>
        <v>0</v>
      </c>
      <c r="G31" s="360"/>
      <c r="H31" s="361"/>
      <c r="K31" s="357"/>
      <c r="L31" s="357"/>
      <c r="M31" s="357"/>
      <c r="V31" s="366"/>
      <c r="W31" s="359"/>
      <c r="X31" s="371"/>
      <c r="Y31" s="366"/>
    </row>
    <row r="32" spans="1:25" ht="15.75" customHeight="1" x14ac:dyDescent="0.2">
      <c r="A32" s="357" t="s">
        <v>4637</v>
      </c>
      <c r="B32" s="357"/>
      <c r="C32" s="391">
        <f>C16</f>
        <v>0</v>
      </c>
      <c r="D32" s="372"/>
      <c r="E32" s="392"/>
      <c r="F32" s="392"/>
      <c r="G32" s="360"/>
      <c r="H32" s="361"/>
      <c r="N32" s="357"/>
      <c r="V32" s="366"/>
      <c r="W32" s="359"/>
      <c r="X32" s="371"/>
      <c r="Y32" s="366"/>
    </row>
    <row r="33" spans="1:25" ht="15.75" customHeight="1" x14ac:dyDescent="0.2">
      <c r="A33" s="357" t="s">
        <v>4649</v>
      </c>
      <c r="B33" s="357"/>
      <c r="C33" s="391">
        <f>C21</f>
        <v>0</v>
      </c>
      <c r="D33" s="372"/>
      <c r="E33" s="383" t="s">
        <v>4663</v>
      </c>
      <c r="F33" s="375"/>
      <c r="G33" s="360"/>
      <c r="H33" s="361"/>
      <c r="M33" s="357"/>
      <c r="V33" s="366"/>
      <c r="W33" s="359"/>
      <c r="X33" s="371"/>
      <c r="Y33" s="366"/>
    </row>
    <row r="34" spans="1:25" x14ac:dyDescent="0.2">
      <c r="A34" s="357" t="s">
        <v>4664</v>
      </c>
      <c r="B34" s="357"/>
      <c r="C34" s="391">
        <f>C29</f>
        <v>0</v>
      </c>
      <c r="D34" s="372"/>
      <c r="E34" s="372" t="s">
        <v>4639</v>
      </c>
      <c r="F34" s="376"/>
      <c r="G34" s="360"/>
      <c r="H34" s="361"/>
      <c r="M34" s="357"/>
      <c r="V34" s="366"/>
      <c r="W34" s="359"/>
      <c r="X34" s="371"/>
      <c r="Y34" s="366"/>
    </row>
    <row r="35" spans="1:25" x14ac:dyDescent="0.2">
      <c r="A35" s="356" t="s">
        <v>4654</v>
      </c>
      <c r="B35" s="356"/>
      <c r="C35" s="393">
        <f>C32+C33+C34</f>
        <v>0</v>
      </c>
      <c r="D35" s="372"/>
      <c r="E35" s="372" t="s">
        <v>4651</v>
      </c>
      <c r="F35" s="372">
        <v>4.24</v>
      </c>
      <c r="G35" s="360"/>
      <c r="H35" s="361"/>
      <c r="M35" s="357"/>
      <c r="V35" s="366"/>
      <c r="W35" s="359"/>
      <c r="X35" s="371"/>
      <c r="Y35" s="366"/>
    </row>
    <row r="36" spans="1:25" x14ac:dyDescent="0.2">
      <c r="A36" s="357" t="s">
        <v>4665</v>
      </c>
      <c r="B36" s="357"/>
      <c r="C36" s="391">
        <f>C35*0.25</f>
        <v>0</v>
      </c>
      <c r="D36" s="372"/>
      <c r="E36" s="394" t="s">
        <v>4654</v>
      </c>
      <c r="F36" s="395">
        <f>F34*F35</f>
        <v>0</v>
      </c>
      <c r="G36" s="360"/>
      <c r="H36" s="361"/>
      <c r="M36" s="357"/>
      <c r="V36" s="366"/>
      <c r="W36" s="359"/>
      <c r="X36" s="371"/>
      <c r="Y36" s="366"/>
    </row>
    <row r="37" spans="1:25" ht="15.75" customHeight="1" x14ac:dyDescent="0.2">
      <c r="A37" s="394" t="s">
        <v>4666</v>
      </c>
      <c r="B37" s="394"/>
      <c r="C37" s="395">
        <f>C35+C36</f>
        <v>0</v>
      </c>
      <c r="D37" s="372"/>
      <c r="G37" s="360"/>
      <c r="H37" s="361"/>
      <c r="K37" s="361"/>
      <c r="L37" s="357"/>
      <c r="M37" s="357"/>
      <c r="V37" s="366"/>
      <c r="W37" s="359"/>
      <c r="X37" s="371"/>
      <c r="Y37" s="366"/>
    </row>
    <row r="38" spans="1:25" ht="16.5" customHeight="1" x14ac:dyDescent="0.2">
      <c r="A38" s="357"/>
      <c r="B38" s="357"/>
      <c r="C38" s="357"/>
      <c r="D38" s="372"/>
      <c r="E38" s="383" t="s">
        <v>4667</v>
      </c>
      <c r="F38" s="396"/>
      <c r="G38" s="360"/>
      <c r="H38" s="361"/>
      <c r="K38" s="361"/>
      <c r="L38" s="357"/>
      <c r="M38" s="357"/>
      <c r="V38" s="366"/>
      <c r="W38" s="359"/>
      <c r="X38" s="371"/>
      <c r="Y38" s="366"/>
    </row>
    <row r="39" spans="1:25" x14ac:dyDescent="0.2">
      <c r="A39" s="388" t="s">
        <v>600</v>
      </c>
      <c r="B39" s="388"/>
      <c r="C39" s="389"/>
      <c r="D39" s="372"/>
      <c r="E39" s="372" t="s">
        <v>4746</v>
      </c>
      <c r="F39" s="397"/>
      <c r="G39" s="357"/>
      <c r="H39" s="357"/>
      <c r="K39" s="357"/>
      <c r="L39" s="357"/>
      <c r="M39" s="357"/>
      <c r="V39" s="366"/>
      <c r="W39" s="359"/>
      <c r="X39" s="371"/>
      <c r="Y39" s="366"/>
    </row>
    <row r="40" spans="1:25" x14ac:dyDescent="0.2">
      <c r="A40" s="357" t="s">
        <v>4657</v>
      </c>
      <c r="B40" s="357"/>
      <c r="C40" s="391">
        <f>IF(C37&gt;5000,0,F24)</f>
        <v>2749</v>
      </c>
      <c r="D40" s="372"/>
      <c r="E40" s="357" t="s">
        <v>4668</v>
      </c>
      <c r="F40" s="391">
        <f>F21</f>
        <v>3125</v>
      </c>
      <c r="G40" s="357"/>
      <c r="H40" s="357"/>
      <c r="K40" s="357"/>
      <c r="L40" s="357"/>
      <c r="M40" s="357"/>
      <c r="V40" s="366"/>
      <c r="W40" s="359"/>
      <c r="X40" s="371"/>
      <c r="Y40" s="366"/>
    </row>
    <row r="41" spans="1:25" x14ac:dyDescent="0.2">
      <c r="A41" s="357" t="s">
        <v>4658</v>
      </c>
      <c r="B41" s="357"/>
      <c r="C41" s="391">
        <f>IF(C37&lt;5000,0,IF(C37&lt;F4,C37*0.2,F4*0.2))</f>
        <v>0</v>
      </c>
      <c r="D41" s="372"/>
      <c r="E41" s="357" t="s">
        <v>4756</v>
      </c>
      <c r="F41" s="391">
        <v>4375</v>
      </c>
      <c r="G41" s="357"/>
      <c r="H41" s="357"/>
      <c r="K41" s="357"/>
      <c r="L41" s="357"/>
      <c r="M41" s="357"/>
      <c r="V41" s="366"/>
      <c r="W41" s="359"/>
      <c r="X41" s="371"/>
      <c r="Y41" s="366"/>
    </row>
    <row r="42" spans="1:25" ht="15" x14ac:dyDescent="0.25">
      <c r="A42" s="394" t="s">
        <v>4669</v>
      </c>
      <c r="B42" s="394"/>
      <c r="C42" s="398">
        <f>C40+C41</f>
        <v>2749</v>
      </c>
      <c r="D42" s="357"/>
      <c r="E42" s="459" t="s">
        <v>4748</v>
      </c>
      <c r="F42" s="460">
        <f>F39*(F40+F41)</f>
        <v>0</v>
      </c>
      <c r="G42" s="357"/>
      <c r="H42" s="357"/>
      <c r="K42" s="357"/>
      <c r="L42" s="357"/>
      <c r="M42" s="357"/>
    </row>
    <row r="43" spans="1:25" x14ac:dyDescent="0.2">
      <c r="A43" s="357"/>
      <c r="B43" s="357"/>
      <c r="C43" s="357"/>
      <c r="D43" s="357"/>
      <c r="E43" s="456" t="s">
        <v>4747</v>
      </c>
      <c r="F43" s="397"/>
      <c r="G43" s="357"/>
      <c r="H43" s="357"/>
      <c r="K43" s="357"/>
      <c r="L43" s="357"/>
      <c r="M43" s="357"/>
    </row>
    <row r="44" spans="1:25" x14ac:dyDescent="0.2">
      <c r="A44" s="357"/>
      <c r="B44" s="357"/>
      <c r="C44" s="357"/>
      <c r="D44" s="357"/>
      <c r="E44" s="357" t="s">
        <v>4668</v>
      </c>
      <c r="F44" s="391">
        <f>F22</f>
        <v>500</v>
      </c>
      <c r="G44" s="357"/>
      <c r="H44" s="357"/>
      <c r="K44" s="357"/>
      <c r="L44" s="357"/>
      <c r="M44" s="357"/>
    </row>
    <row r="45" spans="1:25" x14ac:dyDescent="0.2">
      <c r="A45" s="357"/>
      <c r="B45" s="357"/>
      <c r="C45" s="357"/>
      <c r="D45" s="357"/>
      <c r="E45" s="357" t="s">
        <v>4756</v>
      </c>
      <c r="F45" s="391">
        <v>500</v>
      </c>
      <c r="G45" s="357"/>
      <c r="H45" s="357"/>
      <c r="K45" s="357"/>
      <c r="L45" s="357"/>
      <c r="M45" s="357"/>
    </row>
    <row r="46" spans="1:25" x14ac:dyDescent="0.2">
      <c r="A46" s="357" t="s">
        <v>4671</v>
      </c>
      <c r="B46" s="357"/>
      <c r="C46" s="357"/>
      <c r="D46" s="357"/>
      <c r="E46" s="459" t="s">
        <v>4749</v>
      </c>
      <c r="F46" s="460">
        <f>F43*(F44+F45)</f>
        <v>0</v>
      </c>
      <c r="G46" s="357"/>
      <c r="H46" s="458"/>
      <c r="K46" s="357"/>
      <c r="L46" s="357"/>
      <c r="M46" s="357"/>
    </row>
    <row r="47" spans="1:25" x14ac:dyDescent="0.2">
      <c r="A47" s="357" t="s">
        <v>4673</v>
      </c>
      <c r="B47" s="357"/>
      <c r="C47" s="357"/>
      <c r="D47" s="357"/>
      <c r="E47" s="392" t="s">
        <v>4654</v>
      </c>
      <c r="F47" s="461">
        <f>F42+F46</f>
        <v>0</v>
      </c>
      <c r="G47" s="357"/>
      <c r="H47" s="357"/>
      <c r="K47" s="357"/>
      <c r="L47" s="357"/>
      <c r="M47" s="357"/>
    </row>
    <row r="48" spans="1:25" ht="26.25" thickBot="1" x14ac:dyDescent="0.25">
      <c r="A48" s="357"/>
      <c r="B48" s="357"/>
      <c r="C48" s="357"/>
      <c r="D48" s="357"/>
      <c r="E48" s="399" t="s">
        <v>4670</v>
      </c>
      <c r="F48" s="400">
        <f>C37+C42+F31+F36+F47</f>
        <v>2749</v>
      </c>
      <c r="G48" s="357"/>
      <c r="H48" s="357"/>
      <c r="K48" s="357"/>
      <c r="L48" s="357"/>
      <c r="M48" s="357"/>
    </row>
    <row r="49" spans="1:13" ht="15" thickTop="1" x14ac:dyDescent="0.2">
      <c r="A49" s="357"/>
      <c r="B49" s="357"/>
      <c r="C49" s="357"/>
      <c r="D49" s="357"/>
      <c r="G49" s="357"/>
      <c r="H49" s="357"/>
      <c r="K49" s="357"/>
      <c r="L49" s="357"/>
      <c r="M49" s="357"/>
    </row>
    <row r="50" spans="1:13" x14ac:dyDescent="0.2">
      <c r="A50" s="357"/>
      <c r="B50" s="357"/>
      <c r="C50" s="357"/>
      <c r="D50" s="357"/>
      <c r="E50" s="479"/>
      <c r="F50" s="357"/>
      <c r="G50" s="357"/>
      <c r="H50" s="357"/>
      <c r="K50" s="357"/>
      <c r="L50" s="357"/>
      <c r="M50" s="357"/>
    </row>
    <row r="51" spans="1:13" x14ac:dyDescent="0.2">
      <c r="A51" s="357" t="s">
        <v>4671</v>
      </c>
      <c r="B51" s="357"/>
      <c r="C51" s="357"/>
      <c r="D51" s="357"/>
      <c r="F51" s="357"/>
      <c r="G51" s="357"/>
      <c r="H51" s="357"/>
      <c r="K51" s="357"/>
      <c r="L51" s="357"/>
      <c r="M51" s="357"/>
    </row>
    <row r="52" spans="1:13" x14ac:dyDescent="0.2">
      <c r="A52" s="401"/>
      <c r="B52" s="357"/>
      <c r="C52" s="357"/>
      <c r="D52" s="357"/>
      <c r="E52" s="357" t="s">
        <v>4672</v>
      </c>
      <c r="F52" s="357"/>
      <c r="G52" s="357"/>
      <c r="H52" s="357"/>
    </row>
    <row r="53" spans="1:13" x14ac:dyDescent="0.2">
      <c r="A53" s="357"/>
      <c r="B53" s="357"/>
      <c r="C53" s="357"/>
      <c r="D53" s="357"/>
      <c r="E53" s="357" t="s">
        <v>430</v>
      </c>
      <c r="F53" s="357"/>
      <c r="G53" s="357"/>
      <c r="H53" s="357"/>
    </row>
    <row r="54" spans="1:13" x14ac:dyDescent="0.2">
      <c r="E54" s="466"/>
      <c r="I54" s="361"/>
      <c r="J54" s="360"/>
    </row>
    <row r="55" spans="1:13" x14ac:dyDescent="0.2">
      <c r="I55" s="361"/>
      <c r="J55" s="360"/>
    </row>
    <row r="56" spans="1:13" x14ac:dyDescent="0.2">
      <c r="E56" s="401"/>
      <c r="I56" s="361"/>
      <c r="J56" s="360"/>
    </row>
    <row r="57" spans="1:13" x14ac:dyDescent="0.2">
      <c r="I57" s="361"/>
      <c r="J57" s="360"/>
    </row>
    <row r="58" spans="1:13" x14ac:dyDescent="0.2">
      <c r="I58" s="361"/>
      <c r="J58" s="360"/>
    </row>
    <row r="59" spans="1:13" x14ac:dyDescent="0.2">
      <c r="I59" s="361"/>
      <c r="J59" s="360"/>
    </row>
    <row r="60" spans="1:13" x14ac:dyDescent="0.2">
      <c r="I60" s="361"/>
      <c r="J60" s="360"/>
    </row>
    <row r="61" spans="1:13" x14ac:dyDescent="0.2">
      <c r="I61" s="361"/>
      <c r="J61" s="360"/>
    </row>
    <row r="62" spans="1:13" x14ac:dyDescent="0.2">
      <c r="I62" s="361"/>
      <c r="J62" s="360"/>
    </row>
    <row r="63" spans="1:13" x14ac:dyDescent="0.2">
      <c r="I63" s="361"/>
      <c r="J63" s="360"/>
    </row>
    <row r="64" spans="1:13" x14ac:dyDescent="0.2">
      <c r="I64" s="361"/>
      <c r="J64" s="360"/>
    </row>
    <row r="65" spans="9:10" x14ac:dyDescent="0.2">
      <c r="I65" s="361"/>
      <c r="J65" s="360"/>
    </row>
    <row r="66" spans="9:10" x14ac:dyDescent="0.2">
      <c r="I66" s="361"/>
      <c r="J66" s="360"/>
    </row>
    <row r="67" spans="9:10" x14ac:dyDescent="0.2">
      <c r="I67" s="357"/>
      <c r="J67" s="357"/>
    </row>
    <row r="68" spans="9:10" x14ac:dyDescent="0.2">
      <c r="I68" s="357"/>
      <c r="J68" s="357"/>
    </row>
    <row r="69" spans="9:10" x14ac:dyDescent="0.2">
      <c r="I69" s="357"/>
      <c r="J69" s="357"/>
    </row>
    <row r="70" spans="9:10" x14ac:dyDescent="0.2">
      <c r="I70" s="357"/>
      <c r="J70" s="357"/>
    </row>
    <row r="71" spans="9:10" x14ac:dyDescent="0.2">
      <c r="I71" s="357"/>
      <c r="J71" s="357"/>
    </row>
    <row r="72" spans="9:10" x14ac:dyDescent="0.2">
      <c r="I72" s="357"/>
      <c r="J72" s="357"/>
    </row>
  </sheetData>
  <sheetProtection algorithmName="SHA-512" hashValue="lB9emM0h7N5wT0Bvx9aM/OSS+NFliKBuMGaWzQAJiyNkPrCNWUcKncHVTLbC4bpO/puqhyWY1lHmfmHhFKf6gw==" saltValue="8B3Q0o5xVuUSAeU0dQeJEA==" spinCount="100000" sheet="1" objects="1" scenarios="1"/>
  <mergeCells count="12">
    <mergeCell ref="A29:B29"/>
    <mergeCell ref="A11:B11"/>
    <mergeCell ref="A14:B14"/>
    <mergeCell ref="A16:B16"/>
    <mergeCell ref="A18:B18"/>
    <mergeCell ref="A21:B21"/>
    <mergeCell ref="A23:B23"/>
    <mergeCell ref="B7:C7"/>
    <mergeCell ref="B3:C3"/>
    <mergeCell ref="B4:C4"/>
    <mergeCell ref="B5:C5"/>
    <mergeCell ref="B6:C6"/>
  </mergeCells>
  <dataValidations count="2">
    <dataValidation showInputMessage="1" showErrorMessage="1" sqref="B4:C4"/>
    <dataValidation type="list" allowBlank="1" showInputMessage="1" showErrorMessage="1" sqref="B7:C7">
      <formula1>Tillväxtområde</formula1>
    </dataValidation>
  </dataValidations>
  <pageMargins left="0.7" right="0.7" top="0.75" bottom="0.75" header="0.3" footer="0.3"/>
  <pageSetup paperSize="9" scale="73" fitToWidth="0"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_dlc_DocId xmlns="02a69432-664c-401f-8103-d5aa6229c65c">FXM33ZE3MP5M-1054573855-662</_dlc_DocId>
    <_dlc_DocIdUrl xmlns="02a69432-664c-401f-8103-d5aa6229c65c">
      <Url>http://workspaces.office.ellevio.com/sites/Land/_layouts/15/DocIdRedir.aspx?ID=FXM33ZE3MP5M-1054573855-662</Url>
      <Description>FXM33ZE3MP5M-1054573855-662</Description>
    </_dlc_DocIdUrl>
    <_dlc_DocIdPersistId xmlns="02a69432-664c-401f-8103-d5aa6229c65c" xsi:nil="true"/>
    <LikesCount xmlns="http://schemas.microsoft.com/sharepoint/v3" xsi:nil="true"/>
    <Ratings xmlns="http://schemas.microsoft.com/sharepoint/v3" xsi:nil="true"/>
    <TaxCatchAll xmlns="1c1f5ffb-75f0-43ea-9c84-2c6d98883f5d">
      <Value>4</Value>
      <Value>10</Value>
      <Value>2</Value>
      <Value>1</Value>
    </TaxCatchAll>
    <LikedBy xmlns="http://schemas.microsoft.com/sharepoint/v3">
      <UserInfo>
        <DisplayName/>
        <AccountId xsi:nil="true"/>
        <AccountType/>
      </UserInfo>
    </LikedBy>
    <Process xmlns="82f32430-1573-490c-b778-41be6ad0362d"/>
    <Beskrivning xmlns="82f32430-1573-490c-b778-41be6ad0362d" xsi:nil="true"/>
    <RatedBy xmlns="http://schemas.microsoft.com/sharepoint/v3">
      <UserInfo>
        <DisplayName/>
        <AccountId xsi:nil="true"/>
        <AccountType/>
      </UserInfo>
    </RatedBy>
  </documentManagement>
</p:properties>
</file>

<file path=customXml/item3.xml><?xml version="1.0" encoding="utf-8"?>
<?mso-contentType ?>
<spe:Receivers xmlns:spe="http://schemas.microsoft.com/sharepoint/events"/>
</file>

<file path=customXml/item4.xml><?xml version="1.0" encoding="utf-8"?>
<ct:contentTypeSchema xmlns:ct="http://schemas.microsoft.com/office/2006/metadata/contentType" xmlns:ma="http://schemas.microsoft.com/office/2006/metadata/properties/metaAttributes" ct:_="" ma:_="" ma:contentTypeName="dokument" ma:contentTypeID="0x010100F49C4B151E070F4F8C38DBEF6E64C481" ma:contentTypeVersion="83" ma:contentTypeDescription="Skapa ett nytt dokument." ma:contentTypeScope="" ma:versionID="d3f1cb9bf176ba8920150791e104c3d6">
  <xsd:schema xmlns:xsd="http://www.w3.org/2001/XMLSchema" xmlns:xs="http://www.w3.org/2001/XMLSchema" xmlns:p="http://schemas.microsoft.com/office/2006/metadata/properties" xmlns:ns1="http://schemas.microsoft.com/sharepoint/v3" xmlns:ns2="82f32430-1573-490c-b778-41be6ad0362d" xmlns:ns3="02a69432-664c-401f-8103-d5aa6229c65c" xmlns:ns4="1c1f5ffb-75f0-43ea-9c84-2c6d98883f5d" targetNamespace="http://schemas.microsoft.com/office/2006/metadata/properties" ma:root="true" ma:fieldsID="3148c8fa8ab0591feff2c0bd68b56209" ns1:_="" ns2:_="" ns3:_="" ns4:_="">
    <xsd:import namespace="http://schemas.microsoft.com/sharepoint/v3"/>
    <xsd:import namespace="82f32430-1573-490c-b778-41be6ad0362d"/>
    <xsd:import namespace="02a69432-664c-401f-8103-d5aa6229c65c"/>
    <xsd:import namespace="1c1f5ffb-75f0-43ea-9c84-2c6d98883f5d"/>
    <xsd:element name="properties">
      <xsd:complexType>
        <xsd:sequence>
          <xsd:element name="documentManagement">
            <xsd:complexType>
              <xsd:all>
                <xsd:element ref="ns2:Beskrivning" minOccurs="0"/>
                <xsd:element ref="ns1:RatingCount" minOccurs="0"/>
                <xsd:element ref="ns1:RatedBy" minOccurs="0"/>
                <xsd:element ref="ns1:Ratings" minOccurs="0"/>
                <xsd:element ref="ns1:LikedBy" minOccurs="0"/>
                <xsd:element ref="ns1:AverageRating" minOccurs="0"/>
                <xsd:element ref="ns1:LikesCount" minOccurs="0"/>
                <xsd:element ref="ns3:_dlc_DocIdUrl" minOccurs="0"/>
                <xsd:element ref="ns3:_dlc_DocId" minOccurs="0"/>
                <xsd:element ref="ns3:_dlc_DocIdPersistId" minOccurs="0"/>
                <xsd:element ref="ns4:TaxCatchAll" minOccurs="0"/>
                <xsd:element ref="ns2:Proces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5" nillable="true" ma:displayName="Antal klassificeringar" ma:decimals="0" ma:description="Antal angivna klassificeringar" ma:internalName="RatingCount" ma:readOnly="true">
      <xsd:simpleType>
        <xsd:restriction base="dms:Number"/>
      </xsd:simpleType>
    </xsd:element>
    <xsd:element name="RatedBy" ma:index="6" nillable="true" ma:displayName="Klassificerat av" ma:description="Användare klassificerade artikeln."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7" nillable="true" ma:displayName="Användarklassificeringar" ma:description="Användarklassificeringar för artikeln" ma:hidden="true" ma:internalName="Ratings">
      <xsd:simpleType>
        <xsd:restriction base="dms:Note"/>
      </xsd:simpleType>
    </xsd:element>
    <xsd:element name="LikedBy" ma:index="8" nillable="true" ma:displayName="Gillas av"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verageRating" ma:index="9" nillable="true" ma:displayName="Klassificering (0-5)" ma:decimals="2" ma:description="Medelvärde för alla klassificeringar som har angetts" ma:internalName="AverageRating" ma:readOnly="true">
      <xsd:simpleType>
        <xsd:restriction base="dms:Number"/>
      </xsd:simpleType>
    </xsd:element>
    <xsd:element name="LikesCount" ma:index="10" nillable="true" ma:displayName="Antal som gillar" ma:internalName="LikesCount">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2f32430-1573-490c-b778-41be6ad0362d" elementFormDefault="qualified">
    <xsd:import namespace="http://schemas.microsoft.com/office/2006/documentManagement/types"/>
    <xsd:import namespace="http://schemas.microsoft.com/office/infopath/2007/PartnerControls"/>
    <xsd:element name="Beskrivning" ma:index="4" nillable="true" ma:displayName="Beskrivning" ma:internalName="Beskrivning" ma:readOnly="false">
      <xsd:simpleType>
        <xsd:restriction base="dms:Note">
          <xsd:maxLength value="255"/>
        </xsd:restriction>
      </xsd:simpleType>
    </xsd:element>
    <xsd:element name="Process" ma:index="19" nillable="true" ma:displayName="Process" ma:internalName="Process">
      <xsd:complexType>
        <xsd:complexContent>
          <xsd:extension base="dms:MultiChoice">
            <xsd:sequence>
              <xsd:element name="Value" maxOccurs="unbounded" minOccurs="0" nillable="true">
                <xsd:simpleType>
                  <xsd:restriction base="dms:Choice">
                    <xsd:enumeration value="Underhåll Lokalnät"/>
                    <xsd:enumeration value="Underhåll Regionnät"/>
                    <xsd:enumeration value="Bygg Lokalnät"/>
                    <xsd:enumeration value="Bygg Regionnät"/>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2a69432-664c-401f-8103-d5aa6229c65c" elementFormDefault="qualified">
    <xsd:import namespace="http://schemas.microsoft.com/office/2006/documentManagement/types"/>
    <xsd:import namespace="http://schemas.microsoft.com/office/infopath/2007/PartnerControls"/>
    <xsd:element name="_dlc_DocIdUrl" ma:index="11" nillable="true" ma:displayName="Dokument-ID" ma:description="Permanent länk till det här dokumente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12" nillable="true" ma:displayName="Dokument-ID-värde" ma:description="Värdet för dokument-ID som tilldelats till det här objektet." ma:internalName="_dlc_DocId" ma:readOnly="true">
      <xsd:simpleType>
        <xsd:restriction base="dms:Text"/>
      </xsd:simpleType>
    </xsd:element>
    <xsd:element name="_dlc_DocIdPersistId" ma:index="13" nillable="true" ma:displayName="Spara ID" ma:description="Behåll ID vid tillägg." ma:hidden="true" ma:internalName="_dlc_DocIdPersistId" ma:readOnly="fals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c1f5ffb-75f0-43ea-9c84-2c6d98883f5d"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811da590-88ba-46db-bd90-c2e2fd6e9260}" ma:internalName="TaxCatchAll" ma:showField="CatchAllData" ma:web="02a69432-664c-401f-8103-d5aa6229c65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4" ma:displayName="Innehållstyp"/>
        <xsd:element ref="dc:title" minOccurs="0" maxOccurs="1" ma:index="3"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5F197AA-5018-4DEF-9092-8544B89EB3FA}"/>
</file>

<file path=customXml/itemProps2.xml><?xml version="1.0" encoding="utf-8"?>
<ds:datastoreItem xmlns:ds="http://schemas.openxmlformats.org/officeDocument/2006/customXml" ds:itemID="{0AB5196C-0CAF-4E83-AB11-5DA872A29CD7}"/>
</file>

<file path=customXml/itemProps3.xml><?xml version="1.0" encoding="utf-8"?>
<ds:datastoreItem xmlns:ds="http://schemas.openxmlformats.org/officeDocument/2006/customXml" ds:itemID="{975F6674-4288-42F2-8A15-3CE5B0B533C8}"/>
</file>

<file path=customXml/itemProps4.xml><?xml version="1.0" encoding="utf-8"?>
<ds:datastoreItem xmlns:ds="http://schemas.openxmlformats.org/officeDocument/2006/customXml" ds:itemID="{D6813DE0-581E-46BF-8473-04ADAA036DC7}"/>
</file>

<file path=customXml/itemProps5.xml><?xml version="1.0" encoding="utf-8"?>
<ds:datastoreItem xmlns:ds="http://schemas.openxmlformats.org/officeDocument/2006/customXml" ds:itemID="{82429C36-D8E1-4854-8FE2-00B0BDA7EDEA}"/>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18</vt:i4>
      </vt:variant>
      <vt:variant>
        <vt:lpstr>Namngivna områden</vt:lpstr>
      </vt:variant>
      <vt:variant>
        <vt:i4>24</vt:i4>
      </vt:variant>
    </vt:vector>
  </HeadingPairs>
  <TitlesOfParts>
    <vt:vector size="42" baseType="lpstr">
      <vt:lpstr>Beskrivning</vt:lpstr>
      <vt:lpstr>Sammandrag</vt:lpstr>
      <vt:lpstr>Fakturaunderlag</vt:lpstr>
      <vt:lpstr>Skog</vt:lpstr>
      <vt:lpstr>Åker</vt:lpstr>
      <vt:lpstr>SCA, HOLMENS _Skog</vt:lpstr>
      <vt:lpstr>SCA, HOLMENS_Sammandrag</vt:lpstr>
      <vt:lpstr>SCA, HOLMENS_Fakturaunderlag</vt:lpstr>
      <vt:lpstr>Bergvik Värdprot</vt:lpstr>
      <vt:lpstr>Bergvik instruktion</vt:lpstr>
      <vt:lpstr>REV_Sammandrag</vt:lpstr>
      <vt:lpstr>REV_Fakturaunderlag</vt:lpstr>
      <vt:lpstr>Indata</vt:lpstr>
      <vt:lpstr>Åker, produktionsområden</vt:lpstr>
      <vt:lpstr>Överenskommelse</vt:lpstr>
      <vt:lpstr>Tabelldata skog</vt:lpstr>
      <vt:lpstr>Tabelldata åker</vt:lpstr>
      <vt:lpstr>Avståndstabell</vt:lpstr>
      <vt:lpstr>D</vt:lpstr>
      <vt:lpstr>Ersättn</vt:lpstr>
      <vt:lpstr>kr_m2</vt:lpstr>
      <vt:lpstr>Pris</vt:lpstr>
      <vt:lpstr>'Tabelldata åker'!PRISLISTA</vt:lpstr>
      <vt:lpstr>Procent</vt:lpstr>
      <vt:lpstr>Proddata</vt:lpstr>
      <vt:lpstr>ProOmr</vt:lpstr>
      <vt:lpstr>Sökbegr</vt:lpstr>
      <vt:lpstr>Söknr</vt:lpstr>
      <vt:lpstr>Tillväxtområde</vt:lpstr>
      <vt:lpstr>'Bergvik Värdprot'!Utskriftsområde</vt:lpstr>
      <vt:lpstr>Beskrivning!Utskriftsområde</vt:lpstr>
      <vt:lpstr>Fakturaunderlag!Utskriftsområde</vt:lpstr>
      <vt:lpstr>Indata!Utskriftsområde</vt:lpstr>
      <vt:lpstr>REV_Fakturaunderlag!Utskriftsområde</vt:lpstr>
      <vt:lpstr>REV_Sammandrag!Utskriftsområde</vt:lpstr>
      <vt:lpstr>Sammandrag!Utskriftsområde</vt:lpstr>
      <vt:lpstr>'SCA, HOLMENS _Skog'!Utskriftsområde</vt:lpstr>
      <vt:lpstr>'SCA, HOLMENS_Fakturaunderlag'!Utskriftsområde</vt:lpstr>
      <vt:lpstr>'SCA, HOLMENS_Sammandrag'!Utskriftsområde</vt:lpstr>
      <vt:lpstr>Skog!Utskriftsområde</vt:lpstr>
      <vt:lpstr>Åker!Utskriftsområde</vt:lpstr>
      <vt:lpstr>Överenskommelse!Utskriftsområde</vt:lpstr>
    </vt:vector>
  </TitlesOfParts>
  <Company>Fortum Oyj</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Kent Sjölund</dc:creator>
  <cp:lastModifiedBy>Malmqvist Rickard</cp:lastModifiedBy>
  <cp:lastPrinted>2019-08-23T12:02:14Z</cp:lastPrinted>
  <dcterms:created xsi:type="dcterms:W3CDTF">2007-03-05T19:23:06Z</dcterms:created>
  <dcterms:modified xsi:type="dcterms:W3CDTF">2019-12-27T12:18:28Z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ileAuthor">
    <vt:lpwstr/>
  </property>
  <property fmtid="{D5CDD505-2E9C-101B-9397-08002B2CF9AE}" pid="3" name="SPSDescription">
    <vt:lpwstr/>
  </property>
  <property fmtid="{D5CDD505-2E9C-101B-9397-08002B2CF9AE}" pid="4" name="UseID">
    <vt:lpwstr>-</vt:lpwstr>
  </property>
  <property fmtid="{D5CDD505-2E9C-101B-9397-08002B2CF9AE}" pid="5" name="Owner">
    <vt:lpwstr/>
  </property>
  <property fmtid="{D5CDD505-2E9C-101B-9397-08002B2CF9AE}" pid="6" name="Suffix">
    <vt:lpwstr/>
  </property>
  <property fmtid="{D5CDD505-2E9C-101B-9397-08002B2CF9AE}" pid="7" name="Document Number">
    <vt:lpwstr>73351</vt:lpwstr>
  </property>
  <property fmtid="{D5CDD505-2E9C-101B-9397-08002B2CF9AE}" pid="8" name="Status">
    <vt:lpwstr>In Review</vt:lpwstr>
  </property>
  <property fmtid="{D5CDD505-2E9C-101B-9397-08002B2CF9AE}" pid="9" name="TargetID">
    <vt:lpwstr>-</vt:lpwstr>
  </property>
  <property fmtid="{D5CDD505-2E9C-101B-9397-08002B2CF9AE}" pid="10" name="DocumentID">
    <vt:lpwstr>--73351</vt:lpwstr>
  </property>
  <property fmtid="{D5CDD505-2E9C-101B-9397-08002B2CF9AE}" pid="11" name="ModifiedBy">
    <vt:lpwstr>Sjolund Kent</vt:lpwstr>
  </property>
  <property fmtid="{D5CDD505-2E9C-101B-9397-08002B2CF9AE}" pid="12" name="ContentType">
    <vt:lpwstr>Dokument</vt:lpwstr>
  </property>
  <property fmtid="{D5CDD505-2E9C-101B-9397-08002B2CF9AE}" pid="13" name="Dokumenttyp">
    <vt:lpwstr/>
  </property>
  <property fmtid="{D5CDD505-2E9C-101B-9397-08002B2CF9AE}" pid="14" name="End to End process">
    <vt:lpwstr/>
  </property>
  <property fmtid="{D5CDD505-2E9C-101B-9397-08002B2CF9AE}" pid="15" name="ContentTypeId">
    <vt:lpwstr>0x010100F49C4B151E070F4F8C38DBEF6E64C481</vt:lpwstr>
  </property>
  <property fmtid="{D5CDD505-2E9C-101B-9397-08002B2CF9AE}" pid="16" name="_NewReviewCycle">
    <vt:lpwstr/>
  </property>
  <property fmtid="{D5CDD505-2E9C-101B-9397-08002B2CF9AE}" pid="17" name="FortumDMProcess">
    <vt:lpwstr/>
  </property>
  <property fmtid="{D5CDD505-2E9C-101B-9397-08002B2CF9AE}" pid="18" name="FortumDMLanguage">
    <vt:lpwstr>2;#svenska|52c73ba5-9293-4c1f-95eb-eee45aacb4f1</vt:lpwstr>
  </property>
  <property fmtid="{D5CDD505-2E9C-101B-9397-08002B2CF9AE}" pid="19" name="FortumDMLocation">
    <vt:lpwstr>4;#Sverige|6aa546b8-36a4-4e7f-b864-e8e384676b6a</vt:lpwstr>
  </property>
  <property fmtid="{D5CDD505-2E9C-101B-9397-08002B2CF9AE}" pid="20" name="FortumDMDocumentType">
    <vt:lpwstr/>
  </property>
  <property fmtid="{D5CDD505-2E9C-101B-9397-08002B2CF9AE}" pid="21" name="FortumDMConfidentiality">
    <vt:lpwstr>1;#Confidential (SV)|b7a3ce4c-48c8-4e42-97b3-d3b204cc3209</vt:lpwstr>
  </property>
  <property fmtid="{D5CDD505-2E9C-101B-9397-08002B2CF9AE}" pid="22" name="FortumDMOrganisation">
    <vt:lpwstr>10;#Distribution Sweden|5155b616-2ea6-4199-942f-58752faaa6cf</vt:lpwstr>
  </property>
  <property fmtid="{D5CDD505-2E9C-101B-9397-08002B2CF9AE}" pid="23" name="FortumDMPowerPlant">
    <vt:lpwstr/>
  </property>
  <property fmtid="{D5CDD505-2E9C-101B-9397-08002B2CF9AE}" pid="24" name="FortumDMApprovalStatus">
    <vt:lpwstr/>
  </property>
  <property fmtid="{D5CDD505-2E9C-101B-9397-08002B2CF9AE}" pid="25" name="FortumDMProcessTaxHTField0">
    <vt:lpwstr/>
  </property>
  <property fmtid="{D5CDD505-2E9C-101B-9397-08002B2CF9AE}" pid="26" name="FortumDMPowerPlantTaxHTField0">
    <vt:lpwstr/>
  </property>
  <property fmtid="{D5CDD505-2E9C-101B-9397-08002B2CF9AE}" pid="27" name="FortumDMApprovalStatusTaxHTField0">
    <vt:lpwstr/>
  </property>
  <property fmtid="{D5CDD505-2E9C-101B-9397-08002B2CF9AE}" pid="28" name="_AdHocReviewCycleID">
    <vt:i4>634967216</vt:i4>
  </property>
  <property fmtid="{D5CDD505-2E9C-101B-9397-08002B2CF9AE}" pid="29" name="_EmailSubject">
    <vt:lpwstr>Värderingsprotokollet</vt:lpwstr>
  </property>
  <property fmtid="{D5CDD505-2E9C-101B-9397-08002B2CF9AE}" pid="30" name="_AuthorEmail">
    <vt:lpwstr>rickard.malmqvist@ellevio.se</vt:lpwstr>
  </property>
  <property fmtid="{D5CDD505-2E9C-101B-9397-08002B2CF9AE}" pid="31" name="_AuthorEmailDisplayName">
    <vt:lpwstr>Malmqvist Rickard</vt:lpwstr>
  </property>
  <property fmtid="{D5CDD505-2E9C-101B-9397-08002B2CF9AE}" pid="32" name="_PreviousAdHocReviewCycleID">
    <vt:i4>1091954691</vt:i4>
  </property>
  <property fmtid="{D5CDD505-2E9C-101B-9397-08002B2CF9AE}" pid="33" name="_dlc_DocIdItemGuid">
    <vt:lpwstr>edd1d9e0-1a6d-4eb7-a677-16e1aafdbc0d</vt:lpwstr>
  </property>
  <property fmtid="{D5CDD505-2E9C-101B-9397-08002B2CF9AE}" pid="34" name="_ReviewingToolsShownOnce">
    <vt:lpwstr/>
  </property>
  <property fmtid="{D5CDD505-2E9C-101B-9397-08002B2CF9AE}" pid="35" name="FortumDMProjectName">
    <vt:lpwstr/>
  </property>
  <property fmtid="{D5CDD505-2E9C-101B-9397-08002B2CF9AE}" pid="36" name="FortumDMUnit">
    <vt:lpwstr/>
  </property>
  <property fmtid="{D5CDD505-2E9C-101B-9397-08002B2CF9AE}" pid="37" name="FortumDMAssociatedOrganisation ">
    <vt:lpwstr/>
  </property>
  <property fmtid="{D5CDD505-2E9C-101B-9397-08002B2CF9AE}" pid="38" name="FortumDMBusinessArea">
    <vt:lpwstr/>
  </property>
  <property fmtid="{D5CDD505-2E9C-101B-9397-08002B2CF9AE}" pid="39" name="FortumDMGeographicalLocation">
    <vt:lpwstr/>
  </property>
  <property fmtid="{D5CDD505-2E9C-101B-9397-08002B2CF9AE}" pid="40" name="FortumDMProjectNumber">
    <vt:lpwstr/>
  </property>
  <property fmtid="{D5CDD505-2E9C-101B-9397-08002B2CF9AE}" pid="41" name="FortumDMEquipmentIdentification">
    <vt:lpwstr/>
  </property>
  <property fmtid="{D5CDD505-2E9C-101B-9397-08002B2CF9AE}" pid="42" name="URL">
    <vt:lpwstr/>
  </property>
  <property fmtid="{D5CDD505-2E9C-101B-9397-08002B2CF9AE}" pid="43" name="Beskrivning">
    <vt:lpwstr/>
  </property>
  <property fmtid="{D5CDD505-2E9C-101B-9397-08002B2CF9AE}" pid="44" name="FortumDMAssociatedOrganisation">
    <vt:lpwstr/>
  </property>
  <property fmtid="{D5CDD505-2E9C-101B-9397-08002B2CF9AE}" pid="45" name="FortumDMConfidentialityTaxHTField0">
    <vt:lpwstr>Confidential (SV)|b7a3ce4c-48c8-4e42-97b3-d3b204cc3209</vt:lpwstr>
  </property>
  <property fmtid="{D5CDD505-2E9C-101B-9397-08002B2CF9AE}" pid="46" name="FortumDMLocationTaxHTField0">
    <vt:lpwstr>Sverige|6aa546b8-36a4-4e7f-b864-e8e384676b6a</vt:lpwstr>
  </property>
  <property fmtid="{D5CDD505-2E9C-101B-9397-08002B2CF9AE}" pid="47" name="FortumDMDocumentTypeTaxHTField0">
    <vt:lpwstr/>
  </property>
  <property fmtid="{D5CDD505-2E9C-101B-9397-08002B2CF9AE}" pid="48" name="FortumDMOrganisationTaxHTField0">
    <vt:lpwstr>Distribution Sweden|5155b616-2ea6-4199-942f-58752faaa6cf</vt:lpwstr>
  </property>
  <property fmtid="{D5CDD505-2E9C-101B-9397-08002B2CF9AE}" pid="49" name="FortumDMLanguageTaxHTField0">
    <vt:lpwstr>svenska|52c73ba5-9293-4c1f-95eb-eee45aacb4f1</vt:lpwstr>
  </property>
</Properties>
</file>