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00" yWindow="45" windowWidth="17160" windowHeight="12075" tabRatio="387" activeTab="1"/>
  </bookViews>
  <sheets>
    <sheet name="Hoja1" sheetId="1" r:id="rId1"/>
    <sheet name="Imprimir" sheetId="2" r:id="rId2"/>
    <sheet name="Hoja3" sheetId="3" r:id="rId3"/>
  </sheets>
  <calcPr calcId="145621"/>
  <customWorkbookViews>
    <customWorkbookView name="rafel - Vista personalizada" guid="{72758157-04F6-41A7-AD4F-5BFF7382D4C6}" mergeInterval="0" personalView="1" maximized="1" windowWidth="1738" windowHeight="840" tabRatio="387" activeSheetId="2" showComments="commIndAndComment"/>
  </customWorkbookViews>
</workbook>
</file>

<file path=xl/calcChain.xml><?xml version="1.0" encoding="utf-8"?>
<calcChain xmlns="http://schemas.openxmlformats.org/spreadsheetml/2006/main">
  <c r="E64" i="2" l="1"/>
  <c r="E65" i="2"/>
  <c r="E66" i="2"/>
  <c r="E17" i="2"/>
  <c r="F4" i="2" l="1"/>
  <c r="A4" i="2"/>
  <c r="B4" i="2"/>
  <c r="F5" i="2"/>
  <c r="A5" i="2"/>
  <c r="B5" i="2"/>
  <c r="F6" i="2"/>
  <c r="A6" i="2"/>
  <c r="B6" i="2"/>
  <c r="F7" i="2"/>
  <c r="A7" i="2"/>
  <c r="B7" i="2"/>
  <c r="F8" i="2"/>
  <c r="A8" i="2"/>
  <c r="B8" i="2"/>
  <c r="F9" i="2"/>
  <c r="A9" i="2"/>
  <c r="B9" i="2"/>
  <c r="F10" i="2"/>
  <c r="A10" i="2"/>
  <c r="B10" i="2"/>
  <c r="F11" i="2"/>
  <c r="A11" i="2"/>
  <c r="B11" i="2"/>
  <c r="F12" i="2"/>
  <c r="A12" i="2"/>
  <c r="B12" i="2"/>
  <c r="F13" i="2"/>
  <c r="A13" i="2"/>
  <c r="B13" i="2"/>
  <c r="F14" i="2"/>
  <c r="A14" i="2"/>
  <c r="B14" i="2"/>
  <c r="F15" i="2"/>
  <c r="A15" i="2"/>
  <c r="B15" i="2"/>
  <c r="F16" i="2"/>
  <c r="A16" i="2"/>
  <c r="B16" i="2"/>
  <c r="F17" i="2"/>
  <c r="A17" i="2"/>
  <c r="B17" i="2"/>
  <c r="F18" i="2"/>
  <c r="A18" i="2"/>
  <c r="B18" i="2"/>
  <c r="F19" i="2"/>
  <c r="A19" i="2"/>
  <c r="B19" i="2"/>
  <c r="F20" i="2"/>
  <c r="A20" i="2"/>
  <c r="B20" i="2"/>
  <c r="F21" i="2"/>
  <c r="A21" i="2"/>
  <c r="B21" i="2"/>
  <c r="F22" i="2"/>
  <c r="A22" i="2"/>
  <c r="B22" i="2"/>
  <c r="F23" i="2"/>
  <c r="A23" i="2"/>
  <c r="B23" i="2"/>
  <c r="F24" i="2"/>
  <c r="A24" i="2"/>
  <c r="B24" i="2"/>
  <c r="F25" i="2"/>
  <c r="A25" i="2"/>
  <c r="B25" i="2"/>
  <c r="F26" i="2"/>
  <c r="A26" i="2"/>
  <c r="B26" i="2"/>
  <c r="F27" i="2"/>
  <c r="A27" i="2"/>
  <c r="B27" i="2"/>
  <c r="F28" i="2"/>
  <c r="A28" i="2"/>
  <c r="B28" i="2"/>
  <c r="F29" i="2"/>
  <c r="A29" i="2"/>
  <c r="B29" i="2"/>
  <c r="F30" i="2"/>
  <c r="A30" i="2"/>
  <c r="B30" i="2"/>
  <c r="F48" i="2"/>
  <c r="A48" i="2"/>
  <c r="B48" i="2"/>
  <c r="F49" i="2"/>
  <c r="A49" i="2"/>
  <c r="B49" i="2"/>
  <c r="F50" i="2"/>
  <c r="A50" i="2"/>
  <c r="B50" i="2"/>
  <c r="F51" i="2"/>
  <c r="A51" i="2"/>
  <c r="B51" i="2"/>
  <c r="F52" i="2"/>
  <c r="A52" i="2"/>
  <c r="B52" i="2"/>
  <c r="F53" i="2"/>
  <c r="A53" i="2"/>
  <c r="B53" i="2"/>
  <c r="F54" i="2"/>
  <c r="A54" i="2"/>
  <c r="B54" i="2"/>
  <c r="F55" i="2"/>
  <c r="A55" i="2"/>
  <c r="B55" i="2"/>
  <c r="F56" i="2"/>
  <c r="A56" i="2"/>
  <c r="B56" i="2"/>
  <c r="F57" i="2"/>
  <c r="A57" i="2"/>
  <c r="B57" i="2"/>
  <c r="F58" i="2"/>
  <c r="A58" i="2"/>
  <c r="B58" i="2"/>
  <c r="F59" i="2"/>
  <c r="A59" i="2"/>
  <c r="B59" i="2"/>
  <c r="F60" i="2"/>
  <c r="A60" i="2"/>
  <c r="B60" i="2"/>
  <c r="F61" i="2"/>
  <c r="A61" i="2"/>
  <c r="B61" i="2"/>
  <c r="F62" i="2"/>
  <c r="A62" i="2"/>
  <c r="B62" i="2"/>
  <c r="F63" i="2"/>
  <c r="A63" i="2"/>
  <c r="B63" i="2"/>
  <c r="F64" i="2"/>
  <c r="A64" i="2"/>
  <c r="B64" i="2"/>
  <c r="F65" i="2"/>
  <c r="A65" i="2"/>
  <c r="B65" i="2"/>
  <c r="F66" i="2"/>
  <c r="A66" i="2"/>
  <c r="B66" i="2"/>
  <c r="F67" i="2"/>
  <c r="A67" i="2"/>
  <c r="B67" i="2"/>
  <c r="B1" i="2"/>
  <c r="A1" i="2"/>
  <c r="F1" i="2"/>
  <c r="E1" i="2"/>
  <c r="D1" i="2"/>
  <c r="C1" i="2"/>
  <c r="A3" i="2"/>
  <c r="B3" i="2"/>
  <c r="F3" i="2"/>
  <c r="Q60" i="1"/>
  <c r="Q59" i="1"/>
  <c r="K6" i="1"/>
  <c r="K7" i="1"/>
  <c r="P7" i="1" s="1"/>
  <c r="K8" i="1"/>
  <c r="K9" i="1"/>
  <c r="Q9" i="1" s="1"/>
  <c r="K10" i="1"/>
  <c r="K11" i="1"/>
  <c r="Q11" i="1" s="1"/>
  <c r="K12" i="1"/>
  <c r="K13" i="1"/>
  <c r="Q13" i="1" s="1"/>
  <c r="K14" i="1"/>
  <c r="K15" i="1"/>
  <c r="S15" i="1" s="1"/>
  <c r="K16" i="1"/>
  <c r="K17" i="1"/>
  <c r="P17" i="1" s="1"/>
  <c r="V17" i="1" s="1"/>
  <c r="E15" i="2" s="1"/>
  <c r="K18" i="1"/>
  <c r="K19" i="1"/>
  <c r="P19" i="1" s="1"/>
  <c r="V19" i="1" s="1"/>
  <c r="K20" i="1"/>
  <c r="K21" i="1"/>
  <c r="Q21" i="1" s="1"/>
  <c r="K22" i="1"/>
  <c r="K23" i="1"/>
  <c r="K24" i="1"/>
  <c r="K25" i="1"/>
  <c r="P25" i="1" s="1"/>
  <c r="K26" i="1"/>
  <c r="K27" i="1"/>
  <c r="P27" i="1" s="1"/>
  <c r="K28" i="1"/>
  <c r="K29" i="1"/>
  <c r="P29" i="1" s="1"/>
  <c r="K30" i="1"/>
  <c r="K31" i="1"/>
  <c r="P31" i="1" s="1"/>
  <c r="K32" i="1"/>
  <c r="K35" i="1"/>
  <c r="Q35" i="1" s="1"/>
  <c r="K36" i="1"/>
  <c r="K37" i="1"/>
  <c r="Q37" i="1" s="1"/>
  <c r="K38" i="1"/>
  <c r="K39" i="1"/>
  <c r="P39" i="1" s="1"/>
  <c r="K40" i="1"/>
  <c r="K41" i="1"/>
  <c r="P41" i="1" s="1"/>
  <c r="K42" i="1"/>
  <c r="K43" i="1"/>
  <c r="P43" i="1" s="1"/>
  <c r="K44" i="1"/>
  <c r="K45" i="1"/>
  <c r="P45" i="1" s="1"/>
  <c r="K46" i="1"/>
  <c r="K47" i="1"/>
  <c r="S47" i="1" s="1"/>
  <c r="K48" i="1"/>
  <c r="K49" i="1"/>
  <c r="S49" i="1" s="1"/>
  <c r="K50" i="1"/>
  <c r="K51" i="1"/>
  <c r="S51" i="1" s="1"/>
  <c r="K52" i="1"/>
  <c r="K53" i="1"/>
  <c r="S53" i="1" s="1"/>
  <c r="K54" i="1"/>
  <c r="K5" i="1"/>
  <c r="P5" i="1" s="1"/>
  <c r="P35" i="1"/>
  <c r="P36" i="1"/>
  <c r="Q36" i="1"/>
  <c r="P38" i="1"/>
  <c r="V38" i="1" s="1"/>
  <c r="E51" i="2" s="1"/>
  <c r="Q38" i="1"/>
  <c r="R38" i="1"/>
  <c r="S38" i="1"/>
  <c r="T38" i="1"/>
  <c r="C51" i="2" s="1"/>
  <c r="U38" i="1"/>
  <c r="D51" i="2" s="1"/>
  <c r="Q39" i="1"/>
  <c r="S39" i="1"/>
  <c r="T39" i="1"/>
  <c r="C52" i="2" s="1"/>
  <c r="U39" i="1"/>
  <c r="D52" i="2" s="1"/>
  <c r="P40" i="1"/>
  <c r="V40" i="1" s="1"/>
  <c r="E53" i="2" s="1"/>
  <c r="Q40" i="1"/>
  <c r="R40" i="1"/>
  <c r="S40" i="1"/>
  <c r="T40" i="1"/>
  <c r="C53" i="2" s="1"/>
  <c r="U40" i="1"/>
  <c r="D53" i="2" s="1"/>
  <c r="P42" i="1"/>
  <c r="V42" i="1" s="1"/>
  <c r="E55" i="2" s="1"/>
  <c r="Q42" i="1"/>
  <c r="R42" i="1"/>
  <c r="S42" i="1"/>
  <c r="T42" i="1"/>
  <c r="C55" i="2" s="1"/>
  <c r="U42" i="1"/>
  <c r="D55" i="2" s="1"/>
  <c r="Q43" i="1"/>
  <c r="T43" i="1"/>
  <c r="C56" i="2" s="1"/>
  <c r="U43" i="1"/>
  <c r="D56" i="2" s="1"/>
  <c r="P44" i="1"/>
  <c r="V44" i="1" s="1"/>
  <c r="E57" i="2" s="1"/>
  <c r="Q44" i="1"/>
  <c r="R44" i="1"/>
  <c r="S44" i="1"/>
  <c r="T44" i="1"/>
  <c r="C57" i="2" s="1"/>
  <c r="U44" i="1"/>
  <c r="D57" i="2" s="1"/>
  <c r="Q45" i="1"/>
  <c r="T45" i="1"/>
  <c r="C58" i="2" s="1"/>
  <c r="U45" i="1"/>
  <c r="D58" i="2" s="1"/>
  <c r="P46" i="1"/>
  <c r="Q46" i="1"/>
  <c r="P47" i="1"/>
  <c r="V47" i="1" s="1"/>
  <c r="E60" i="2" s="1"/>
  <c r="Q47" i="1"/>
  <c r="R47" i="1"/>
  <c r="T47" i="1"/>
  <c r="C60" i="2" s="1"/>
  <c r="U47" i="1"/>
  <c r="D60" i="2" s="1"/>
  <c r="P48" i="1"/>
  <c r="V48" i="1" s="1"/>
  <c r="E61" i="2" s="1"/>
  <c r="Q48" i="1"/>
  <c r="R48" i="1"/>
  <c r="S48" i="1"/>
  <c r="T48" i="1"/>
  <c r="C61" i="2" s="1"/>
  <c r="U48" i="1"/>
  <c r="D61" i="2" s="1"/>
  <c r="Q49" i="1"/>
  <c r="T49" i="1"/>
  <c r="C62" i="2" s="1"/>
  <c r="U49" i="1"/>
  <c r="D62" i="2" s="1"/>
  <c r="P50" i="1"/>
  <c r="Q50" i="1"/>
  <c r="P51" i="1"/>
  <c r="V51" i="1" s="1"/>
  <c r="Q51" i="1"/>
  <c r="T51" i="1"/>
  <c r="C64" i="2" s="1"/>
  <c r="U51" i="1"/>
  <c r="D64" i="2" s="1"/>
  <c r="P52" i="1"/>
  <c r="V52" i="1" s="1"/>
  <c r="Q52" i="1"/>
  <c r="R52" i="1"/>
  <c r="S52" i="1"/>
  <c r="T52" i="1"/>
  <c r="C65" i="2" s="1"/>
  <c r="U52" i="1"/>
  <c r="D65" i="2" s="1"/>
  <c r="Q53" i="1"/>
  <c r="T53" i="1"/>
  <c r="C66" i="2" s="1"/>
  <c r="U53" i="1"/>
  <c r="D66" i="2" s="1"/>
  <c r="P54" i="1"/>
  <c r="V54" i="1" s="1"/>
  <c r="E67" i="2" s="1"/>
  <c r="Q54" i="1"/>
  <c r="R54" i="1"/>
  <c r="S54" i="1"/>
  <c r="T54" i="1"/>
  <c r="C67" i="2" s="1"/>
  <c r="U54" i="1"/>
  <c r="D67" i="2" s="1"/>
  <c r="P10" i="1"/>
  <c r="Q10" i="1"/>
  <c r="P11" i="1"/>
  <c r="P12" i="1"/>
  <c r="Q12" i="1"/>
  <c r="P14" i="1"/>
  <c r="Q14" i="1"/>
  <c r="P15" i="1"/>
  <c r="V15" i="1" s="1"/>
  <c r="E13" i="2" s="1"/>
  <c r="Q15" i="1"/>
  <c r="R15" i="1"/>
  <c r="T15" i="1"/>
  <c r="C13" i="2" s="1"/>
  <c r="U15" i="1"/>
  <c r="D13" i="2" s="1"/>
  <c r="P16" i="1"/>
  <c r="V16" i="1" s="1"/>
  <c r="E14" i="2" s="1"/>
  <c r="Q16" i="1"/>
  <c r="R16" i="1"/>
  <c r="S16" i="1"/>
  <c r="T16" i="1"/>
  <c r="C14" i="2" s="1"/>
  <c r="U16" i="1"/>
  <c r="D14" i="2" s="1"/>
  <c r="Q17" i="1"/>
  <c r="T17" i="1"/>
  <c r="C15" i="2" s="1"/>
  <c r="U17" i="1"/>
  <c r="D15" i="2" s="1"/>
  <c r="P18" i="1"/>
  <c r="V18" i="1" s="1"/>
  <c r="E16" i="2" s="1"/>
  <c r="Q18" i="1"/>
  <c r="R18" i="1"/>
  <c r="S18" i="1"/>
  <c r="T18" i="1"/>
  <c r="C16" i="2" s="1"/>
  <c r="U18" i="1"/>
  <c r="D16" i="2" s="1"/>
  <c r="Q19" i="1"/>
  <c r="T19" i="1"/>
  <c r="C17" i="2" s="1"/>
  <c r="U19" i="1"/>
  <c r="D17" i="2" s="1"/>
  <c r="P20" i="1"/>
  <c r="Q20" i="1"/>
  <c r="P22" i="1"/>
  <c r="V22" i="1" s="1"/>
  <c r="E20" i="2" s="1"/>
  <c r="Q22" i="1"/>
  <c r="R22" i="1"/>
  <c r="S22" i="1"/>
  <c r="T22" i="1"/>
  <c r="C20" i="2" s="1"/>
  <c r="U22" i="1"/>
  <c r="D20" i="2" s="1"/>
  <c r="P23" i="1"/>
  <c r="Q23" i="1"/>
  <c r="P24" i="1"/>
  <c r="V24" i="1" s="1"/>
  <c r="E22" i="2" s="1"/>
  <c r="Q24" i="1"/>
  <c r="S24" i="1"/>
  <c r="T24" i="1"/>
  <c r="C22" i="2" s="1"/>
  <c r="U24" i="1"/>
  <c r="D22" i="2" s="1"/>
  <c r="Q25" i="1"/>
  <c r="P26" i="1"/>
  <c r="V26" i="1" s="1"/>
  <c r="E24" i="2" s="1"/>
  <c r="Q26" i="1"/>
  <c r="R26" i="1"/>
  <c r="S26" i="1"/>
  <c r="T26" i="1"/>
  <c r="C24" i="2" s="1"/>
  <c r="U26" i="1"/>
  <c r="D24" i="2" s="1"/>
  <c r="Q27" i="1"/>
  <c r="S27" i="1"/>
  <c r="T27" i="1"/>
  <c r="C25" i="2" s="1"/>
  <c r="U27" i="1"/>
  <c r="D25" i="2" s="1"/>
  <c r="P28" i="1"/>
  <c r="V28" i="1" s="1"/>
  <c r="E26" i="2" s="1"/>
  <c r="Q28" i="1"/>
  <c r="R28" i="1"/>
  <c r="S28" i="1"/>
  <c r="T28" i="1"/>
  <c r="C26" i="2" s="1"/>
  <c r="U28" i="1"/>
  <c r="D26" i="2" s="1"/>
  <c r="Q29" i="1"/>
  <c r="S29" i="1"/>
  <c r="T29" i="1"/>
  <c r="C27" i="2" s="1"/>
  <c r="U29" i="1"/>
  <c r="D27" i="2" s="1"/>
  <c r="P30" i="1"/>
  <c r="V30" i="1" s="1"/>
  <c r="E28" i="2" s="1"/>
  <c r="Q30" i="1"/>
  <c r="R30" i="1"/>
  <c r="S30" i="1"/>
  <c r="T30" i="1"/>
  <c r="C28" i="2" s="1"/>
  <c r="U30" i="1"/>
  <c r="D28" i="2" s="1"/>
  <c r="Q31" i="1"/>
  <c r="S31" i="1"/>
  <c r="T31" i="1"/>
  <c r="C29" i="2" s="1"/>
  <c r="U31" i="1"/>
  <c r="D29" i="2" s="1"/>
  <c r="P32" i="1"/>
  <c r="V32" i="1" s="1"/>
  <c r="E30" i="2" s="1"/>
  <c r="Q32" i="1"/>
  <c r="R32" i="1"/>
  <c r="S32" i="1"/>
  <c r="T32" i="1"/>
  <c r="C30" i="2" s="1"/>
  <c r="U32" i="1"/>
  <c r="D30" i="2" s="1"/>
  <c r="P6" i="1"/>
  <c r="Q6" i="1"/>
  <c r="P8" i="1"/>
  <c r="V8" i="1" s="1"/>
  <c r="E6" i="2" s="1"/>
  <c r="Q8" i="1"/>
  <c r="S8" i="1"/>
  <c r="T8" i="1"/>
  <c r="C6" i="2" s="1"/>
  <c r="U8" i="1"/>
  <c r="D6" i="2" s="1"/>
  <c r="Q5" i="1"/>
  <c r="R23" i="1" l="1"/>
  <c r="U5" i="1"/>
  <c r="D3" i="2" s="1"/>
  <c r="S23" i="1"/>
  <c r="T23" i="1"/>
  <c r="C21" i="2" s="1"/>
  <c r="U23" i="1"/>
  <c r="D21" i="2" s="1"/>
  <c r="V23" i="1"/>
  <c r="E21" i="2" s="1"/>
  <c r="V5" i="1"/>
  <c r="E3" i="2" s="1"/>
  <c r="R51" i="1"/>
  <c r="P9" i="1"/>
  <c r="Q7" i="1"/>
  <c r="P21" i="1"/>
  <c r="S17" i="1"/>
  <c r="P13" i="1"/>
  <c r="P53" i="1"/>
  <c r="P49" i="1"/>
  <c r="S45" i="1"/>
  <c r="S43" i="1"/>
  <c r="Q41" i="1"/>
  <c r="S46" i="1"/>
  <c r="V43" i="1"/>
  <c r="E56" i="2" s="1"/>
  <c r="R43" i="1"/>
  <c r="V39" i="1"/>
  <c r="E52" i="2" s="1"/>
  <c r="R39" i="1"/>
  <c r="V29" i="1"/>
  <c r="E27" i="2" s="1"/>
  <c r="R29" i="1"/>
  <c r="V27" i="1"/>
  <c r="E25" i="2" s="1"/>
  <c r="R27" i="1"/>
  <c r="V45" i="1"/>
  <c r="E58" i="2" s="1"/>
  <c r="R45" i="1"/>
  <c r="V31" i="1"/>
  <c r="E29" i="2" s="1"/>
  <c r="R31" i="1"/>
  <c r="S19" i="1"/>
  <c r="S50" i="1"/>
  <c r="U46" i="1"/>
  <c r="D59" i="2" s="1"/>
  <c r="R8" i="1"/>
  <c r="S11" i="1"/>
  <c r="U50" i="1"/>
  <c r="D63" i="2" s="1"/>
  <c r="R46" i="1"/>
  <c r="T46" i="1"/>
  <c r="C59" i="2" s="1"/>
  <c r="V46" i="1"/>
  <c r="E59" i="2" s="1"/>
  <c r="U41" i="1"/>
  <c r="D54" i="2" s="1"/>
  <c r="P37" i="1"/>
  <c r="U37" i="1" s="1"/>
  <c r="D50" i="2" s="1"/>
  <c r="R14" i="1"/>
  <c r="S13" i="1"/>
  <c r="S12" i="1"/>
  <c r="U11" i="1"/>
  <c r="D9" i="2" s="1"/>
  <c r="R36" i="1"/>
  <c r="R35" i="1"/>
  <c r="R25" i="1"/>
  <c r="R50" i="1"/>
  <c r="U36" i="1"/>
  <c r="D49" i="2" s="1"/>
  <c r="R41" i="1"/>
  <c r="S37" i="1"/>
  <c r="S36" i="1"/>
  <c r="T50" i="1"/>
  <c r="C63" i="2" s="1"/>
  <c r="V50" i="1"/>
  <c r="E63" i="2" s="1"/>
  <c r="S41" i="1"/>
  <c r="T41" i="1"/>
  <c r="C54" i="2" s="1"/>
  <c r="V41" i="1"/>
  <c r="E54" i="2" s="1"/>
  <c r="V37" i="1"/>
  <c r="E50" i="2" s="1"/>
  <c r="T36" i="1"/>
  <c r="C49" i="2" s="1"/>
  <c r="V36" i="1"/>
  <c r="E49" i="2" s="1"/>
  <c r="R19" i="1"/>
  <c r="R21" i="1"/>
  <c r="R20" i="1"/>
  <c r="U35" i="1"/>
  <c r="D48" i="2" s="1"/>
  <c r="S35" i="1"/>
  <c r="T35" i="1"/>
  <c r="C48" i="2" s="1"/>
  <c r="V35" i="1"/>
  <c r="E48" i="2" s="1"/>
  <c r="U25" i="1"/>
  <c r="D23" i="2" s="1"/>
  <c r="S25" i="1"/>
  <c r="T25" i="1"/>
  <c r="C23" i="2" s="1"/>
  <c r="V25" i="1"/>
  <c r="E23" i="2" s="1"/>
  <c r="U21" i="1"/>
  <c r="D19" i="2" s="1"/>
  <c r="S21" i="1"/>
  <c r="T21" i="1"/>
  <c r="C19" i="2" s="1"/>
  <c r="V21" i="1"/>
  <c r="E19" i="2" s="1"/>
  <c r="U20" i="1"/>
  <c r="D18" i="2" s="1"/>
  <c r="S20" i="1"/>
  <c r="T20" i="1"/>
  <c r="C18" i="2" s="1"/>
  <c r="V20" i="1"/>
  <c r="E18" i="2" s="1"/>
  <c r="V7" i="1"/>
  <c r="E5" i="2" s="1"/>
  <c r="V6" i="1"/>
  <c r="E4" i="2" s="1"/>
  <c r="U14" i="1"/>
  <c r="D12" i="2" s="1"/>
  <c r="S14" i="1"/>
  <c r="T14" i="1"/>
  <c r="C12" i="2" s="1"/>
  <c r="V14" i="1"/>
  <c r="E12" i="2" s="1"/>
  <c r="R10" i="1"/>
  <c r="R24" i="1"/>
  <c r="R17" i="1"/>
  <c r="U13" i="1"/>
  <c r="D11" i="2" s="1"/>
  <c r="U12" i="1"/>
  <c r="D10" i="2" s="1"/>
  <c r="V12" i="1"/>
  <c r="E10" i="2" s="1"/>
  <c r="V11" i="1"/>
  <c r="E9" i="2" s="1"/>
  <c r="V13" i="1"/>
  <c r="E11" i="2" s="1"/>
  <c r="T13" i="1"/>
  <c r="C11" i="2" s="1"/>
  <c r="R13" i="1"/>
  <c r="T12" i="1"/>
  <c r="C10" i="2" s="1"/>
  <c r="R12" i="1"/>
  <c r="T11" i="1"/>
  <c r="C9" i="2" s="1"/>
  <c r="R11" i="1"/>
  <c r="V10" i="1"/>
  <c r="E8" i="2" s="1"/>
  <c r="U10" i="1"/>
  <c r="D8" i="2" s="1"/>
  <c r="S10" i="1"/>
  <c r="T10" i="1"/>
  <c r="C8" i="2" s="1"/>
  <c r="V9" i="1"/>
  <c r="E7" i="2" s="1"/>
  <c r="U9" i="1"/>
  <c r="D7" i="2" s="1"/>
  <c r="S9" i="1"/>
  <c r="T9" i="1"/>
  <c r="C7" i="2" s="1"/>
  <c r="R9" i="1"/>
  <c r="U7" i="1"/>
  <c r="D5" i="2" s="1"/>
  <c r="S7" i="1"/>
  <c r="T7" i="1"/>
  <c r="C5" i="2" s="1"/>
  <c r="R7" i="1"/>
  <c r="U6" i="1"/>
  <c r="D4" i="2" s="1"/>
  <c r="S6" i="1"/>
  <c r="T6" i="1"/>
  <c r="C4" i="2" s="1"/>
  <c r="R6" i="1"/>
  <c r="R5" i="1"/>
  <c r="T5" i="1"/>
  <c r="C3" i="2" s="1"/>
  <c r="S5" i="1"/>
  <c r="V49" i="1" l="1"/>
  <c r="E62" i="2" s="1"/>
  <c r="R49" i="1"/>
  <c r="V53" i="1"/>
  <c r="R53" i="1"/>
  <c r="S55" i="1"/>
  <c r="S60" i="1" s="1"/>
  <c r="T37" i="1"/>
  <c r="C50" i="2" s="1"/>
  <c r="R37" i="1"/>
  <c r="R55" i="1" s="1"/>
  <c r="R60" i="1" s="1"/>
  <c r="S33" i="1"/>
  <c r="S59" i="1" s="1"/>
  <c r="R33" i="1"/>
  <c r="S61" i="1" l="1"/>
  <c r="R59" i="1"/>
  <c r="R61" i="1" s="1"/>
</calcChain>
</file>

<file path=xl/sharedStrings.xml><?xml version="1.0" encoding="utf-8"?>
<sst xmlns="http://schemas.openxmlformats.org/spreadsheetml/2006/main" count="278" uniqueCount="168">
  <si>
    <t>ID</t>
  </si>
  <si>
    <t>ID Fabricante</t>
  </si>
  <si>
    <t>Cantidad</t>
  </si>
  <si>
    <t>Valor</t>
  </si>
  <si>
    <t>Nombre</t>
  </si>
  <si>
    <t>F1</t>
  </si>
  <si>
    <t>Farnell</t>
  </si>
  <si>
    <t>MBRA340T3</t>
  </si>
  <si>
    <t>D1</t>
  </si>
  <si>
    <t>500mA</t>
  </si>
  <si>
    <t>ETQP6F8R2HFA</t>
  </si>
  <si>
    <t>L1</t>
  </si>
  <si>
    <t>8.2uH</t>
  </si>
  <si>
    <t>TMK212BJ475KG-T</t>
  </si>
  <si>
    <t>C3, C4</t>
  </si>
  <si>
    <t>4.7uF</t>
  </si>
  <si>
    <t>293D107X96R3B2TE3</t>
  </si>
  <si>
    <t>C1</t>
  </si>
  <si>
    <t>100uF</t>
  </si>
  <si>
    <t>293D106X9010B2TE3</t>
  </si>
  <si>
    <t>C2</t>
  </si>
  <si>
    <t>10uF</t>
  </si>
  <si>
    <t>TSR 1-2450</t>
  </si>
  <si>
    <t>U1</t>
  </si>
  <si>
    <t>5V</t>
  </si>
  <si>
    <t>TLV1117-CDCY</t>
  </si>
  <si>
    <t>U2</t>
  </si>
  <si>
    <t>3.3V</t>
  </si>
  <si>
    <t>Hoja</t>
  </si>
  <si>
    <t>Esquematico</t>
  </si>
  <si>
    <t>1:Alimentacion</t>
  </si>
  <si>
    <t>3:Perifericos</t>
  </si>
  <si>
    <t>MCP2551</t>
  </si>
  <si>
    <t>U4</t>
  </si>
  <si>
    <t>2:Microprocesador</t>
  </si>
  <si>
    <t>R1</t>
  </si>
  <si>
    <t>06033C104JAT2A</t>
  </si>
  <si>
    <t>AT32UC3C0512C-ALUT</t>
  </si>
  <si>
    <t>U3</t>
  </si>
  <si>
    <t>16.000MHZ 49USMX/30/50/40/18PF/ATF</t>
  </si>
  <si>
    <t>Y1</t>
  </si>
  <si>
    <t>16MHz</t>
  </si>
  <si>
    <t>C0603C220J5GACTU</t>
  </si>
  <si>
    <t>C6, C7</t>
  </si>
  <si>
    <t>22pF</t>
  </si>
  <si>
    <t>L2</t>
  </si>
  <si>
    <t>C0603Y471K5RACTU</t>
  </si>
  <si>
    <t>C8</t>
  </si>
  <si>
    <t>C9</t>
  </si>
  <si>
    <t>CC0603ZRY5V7BB225</t>
  </si>
  <si>
    <t>RT0603FRE0768RL</t>
  </si>
  <si>
    <t>HSMF-C155</t>
  </si>
  <si>
    <t>D2</t>
  </si>
  <si>
    <t>R2,R3</t>
  </si>
  <si>
    <t>AT45DB642D-CNU</t>
  </si>
  <si>
    <t>U5</t>
  </si>
  <si>
    <t>CRCW0603100KFKTA</t>
  </si>
  <si>
    <t>100k</t>
  </si>
  <si>
    <t>4:Conectores</t>
  </si>
  <si>
    <t>HTMS-105-01-G-D</t>
  </si>
  <si>
    <t>J1</t>
  </si>
  <si>
    <t>SMS-105-01-G-D</t>
  </si>
  <si>
    <t>J2</t>
  </si>
  <si>
    <t>SOCKET</t>
  </si>
  <si>
    <t>HEADER</t>
  </si>
  <si>
    <t>J3</t>
  </si>
  <si>
    <t>RS</t>
  </si>
  <si>
    <t>5-104069-5</t>
  </si>
  <si>
    <t>HEADER 30</t>
  </si>
  <si>
    <t>1-111196-9</t>
  </si>
  <si>
    <t>CONN CABLE</t>
  </si>
  <si>
    <t>3749-40</t>
  </si>
  <si>
    <t>CABLE PLANO</t>
  </si>
  <si>
    <t>J4</t>
  </si>
  <si>
    <t>-</t>
  </si>
  <si>
    <t>SOC_mcu.sch</t>
  </si>
  <si>
    <t>MRA4003T3G</t>
  </si>
  <si>
    <t>D3</t>
  </si>
  <si>
    <t>C5,C10,C11,C12</t>
  </si>
  <si>
    <t>SOC_camera.shc</t>
  </si>
  <si>
    <t>74LCX574MTCX</t>
  </si>
  <si>
    <t>CD74HC4520</t>
  </si>
  <si>
    <t>MMBT3904</t>
  </si>
  <si>
    <t>2:Divisor de clock</t>
  </si>
  <si>
    <t>3:Camara</t>
  </si>
  <si>
    <t>04026D105KAT2A</t>
  </si>
  <si>
    <t>04023C104KAT2A</t>
  </si>
  <si>
    <t>C4</t>
  </si>
  <si>
    <t>C5</t>
  </si>
  <si>
    <t>1k</t>
  </si>
  <si>
    <t>R2</t>
  </si>
  <si>
    <t>1k27</t>
  </si>
  <si>
    <t>ajustable</t>
  </si>
  <si>
    <t>7k5</t>
  </si>
  <si>
    <t>I2C</t>
  </si>
  <si>
    <t>R3,R5, R7, R9</t>
  </si>
  <si>
    <t>R1,R4,R6,R8,R10</t>
  </si>
  <si>
    <t>R4,R5</t>
  </si>
  <si>
    <t>JTAG</t>
  </si>
  <si>
    <t>SMS-106-01-G-D</t>
  </si>
  <si>
    <t>C7, C9, C11, C13, C15, C17</t>
  </si>
  <si>
    <t>C1, C2, C3</t>
  </si>
  <si>
    <t>0603</t>
  </si>
  <si>
    <t>R11, R12, R13, R14</t>
  </si>
  <si>
    <t>1k5</t>
  </si>
  <si>
    <t>0402</t>
  </si>
  <si>
    <t>R15</t>
  </si>
  <si>
    <t>200k</t>
  </si>
  <si>
    <t>C6, C8, C10, C12, C14, C16, C20</t>
  </si>
  <si>
    <t>T1, T2, T3, T4</t>
  </si>
  <si>
    <t>R16, R17</t>
  </si>
  <si>
    <t>64R9</t>
  </si>
  <si>
    <t>HTMS-106-01-G-D</t>
  </si>
  <si>
    <t>TOTAL MCU</t>
  </si>
  <si>
    <t>TOTAL CAMERA</t>
  </si>
  <si>
    <t>REG1117</t>
  </si>
  <si>
    <t>MT9M131C12STC</t>
  </si>
  <si>
    <t>669-5875</t>
  </si>
  <si>
    <t>S4B-ZR(LF)(SN)</t>
  </si>
  <si>
    <t>2,2uF</t>
  </si>
  <si>
    <t>470pF</t>
  </si>
  <si>
    <t>100nF</t>
  </si>
  <si>
    <t>1uF</t>
  </si>
  <si>
    <t>Cantidad 1</t>
  </si>
  <si>
    <t>Cantidad 2</t>
  </si>
  <si>
    <t>688-0502</t>
  </si>
  <si>
    <t>570-293</t>
  </si>
  <si>
    <t>684-3932</t>
  </si>
  <si>
    <t>684-3888</t>
  </si>
  <si>
    <t>666-4379</t>
  </si>
  <si>
    <t>660-7975</t>
  </si>
  <si>
    <t>724-1378</t>
  </si>
  <si>
    <t>Cantidad unitaria</t>
  </si>
  <si>
    <t>738-0120</t>
  </si>
  <si>
    <t>486-0430</t>
  </si>
  <si>
    <t>545-2434</t>
  </si>
  <si>
    <t>696-3474</t>
  </si>
  <si>
    <t>616-6197</t>
  </si>
  <si>
    <t>663-0382</t>
  </si>
  <si>
    <t>Proveedor 1</t>
  </si>
  <si>
    <t>Proveedor 2</t>
  </si>
  <si>
    <t>Precio unitario 1</t>
  </si>
  <si>
    <t>Cantidad min 1</t>
  </si>
  <si>
    <t>Precio unitário 2</t>
  </si>
  <si>
    <t>Cantidad min 2</t>
  </si>
  <si>
    <t>Subtotal dispositivo</t>
  </si>
  <si>
    <t>Subtotal compra</t>
  </si>
  <si>
    <t xml:space="preserve">Proveedor </t>
  </si>
  <si>
    <t>Cantidad pedido</t>
  </si>
  <si>
    <t>Identificación Proveedores</t>
  </si>
  <si>
    <t>Diseño</t>
  </si>
  <si>
    <t>BOM</t>
  </si>
  <si>
    <t>Número dispositivos</t>
  </si>
  <si>
    <t>Precios proveedores</t>
  </si>
  <si>
    <t>Cantidades pedido</t>
  </si>
  <si>
    <t>Subtotales</t>
  </si>
  <si>
    <t>Pedido</t>
  </si>
  <si>
    <t>SOC_mcu</t>
  </si>
  <si>
    <t>SOC_camera</t>
  </si>
  <si>
    <t>698-3162</t>
  </si>
  <si>
    <t>BLM18HG601SN1D</t>
  </si>
  <si>
    <t>138-679</t>
  </si>
  <si>
    <t>NANOSMDC050F/13.2</t>
  </si>
  <si>
    <t>223-0304</t>
  </si>
  <si>
    <t>B7B-ZR</t>
  </si>
  <si>
    <t>662-7415</t>
  </si>
  <si>
    <t>PCA9306DCT</t>
  </si>
  <si>
    <t>CRG0805F120R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</si>
</sst>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2" borderId="2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3" fillId="6" borderId="4" xfId="0" applyFont="1" applyFill="1" applyBorder="1"/>
    <xf numFmtId="0" fontId="3" fillId="6" borderId="10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  <xf numFmtId="0" fontId="3" fillId="6" borderId="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11" xfId="0" applyFont="1" applyFill="1" applyBorder="1"/>
    <xf numFmtId="0" fontId="3" fillId="6" borderId="9" xfId="0" applyFont="1" applyFill="1" applyBorder="1"/>
    <xf numFmtId="0" fontId="2" fillId="8" borderId="12" xfId="0" applyFont="1" applyFill="1" applyBorder="1"/>
    <xf numFmtId="0" fontId="2" fillId="8" borderId="13" xfId="0" applyFont="1" applyFill="1" applyBorder="1"/>
    <xf numFmtId="0" fontId="2" fillId="8" borderId="14" xfId="0" applyFont="1" applyFill="1" applyBorder="1"/>
    <xf numFmtId="0" fontId="1" fillId="8" borderId="4" xfId="0" applyFont="1" applyFill="1" applyBorder="1"/>
    <xf numFmtId="0" fontId="1" fillId="8" borderId="10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0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11" xfId="0" applyFont="1" applyFill="1" applyBorder="1"/>
    <xf numFmtId="0" fontId="1" fillId="8" borderId="9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1" fillId="9" borderId="3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6" fillId="5" borderId="4" xfId="0" applyFont="1" applyFill="1" applyBorder="1"/>
    <xf numFmtId="0" fontId="6" fillId="5" borderId="5" xfId="0" applyFont="1" applyFill="1" applyBorder="1"/>
    <xf numFmtId="0" fontId="6" fillId="5" borderId="10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0" xfId="0" applyFont="1" applyFill="1" applyBorder="1"/>
    <xf numFmtId="0" fontId="6" fillId="5" borderId="8" xfId="0" applyFont="1" applyFill="1" applyBorder="1"/>
    <xf numFmtId="0" fontId="6" fillId="5" borderId="9" xfId="0" applyFont="1" applyFill="1" applyBorder="1"/>
    <xf numFmtId="0" fontId="6" fillId="5" borderId="11" xfId="0" applyFont="1" applyFill="1" applyBorder="1"/>
    <xf numFmtId="0" fontId="0" fillId="10" borderId="10" xfId="0" applyFill="1" applyBorder="1"/>
    <xf numFmtId="0" fontId="0" fillId="10" borderId="0" xfId="0" applyFill="1" applyBorder="1"/>
    <xf numFmtId="0" fontId="0" fillId="10" borderId="11" xfId="0" applyFill="1" applyBorder="1"/>
    <xf numFmtId="0" fontId="7" fillId="0" borderId="11" xfId="0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5" borderId="13" xfId="0" applyFont="1" applyFill="1" applyBorder="1" applyAlignment="1">
      <alignment horizontal="left"/>
    </xf>
    <xf numFmtId="0" fontId="7" fillId="5" borderId="13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1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5CC98D8-4521-4C40-9579-35D5DF492BF9}" diskRevisions="1" revisionId="348" version="4">
  <header guid="{D5CC98D8-4521-4C40-9579-35D5DF492BF9}" dateTime="2012-08-24T14:05:38" maxSheetId="4" userName="rafel" r:id="rId8" minRId="321" maxRId="348">
    <sheetIdMap count="3">
      <sheetId val="1"/>
      <sheetId val="2"/>
      <sheetId val="3"/>
    </sheetIdMap>
  </header>
</header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" sId="1">
    <oc r="D5">
      <v>1337416</v>
    </oc>
    <nc r="D5">
      <v>1345942</v>
    </nc>
  </rcc>
  <rcc rId="322" sId="1">
    <nc r="E5" t="inlineStr">
      <is>
        <t>RS</t>
      </is>
    </nc>
  </rcc>
  <rcc rId="323" sId="1">
    <nc r="F5" t="inlineStr">
      <is>
        <t>138-679</t>
      </is>
    </nc>
  </rcc>
  <rcc rId="324" sId="1">
    <oc r="G5" t="inlineStr">
      <is>
        <t>MCF0805B0R50FSTR</t>
      </is>
    </oc>
    <nc r="G5" t="inlineStr">
      <is>
        <t>NANOSMDC050F/13.2</t>
      </is>
    </nc>
  </rcc>
  <rcc rId="325" sId="1">
    <oc r="G27" t="inlineStr">
      <is>
        <t>B5B-ZR</t>
      </is>
    </oc>
    <nc r="G27" t="inlineStr">
      <is>
        <t>B7B-ZR</t>
      </is>
    </nc>
  </rcc>
  <rcc rId="326" sId="1">
    <oc r="D23">
      <v>1652832</v>
    </oc>
    <nc r="D23">
      <v>2008371</v>
    </nc>
  </rcc>
  <rcc rId="327" sId="1">
    <nc r="E23" t="inlineStr">
      <is>
        <t>RS</t>
      </is>
    </nc>
  </rcc>
  <rcc rId="328" sId="1">
    <nc r="F23" t="inlineStr">
      <is>
        <t>223-0304</t>
      </is>
    </nc>
  </rcc>
  <rfmt sheetId="1" sqref="D27" start="0" length="0">
    <dxf>
      <fill>
        <patternFill patternType="none">
          <bgColor indexed="65"/>
        </patternFill>
      </fill>
      <border outline="0">
        <right/>
      </border>
    </dxf>
  </rfmt>
  <rfmt sheetId="1" xfDxf="1" sqref="D27" start="0" length="0"/>
  <rcc rId="329" sId="1" odxf="1" dxf="1">
    <oc r="D27">
      <v>1830902</v>
    </oc>
    <nc r="D27">
      <v>1830903</v>
    </nc>
    <ndxf>
      <fill>
        <patternFill patternType="solid">
          <bgColor theme="9" tint="0.59999389629810485"/>
        </patternFill>
      </fill>
      <border outline="0">
        <right style="thin">
          <color indexed="64"/>
        </right>
      </border>
    </ndxf>
  </rcc>
  <rcc rId="330" sId="1">
    <oc r="D50">
      <v>1053573</v>
    </oc>
    <nc r="D50">
      <v>1470936</v>
    </nc>
  </rcc>
  <rcc rId="331" sId="1">
    <oc r="F50" t="inlineStr">
      <is>
        <t>662-7412</t>
      </is>
    </oc>
    <nc r="F50" t="inlineStr">
      <is>
        <t>662-7415</t>
      </is>
    </nc>
  </rcc>
  <rcc rId="332" sId="1">
    <oc r="G50" t="inlineStr">
      <is>
        <t>PCA9306DCUTE4</t>
      </is>
    </oc>
    <nc r="G50" t="inlineStr">
      <is>
        <t>PCA9306DCT</t>
      </is>
    </nc>
  </rcc>
  <rcc rId="333" sId="1">
    <oc r="L5">
      <v>0.69</v>
    </oc>
    <nc r="L5">
      <v>0.54</v>
    </nc>
  </rcc>
  <rcc rId="334" sId="1">
    <oc r="M5">
      <v>10</v>
    </oc>
    <nc r="M5">
      <v>5</v>
    </nc>
  </rcc>
  <rcc rId="335" sId="1">
    <nc r="N5">
      <v>10</v>
    </nc>
  </rcc>
  <rcc rId="336" sId="1">
    <nc r="O5">
      <v>0.51100000000000001</v>
    </nc>
  </rcc>
  <rcc rId="337" sId="1">
    <oc r="L23">
      <v>9.6000000000000002E-2</v>
    </oc>
    <nc r="L23">
      <v>3.5999999999999997E-2</v>
    </nc>
  </rcc>
  <rcc rId="338" sId="1">
    <oc r="M23">
      <v>1</v>
    </oc>
    <nc r="M23">
      <v>50</v>
    </nc>
  </rcc>
  <rcc rId="339" sId="1">
    <nc r="N23">
      <v>2.3E-2</v>
    </nc>
  </rcc>
  <rcc rId="340" sId="1">
    <nc r="O23">
      <v>50</v>
    </nc>
  </rcc>
  <rcc rId="341" sId="1">
    <oc r="L27">
      <v>0.25</v>
    </oc>
    <nc r="L27">
      <v>0.38</v>
    </nc>
  </rcc>
  <rcc rId="342" sId="1">
    <oc r="L50">
      <v>1.62</v>
    </oc>
    <nc r="L50">
      <v>0.87</v>
    </nc>
  </rcc>
  <rcc rId="343" sId="1">
    <oc r="N50">
      <v>0.70199999999999996</v>
    </oc>
    <nc r="N50">
      <v>0.54</v>
    </nc>
  </rcc>
  <rcc rId="344" sId="2" odxf="1" dxf="1">
    <oc r="E17">
      <v>0</v>
    </oc>
    <nc r="E17">
      <f>Hoja1!V19</f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fmt sheetId="1" sqref="G23" start="0" length="0">
    <dxf>
      <fill>
        <patternFill patternType="none">
          <bgColor indexed="65"/>
        </patternFill>
      </fill>
    </dxf>
  </rfmt>
  <rfmt sheetId="1" xfDxf="1" sqref="G23" start="0" length="0">
    <dxf>
      <font>
        <b/>
        <sz val="9"/>
        <color rgb="FF333333"/>
        <name val="Arial"/>
        <scheme val="none"/>
      </font>
    </dxf>
  </rfmt>
  <rcc rId="345" sId="1" odxf="1" dxf="1">
    <oc r="G23" t="inlineStr">
      <is>
        <t>CRCW0603120RFKEA</t>
      </is>
    </oc>
    <nc r="G23" t="inlineStr">
      <is>
        <t>CRG0805F120R</t>
      </is>
    </nc>
    <ndxf>
      <font>
        <b val="0"/>
        <sz val="11"/>
        <color theme="1"/>
        <name val="Calibri"/>
        <scheme val="minor"/>
      </font>
      <fill>
        <patternFill patternType="solid">
          <bgColor theme="2" tint="-9.9978637043366805E-2"/>
        </patternFill>
      </fill>
    </ndxf>
  </rcc>
  <rcc rId="346" sId="2" odxf="1" dxf="1">
    <oc r="E64">
      <v>0</v>
    </oc>
    <nc r="E64">
      <f>Hoja1!V51</f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cc rId="347" sId="2">
    <oc r="E65">
      <v>0</v>
    </oc>
    <nc r="E65">
      <f>Hoja1!V52</f>
    </nc>
  </rcc>
  <rcc rId="348" sId="2" odxf="1" dxf="1">
    <oc r="E66">
      <v>0</v>
    </oc>
    <nc r="E66">
      <f>Hoja1!V53</f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cv guid="{72758157-04F6-41A7-AD4F-5BFF7382D4C6}" action="delete"/>
  <rcv guid="{72758157-04F6-41A7-AD4F-5BFF7382D4C6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5CC98D8-4521-4C40-9579-35D5DF492BF9}" name="rafel" id="-942767276" dateTime="2012-10-10T11:08:31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3" sqref="G23"/>
    </sheetView>
  </sheetViews>
  <sheetFormatPr baseColWidth="10" defaultRowHeight="15" x14ac:dyDescent="0.25"/>
  <cols>
    <col min="1" max="1" width="19.5703125" bestFit="1" customWidth="1"/>
    <col min="2" max="2" width="17.5703125" bestFit="1" customWidth="1"/>
    <col min="3" max="3" width="12.7109375" customWidth="1"/>
    <col min="4" max="4" width="10.85546875" customWidth="1"/>
    <col min="5" max="5" width="12.140625" customWidth="1"/>
    <col min="6" max="6" width="10.85546875" customWidth="1"/>
    <col min="7" max="7" width="38.28515625" bestFit="1" customWidth="1"/>
    <col min="8" max="8" width="29.140625" bestFit="1" customWidth="1"/>
    <col min="9" max="9" width="21.28515625" bestFit="1" customWidth="1"/>
    <col min="10" max="10" width="17.85546875" customWidth="1"/>
    <col min="11" max="11" width="11" customWidth="1"/>
    <col min="12" max="12" width="18" customWidth="1"/>
    <col min="13" max="13" width="17.85546875" customWidth="1"/>
    <col min="14" max="14" width="17.140625" customWidth="1"/>
    <col min="15" max="15" width="17.42578125" customWidth="1"/>
    <col min="16" max="16" width="14.5703125" customWidth="1"/>
    <col min="17" max="17" width="15" bestFit="1" customWidth="1"/>
    <col min="18" max="18" width="15.7109375" bestFit="1" customWidth="1"/>
    <col min="19" max="19" width="18.85546875" bestFit="1" customWidth="1"/>
    <col min="20" max="20" width="21" bestFit="1" customWidth="1"/>
    <col min="21" max="21" width="11.85546875" bestFit="1" customWidth="1"/>
    <col min="22" max="22" width="18" bestFit="1" customWidth="1"/>
  </cols>
  <sheetData>
    <row r="1" spans="1:22" ht="21.75" thickBot="1" x14ac:dyDescent="0.4">
      <c r="A1" s="71" t="s">
        <v>152</v>
      </c>
      <c r="B1" s="72"/>
      <c r="C1" s="1">
        <v>2</v>
      </c>
    </row>
    <row r="2" spans="1:22" ht="21" x14ac:dyDescent="0.35">
      <c r="A2" s="44"/>
      <c r="B2" s="44"/>
      <c r="C2" s="45"/>
    </row>
    <row r="3" spans="1:22" ht="28.5" customHeight="1" x14ac:dyDescent="0.25">
      <c r="A3" s="68" t="s">
        <v>150</v>
      </c>
      <c r="B3" s="69"/>
      <c r="C3" s="68" t="s">
        <v>149</v>
      </c>
      <c r="D3" s="70"/>
      <c r="E3" s="70"/>
      <c r="F3" s="70"/>
      <c r="G3" s="69"/>
      <c r="H3" s="68" t="s">
        <v>151</v>
      </c>
      <c r="I3" s="70"/>
      <c r="J3" s="69"/>
      <c r="K3" s="46"/>
      <c r="L3" s="68" t="s">
        <v>153</v>
      </c>
      <c r="M3" s="70"/>
      <c r="N3" s="70"/>
      <c r="O3" s="69"/>
      <c r="P3" s="68" t="s">
        <v>154</v>
      </c>
      <c r="Q3" s="69"/>
      <c r="R3" s="68" t="s">
        <v>155</v>
      </c>
      <c r="S3" s="69"/>
      <c r="T3" s="68" t="s">
        <v>156</v>
      </c>
      <c r="U3" s="70"/>
      <c r="V3" s="69"/>
    </row>
    <row r="4" spans="1:22" ht="21" customHeight="1" x14ac:dyDescent="0.25">
      <c r="A4" s="47" t="s">
        <v>29</v>
      </c>
      <c r="B4" s="48" t="s">
        <v>28</v>
      </c>
      <c r="C4" s="48" t="s">
        <v>139</v>
      </c>
      <c r="D4" s="48" t="s">
        <v>0</v>
      </c>
      <c r="E4" s="48" t="s">
        <v>140</v>
      </c>
      <c r="F4" s="48" t="s">
        <v>0</v>
      </c>
      <c r="G4" s="48" t="s">
        <v>1</v>
      </c>
      <c r="H4" s="48" t="s">
        <v>4</v>
      </c>
      <c r="I4" s="48" t="s">
        <v>3</v>
      </c>
      <c r="J4" s="48" t="s">
        <v>132</v>
      </c>
      <c r="K4" s="48" t="s">
        <v>2</v>
      </c>
      <c r="L4" s="48" t="s">
        <v>141</v>
      </c>
      <c r="M4" s="48" t="s">
        <v>142</v>
      </c>
      <c r="N4" s="48" t="s">
        <v>143</v>
      </c>
      <c r="O4" s="48" t="s">
        <v>144</v>
      </c>
      <c r="P4" s="48" t="s">
        <v>123</v>
      </c>
      <c r="Q4" s="48" t="s">
        <v>124</v>
      </c>
      <c r="R4" s="48" t="s">
        <v>146</v>
      </c>
      <c r="S4" s="48" t="s">
        <v>145</v>
      </c>
      <c r="T4" s="48" t="s">
        <v>147</v>
      </c>
      <c r="U4" s="48" t="s">
        <v>0</v>
      </c>
      <c r="V4" s="49" t="s">
        <v>148</v>
      </c>
    </row>
    <row r="5" spans="1:22" x14ac:dyDescent="0.25">
      <c r="A5" s="2" t="s">
        <v>75</v>
      </c>
      <c r="B5" s="3" t="s">
        <v>30</v>
      </c>
      <c r="C5" s="8" t="s">
        <v>6</v>
      </c>
      <c r="D5" s="9">
        <v>1345942</v>
      </c>
      <c r="E5" s="14" t="s">
        <v>66</v>
      </c>
      <c r="F5" s="15" t="s">
        <v>161</v>
      </c>
      <c r="G5" s="59" t="s">
        <v>162</v>
      </c>
      <c r="H5" s="2" t="s">
        <v>5</v>
      </c>
      <c r="I5" s="20" t="s">
        <v>9</v>
      </c>
      <c r="J5" s="3">
        <v>1</v>
      </c>
      <c r="K5" s="52">
        <f t="shared" ref="K5:K32" si="0">J5*C$1</f>
        <v>2</v>
      </c>
      <c r="L5" s="8">
        <v>0.54</v>
      </c>
      <c r="M5" s="9">
        <v>5</v>
      </c>
      <c r="N5" s="14">
        <v>10</v>
      </c>
      <c r="O5" s="15">
        <v>0.51100000000000001</v>
      </c>
      <c r="P5" s="50">
        <f t="shared" ref="P5:P32" si="1">M5*(ROUNDUP(K5/M5,0))</f>
        <v>5</v>
      </c>
      <c r="Q5" s="51">
        <f t="shared" ref="Q5:Q32" si="2">IF(E5=0,0,O5*(ROUNDUP(K5/O5,0)))</f>
        <v>2.044</v>
      </c>
      <c r="R5" s="52">
        <f t="shared" ref="R5:R32" si="3">IF(E5="",P5*L5,MIN(P5*L5,Q5*N5))</f>
        <v>2.7</v>
      </c>
      <c r="S5" s="51">
        <f t="shared" ref="S5:S32" si="4">IF(E5=0,K5*L5,IF(P5*L5&lt;=Q5*N5,L5*K5,N5*K5))</f>
        <v>1.08</v>
      </c>
      <c r="T5" s="23" t="str">
        <f t="shared" ref="T5:T32" si="5">IF(E5=0,C5,IF(P5*L5&lt;=Q5*N5,C5,E5))</f>
        <v>Farnell</v>
      </c>
      <c r="U5" s="24">
        <f t="shared" ref="U5:U32" si="6">IF(E5=0,D5,IF(P5*L5&lt;=Q5*N5,D5,F5))</f>
        <v>1345942</v>
      </c>
      <c r="V5" s="25">
        <f t="shared" ref="V5:V32" si="7">IF(E5=0,P5,IF(P5*L5&lt;=Q5*N5,P5,Q5))</f>
        <v>5</v>
      </c>
    </row>
    <row r="6" spans="1:22" x14ac:dyDescent="0.25">
      <c r="A6" s="4"/>
      <c r="B6" s="5"/>
      <c r="C6" s="10" t="s">
        <v>6</v>
      </c>
      <c r="D6" s="11">
        <v>1431078</v>
      </c>
      <c r="E6" s="16" t="s">
        <v>66</v>
      </c>
      <c r="F6" s="17" t="s">
        <v>125</v>
      </c>
      <c r="G6" s="60" t="s">
        <v>7</v>
      </c>
      <c r="H6" s="4" t="s">
        <v>8</v>
      </c>
      <c r="I6" s="21" t="s">
        <v>7</v>
      </c>
      <c r="J6" s="5">
        <v>1</v>
      </c>
      <c r="K6" s="55">
        <f t="shared" si="0"/>
        <v>2</v>
      </c>
      <c r="L6" s="10">
        <v>0.83</v>
      </c>
      <c r="M6" s="11">
        <v>1</v>
      </c>
      <c r="N6" s="16">
        <v>0.72599999999999998</v>
      </c>
      <c r="O6" s="17">
        <v>5</v>
      </c>
      <c r="P6" s="53">
        <f t="shared" si="1"/>
        <v>2</v>
      </c>
      <c r="Q6" s="54">
        <f t="shared" si="2"/>
        <v>5</v>
      </c>
      <c r="R6" s="55">
        <f t="shared" si="3"/>
        <v>1.66</v>
      </c>
      <c r="S6" s="54">
        <f t="shared" si="4"/>
        <v>1.66</v>
      </c>
      <c r="T6" s="26" t="str">
        <f t="shared" si="5"/>
        <v>Farnell</v>
      </c>
      <c r="U6" s="27">
        <f t="shared" si="6"/>
        <v>1431078</v>
      </c>
      <c r="V6" s="28">
        <f t="shared" si="7"/>
        <v>2</v>
      </c>
    </row>
    <row r="7" spans="1:22" x14ac:dyDescent="0.25">
      <c r="A7" s="4"/>
      <c r="B7" s="5"/>
      <c r="C7" s="10" t="s">
        <v>6</v>
      </c>
      <c r="D7" s="11">
        <v>1865666</v>
      </c>
      <c r="E7" s="16" t="s">
        <v>66</v>
      </c>
      <c r="F7" s="17" t="s">
        <v>126</v>
      </c>
      <c r="G7" s="60" t="s">
        <v>10</v>
      </c>
      <c r="H7" s="4" t="s">
        <v>11</v>
      </c>
      <c r="I7" s="21" t="s">
        <v>12</v>
      </c>
      <c r="J7" s="5">
        <v>1</v>
      </c>
      <c r="K7" s="55">
        <f t="shared" si="0"/>
        <v>2</v>
      </c>
      <c r="L7" s="10">
        <v>2.0299999999999998</v>
      </c>
      <c r="M7" s="11">
        <v>1</v>
      </c>
      <c r="N7" s="16">
        <v>2.2360000000000002</v>
      </c>
      <c r="O7" s="17">
        <v>5</v>
      </c>
      <c r="P7" s="53">
        <f t="shared" si="1"/>
        <v>2</v>
      </c>
      <c r="Q7" s="54">
        <f t="shared" si="2"/>
        <v>5</v>
      </c>
      <c r="R7" s="55">
        <f t="shared" si="3"/>
        <v>4.0599999999999996</v>
      </c>
      <c r="S7" s="54">
        <f t="shared" si="4"/>
        <v>4.0599999999999996</v>
      </c>
      <c r="T7" s="26" t="str">
        <f t="shared" si="5"/>
        <v>Farnell</v>
      </c>
      <c r="U7" s="27">
        <f t="shared" si="6"/>
        <v>1865666</v>
      </c>
      <c r="V7" s="28">
        <f t="shared" si="7"/>
        <v>2</v>
      </c>
    </row>
    <row r="8" spans="1:22" x14ac:dyDescent="0.25">
      <c r="A8" s="4"/>
      <c r="B8" s="5"/>
      <c r="C8" s="10" t="s">
        <v>6</v>
      </c>
      <c r="D8" s="11">
        <v>2112757</v>
      </c>
      <c r="E8" s="16"/>
      <c r="F8" s="17"/>
      <c r="G8" s="60" t="s">
        <v>13</v>
      </c>
      <c r="H8" s="4" t="s">
        <v>14</v>
      </c>
      <c r="I8" s="21" t="s">
        <v>15</v>
      </c>
      <c r="J8" s="5">
        <v>2</v>
      </c>
      <c r="K8" s="55">
        <f t="shared" si="0"/>
        <v>4</v>
      </c>
      <c r="L8" s="10">
        <v>0.19989999999999999</v>
      </c>
      <c r="M8" s="11">
        <v>1</v>
      </c>
      <c r="N8" s="16"/>
      <c r="O8" s="17"/>
      <c r="P8" s="53">
        <f t="shared" si="1"/>
        <v>4</v>
      </c>
      <c r="Q8" s="54">
        <f t="shared" si="2"/>
        <v>0</v>
      </c>
      <c r="R8" s="55">
        <f t="shared" si="3"/>
        <v>0.79959999999999998</v>
      </c>
      <c r="S8" s="54">
        <f t="shared" si="4"/>
        <v>0.79959999999999998</v>
      </c>
      <c r="T8" s="26" t="str">
        <f t="shared" si="5"/>
        <v>Farnell</v>
      </c>
      <c r="U8" s="27">
        <f t="shared" si="6"/>
        <v>2112757</v>
      </c>
      <c r="V8" s="28">
        <f t="shared" si="7"/>
        <v>4</v>
      </c>
    </row>
    <row r="9" spans="1:22" x14ac:dyDescent="0.25">
      <c r="A9" s="4"/>
      <c r="B9" s="5"/>
      <c r="C9" s="10" t="s">
        <v>6</v>
      </c>
      <c r="D9" s="11">
        <v>1754153</v>
      </c>
      <c r="E9" s="16" t="s">
        <v>66</v>
      </c>
      <c r="F9" s="17" t="s">
        <v>127</v>
      </c>
      <c r="G9" s="60" t="s">
        <v>16</v>
      </c>
      <c r="H9" s="4" t="s">
        <v>17</v>
      </c>
      <c r="I9" s="21" t="s">
        <v>18</v>
      </c>
      <c r="J9" s="5">
        <v>1</v>
      </c>
      <c r="K9" s="55">
        <f t="shared" si="0"/>
        <v>2</v>
      </c>
      <c r="L9" s="10">
        <v>0.26</v>
      </c>
      <c r="M9" s="11">
        <v>5</v>
      </c>
      <c r="N9" s="16">
        <v>0.23300000000000001</v>
      </c>
      <c r="O9" s="17">
        <v>10</v>
      </c>
      <c r="P9" s="53">
        <f t="shared" si="1"/>
        <v>5</v>
      </c>
      <c r="Q9" s="54">
        <f t="shared" si="2"/>
        <v>10</v>
      </c>
      <c r="R9" s="55">
        <f t="shared" si="3"/>
        <v>1.3</v>
      </c>
      <c r="S9" s="54">
        <f t="shared" si="4"/>
        <v>0.52</v>
      </c>
      <c r="T9" s="26" t="str">
        <f t="shared" si="5"/>
        <v>Farnell</v>
      </c>
      <c r="U9" s="27">
        <f t="shared" si="6"/>
        <v>1754153</v>
      </c>
      <c r="V9" s="28">
        <f t="shared" si="7"/>
        <v>5</v>
      </c>
    </row>
    <row r="10" spans="1:22" x14ac:dyDescent="0.25">
      <c r="A10" s="4"/>
      <c r="B10" s="5"/>
      <c r="C10" s="10" t="s">
        <v>6</v>
      </c>
      <c r="D10" s="11">
        <v>1754163</v>
      </c>
      <c r="E10" s="16" t="s">
        <v>66</v>
      </c>
      <c r="F10" s="17" t="s">
        <v>128</v>
      </c>
      <c r="G10" s="60" t="s">
        <v>19</v>
      </c>
      <c r="H10" s="4" t="s">
        <v>20</v>
      </c>
      <c r="I10" s="21" t="s">
        <v>21</v>
      </c>
      <c r="J10" s="5">
        <v>1</v>
      </c>
      <c r="K10" s="55">
        <f t="shared" si="0"/>
        <v>2</v>
      </c>
      <c r="L10" s="10">
        <v>0.24</v>
      </c>
      <c r="M10" s="11">
        <v>5</v>
      </c>
      <c r="N10" s="16">
        <v>0.223</v>
      </c>
      <c r="O10" s="17">
        <v>10</v>
      </c>
      <c r="P10" s="53">
        <f t="shared" si="1"/>
        <v>5</v>
      </c>
      <c r="Q10" s="54">
        <f t="shared" si="2"/>
        <v>10</v>
      </c>
      <c r="R10" s="55">
        <f t="shared" si="3"/>
        <v>1.2</v>
      </c>
      <c r="S10" s="54">
        <f t="shared" si="4"/>
        <v>0.48</v>
      </c>
      <c r="T10" s="26" t="str">
        <f t="shared" si="5"/>
        <v>Farnell</v>
      </c>
      <c r="U10" s="27">
        <f t="shared" si="6"/>
        <v>1754163</v>
      </c>
      <c r="V10" s="28">
        <f t="shared" si="7"/>
        <v>5</v>
      </c>
    </row>
    <row r="11" spans="1:22" x14ac:dyDescent="0.25">
      <c r="A11" s="4"/>
      <c r="B11" s="5"/>
      <c r="C11" s="10" t="s">
        <v>6</v>
      </c>
      <c r="D11" s="11">
        <v>1696320</v>
      </c>
      <c r="E11" s="16" t="s">
        <v>66</v>
      </c>
      <c r="F11" s="17" t="s">
        <v>129</v>
      </c>
      <c r="G11" s="60" t="s">
        <v>22</v>
      </c>
      <c r="H11" s="4" t="s">
        <v>23</v>
      </c>
      <c r="I11" s="21" t="s">
        <v>24</v>
      </c>
      <c r="J11" s="5">
        <v>1</v>
      </c>
      <c r="K11" s="55">
        <f t="shared" si="0"/>
        <v>2</v>
      </c>
      <c r="L11" s="10">
        <v>7.7</v>
      </c>
      <c r="M11" s="11">
        <v>1</v>
      </c>
      <c r="N11" s="16">
        <v>7.78</v>
      </c>
      <c r="O11" s="17">
        <v>1</v>
      </c>
      <c r="P11" s="53">
        <f t="shared" si="1"/>
        <v>2</v>
      </c>
      <c r="Q11" s="54">
        <f t="shared" si="2"/>
        <v>2</v>
      </c>
      <c r="R11" s="55">
        <f t="shared" si="3"/>
        <v>15.4</v>
      </c>
      <c r="S11" s="54">
        <f t="shared" si="4"/>
        <v>15.4</v>
      </c>
      <c r="T11" s="26" t="str">
        <f t="shared" si="5"/>
        <v>Farnell</v>
      </c>
      <c r="U11" s="27">
        <f t="shared" si="6"/>
        <v>1696320</v>
      </c>
      <c r="V11" s="28">
        <f t="shared" si="7"/>
        <v>2</v>
      </c>
    </row>
    <row r="12" spans="1:22" x14ac:dyDescent="0.25">
      <c r="A12" s="4"/>
      <c r="B12" s="5"/>
      <c r="C12" s="10" t="s">
        <v>6</v>
      </c>
      <c r="D12" s="11">
        <v>1494942</v>
      </c>
      <c r="E12" s="16" t="s">
        <v>66</v>
      </c>
      <c r="F12" s="17" t="s">
        <v>130</v>
      </c>
      <c r="G12" s="60" t="s">
        <v>25</v>
      </c>
      <c r="H12" s="4" t="s">
        <v>26</v>
      </c>
      <c r="I12" s="21" t="s">
        <v>27</v>
      </c>
      <c r="J12" s="5">
        <v>1</v>
      </c>
      <c r="K12" s="55">
        <f t="shared" si="0"/>
        <v>2</v>
      </c>
      <c r="L12" s="10">
        <v>0.38</v>
      </c>
      <c r="M12" s="11">
        <v>1</v>
      </c>
      <c r="N12" s="16">
        <v>0.25</v>
      </c>
      <c r="O12" s="17">
        <v>1</v>
      </c>
      <c r="P12" s="53">
        <f t="shared" si="1"/>
        <v>2</v>
      </c>
      <c r="Q12" s="54">
        <f t="shared" si="2"/>
        <v>2</v>
      </c>
      <c r="R12" s="55">
        <f t="shared" si="3"/>
        <v>0.5</v>
      </c>
      <c r="S12" s="54">
        <f t="shared" si="4"/>
        <v>0.5</v>
      </c>
      <c r="T12" s="26" t="str">
        <f t="shared" si="5"/>
        <v>RS</v>
      </c>
      <c r="U12" s="27" t="str">
        <f t="shared" si="6"/>
        <v>660-7975</v>
      </c>
      <c r="V12" s="28">
        <f t="shared" si="7"/>
        <v>2</v>
      </c>
    </row>
    <row r="13" spans="1:22" x14ac:dyDescent="0.25">
      <c r="A13" s="4"/>
      <c r="B13" s="5"/>
      <c r="C13" s="10" t="s">
        <v>6</v>
      </c>
      <c r="D13" s="11">
        <v>1515733</v>
      </c>
      <c r="E13" s="16" t="s">
        <v>66</v>
      </c>
      <c r="F13" s="17" t="s">
        <v>131</v>
      </c>
      <c r="G13" s="60" t="s">
        <v>160</v>
      </c>
      <c r="H13" s="4" t="s">
        <v>45</v>
      </c>
      <c r="I13" s="21" t="s">
        <v>160</v>
      </c>
      <c r="J13" s="5">
        <v>1</v>
      </c>
      <c r="K13" s="55">
        <f t="shared" si="0"/>
        <v>2</v>
      </c>
      <c r="L13" s="10">
        <v>0.14799999999999999</v>
      </c>
      <c r="M13" s="11">
        <v>5</v>
      </c>
      <c r="N13" s="16">
        <v>6.4000000000000001E-2</v>
      </c>
      <c r="O13" s="17">
        <v>25</v>
      </c>
      <c r="P13" s="53">
        <f t="shared" si="1"/>
        <v>5</v>
      </c>
      <c r="Q13" s="54">
        <f t="shared" si="2"/>
        <v>25</v>
      </c>
      <c r="R13" s="55">
        <f t="shared" si="3"/>
        <v>0.74</v>
      </c>
      <c r="S13" s="54">
        <f t="shared" si="4"/>
        <v>0.29599999999999999</v>
      </c>
      <c r="T13" s="26" t="str">
        <f t="shared" si="5"/>
        <v>Farnell</v>
      </c>
      <c r="U13" s="27">
        <f t="shared" si="6"/>
        <v>1515733</v>
      </c>
      <c r="V13" s="28">
        <f t="shared" si="7"/>
        <v>5</v>
      </c>
    </row>
    <row r="14" spans="1:22" x14ac:dyDescent="0.25">
      <c r="A14" s="4"/>
      <c r="B14" s="5" t="s">
        <v>34</v>
      </c>
      <c r="C14" s="10" t="s">
        <v>6</v>
      </c>
      <c r="D14" s="11">
        <v>1972028</v>
      </c>
      <c r="E14" s="16" t="s">
        <v>66</v>
      </c>
      <c r="F14" s="17" t="s">
        <v>133</v>
      </c>
      <c r="G14" s="60" t="s">
        <v>37</v>
      </c>
      <c r="H14" s="4" t="s">
        <v>38</v>
      </c>
      <c r="I14" s="21" t="s">
        <v>37</v>
      </c>
      <c r="J14" s="5">
        <v>1</v>
      </c>
      <c r="K14" s="55">
        <f t="shared" si="0"/>
        <v>2</v>
      </c>
      <c r="L14" s="10">
        <v>20.47</v>
      </c>
      <c r="M14" s="11">
        <v>1</v>
      </c>
      <c r="N14" s="16">
        <v>19.850000000000001</v>
      </c>
      <c r="O14" s="17">
        <v>1</v>
      </c>
      <c r="P14" s="53">
        <f t="shared" si="1"/>
        <v>2</v>
      </c>
      <c r="Q14" s="54">
        <f t="shared" si="2"/>
        <v>2</v>
      </c>
      <c r="R14" s="55">
        <f t="shared" si="3"/>
        <v>39.700000000000003</v>
      </c>
      <c r="S14" s="54">
        <f t="shared" si="4"/>
        <v>39.700000000000003</v>
      </c>
      <c r="T14" s="26" t="str">
        <f t="shared" si="5"/>
        <v>RS</v>
      </c>
      <c r="U14" s="27" t="str">
        <f t="shared" si="6"/>
        <v>738-0120</v>
      </c>
      <c r="V14" s="28">
        <f t="shared" si="7"/>
        <v>2</v>
      </c>
    </row>
    <row r="15" spans="1:22" x14ac:dyDescent="0.25">
      <c r="A15" s="4"/>
      <c r="B15" s="5"/>
      <c r="C15" s="10" t="s">
        <v>6</v>
      </c>
      <c r="D15" s="11">
        <v>1640900</v>
      </c>
      <c r="E15" s="16"/>
      <c r="F15" s="17"/>
      <c r="G15" s="60" t="s">
        <v>39</v>
      </c>
      <c r="H15" s="4" t="s">
        <v>40</v>
      </c>
      <c r="I15" s="21" t="s">
        <v>41</v>
      </c>
      <c r="J15" s="5">
        <v>1</v>
      </c>
      <c r="K15" s="55">
        <f t="shared" si="0"/>
        <v>2</v>
      </c>
      <c r="L15" s="10">
        <v>2.1</v>
      </c>
      <c r="M15" s="11">
        <v>1</v>
      </c>
      <c r="N15" s="16"/>
      <c r="O15" s="17"/>
      <c r="P15" s="53">
        <f t="shared" si="1"/>
        <v>2</v>
      </c>
      <c r="Q15" s="54">
        <f t="shared" si="2"/>
        <v>0</v>
      </c>
      <c r="R15" s="55">
        <f t="shared" si="3"/>
        <v>4.2</v>
      </c>
      <c r="S15" s="54">
        <f t="shared" si="4"/>
        <v>4.2</v>
      </c>
      <c r="T15" s="26" t="str">
        <f t="shared" si="5"/>
        <v>Farnell</v>
      </c>
      <c r="U15" s="27">
        <f t="shared" si="6"/>
        <v>1640900</v>
      </c>
      <c r="V15" s="28">
        <f t="shared" si="7"/>
        <v>2</v>
      </c>
    </row>
    <row r="16" spans="1:22" x14ac:dyDescent="0.25">
      <c r="A16" s="4"/>
      <c r="B16" s="5"/>
      <c r="C16" s="10" t="s">
        <v>6</v>
      </c>
      <c r="D16" s="11">
        <v>1414622</v>
      </c>
      <c r="E16" s="16"/>
      <c r="F16" s="17"/>
      <c r="G16" s="60" t="s">
        <v>42</v>
      </c>
      <c r="H16" s="4" t="s">
        <v>43</v>
      </c>
      <c r="I16" s="21" t="s">
        <v>44</v>
      </c>
      <c r="J16" s="5">
        <v>2</v>
      </c>
      <c r="K16" s="55">
        <f t="shared" si="0"/>
        <v>4</v>
      </c>
      <c r="L16" s="10">
        <v>3.4000000000000002E-2</v>
      </c>
      <c r="M16" s="11">
        <v>10</v>
      </c>
      <c r="N16" s="16"/>
      <c r="O16" s="17"/>
      <c r="P16" s="53">
        <f t="shared" si="1"/>
        <v>10</v>
      </c>
      <c r="Q16" s="54">
        <f t="shared" si="2"/>
        <v>0</v>
      </c>
      <c r="R16" s="55">
        <f t="shared" si="3"/>
        <v>0.34</v>
      </c>
      <c r="S16" s="54">
        <f t="shared" si="4"/>
        <v>0.13600000000000001</v>
      </c>
      <c r="T16" s="26" t="str">
        <f t="shared" si="5"/>
        <v>Farnell</v>
      </c>
      <c r="U16" s="27">
        <f t="shared" si="6"/>
        <v>1414622</v>
      </c>
      <c r="V16" s="28">
        <f t="shared" si="7"/>
        <v>10</v>
      </c>
    </row>
    <row r="17" spans="1:22" x14ac:dyDescent="0.25">
      <c r="A17" s="4"/>
      <c r="B17" s="5"/>
      <c r="C17" s="10" t="s">
        <v>6</v>
      </c>
      <c r="D17" s="11">
        <v>1520287</v>
      </c>
      <c r="E17" s="16"/>
      <c r="F17" s="17"/>
      <c r="G17" s="60" t="s">
        <v>46</v>
      </c>
      <c r="H17" s="4" t="s">
        <v>47</v>
      </c>
      <c r="I17" s="21" t="s">
        <v>120</v>
      </c>
      <c r="J17" s="5">
        <v>1</v>
      </c>
      <c r="K17" s="55">
        <f t="shared" si="0"/>
        <v>2</v>
      </c>
      <c r="L17" s="10">
        <v>2.7E-2</v>
      </c>
      <c r="M17" s="11">
        <v>10</v>
      </c>
      <c r="N17" s="16"/>
      <c r="O17" s="17"/>
      <c r="P17" s="53">
        <f t="shared" si="1"/>
        <v>10</v>
      </c>
      <c r="Q17" s="54">
        <f t="shared" si="2"/>
        <v>0</v>
      </c>
      <c r="R17" s="55">
        <f t="shared" si="3"/>
        <v>0.27</v>
      </c>
      <c r="S17" s="54">
        <f t="shared" si="4"/>
        <v>5.3999999999999999E-2</v>
      </c>
      <c r="T17" s="26" t="str">
        <f t="shared" si="5"/>
        <v>Farnell</v>
      </c>
      <c r="U17" s="27">
        <f t="shared" si="6"/>
        <v>1520287</v>
      </c>
      <c r="V17" s="28">
        <f t="shared" si="7"/>
        <v>10</v>
      </c>
    </row>
    <row r="18" spans="1:22" x14ac:dyDescent="0.25">
      <c r="A18" s="4"/>
      <c r="B18" s="5"/>
      <c r="C18" s="10" t="s">
        <v>6</v>
      </c>
      <c r="D18" s="11">
        <v>1458901</v>
      </c>
      <c r="E18" s="16"/>
      <c r="F18" s="17"/>
      <c r="G18" s="60" t="s">
        <v>49</v>
      </c>
      <c r="H18" s="4" t="s">
        <v>48</v>
      </c>
      <c r="I18" s="21" t="s">
        <v>119</v>
      </c>
      <c r="J18" s="5">
        <v>1</v>
      </c>
      <c r="K18" s="55">
        <f t="shared" si="0"/>
        <v>2</v>
      </c>
      <c r="L18" s="10">
        <v>8.5000000000000006E-2</v>
      </c>
      <c r="M18" s="11">
        <v>10</v>
      </c>
      <c r="N18" s="16"/>
      <c r="O18" s="17"/>
      <c r="P18" s="53">
        <f t="shared" si="1"/>
        <v>10</v>
      </c>
      <c r="Q18" s="54">
        <f t="shared" si="2"/>
        <v>0</v>
      </c>
      <c r="R18" s="55">
        <f t="shared" si="3"/>
        <v>0.85000000000000009</v>
      </c>
      <c r="S18" s="54">
        <f t="shared" si="4"/>
        <v>0.17</v>
      </c>
      <c r="T18" s="26" t="str">
        <f t="shared" si="5"/>
        <v>Farnell</v>
      </c>
      <c r="U18" s="27">
        <f t="shared" si="6"/>
        <v>1458901</v>
      </c>
      <c r="V18" s="28">
        <f t="shared" si="7"/>
        <v>10</v>
      </c>
    </row>
    <row r="19" spans="1:22" x14ac:dyDescent="0.25">
      <c r="A19" s="4"/>
      <c r="B19" s="5"/>
      <c r="C19" s="10" t="s">
        <v>6</v>
      </c>
      <c r="D19" s="11">
        <v>1500647</v>
      </c>
      <c r="E19" s="16"/>
      <c r="F19" s="17"/>
      <c r="G19" s="60" t="s">
        <v>50</v>
      </c>
      <c r="H19" s="4" t="s">
        <v>53</v>
      </c>
      <c r="I19" s="21">
        <v>68</v>
      </c>
      <c r="J19" s="5">
        <v>2</v>
      </c>
      <c r="K19" s="55">
        <f t="shared" si="0"/>
        <v>4</v>
      </c>
      <c r="L19" s="10">
        <v>0.06</v>
      </c>
      <c r="M19" s="11">
        <v>5</v>
      </c>
      <c r="N19" s="16"/>
      <c r="O19" s="17"/>
      <c r="P19" s="53">
        <f t="shared" si="1"/>
        <v>5</v>
      </c>
      <c r="Q19" s="54">
        <f t="shared" si="2"/>
        <v>0</v>
      </c>
      <c r="R19" s="55">
        <f t="shared" si="3"/>
        <v>0.3</v>
      </c>
      <c r="S19" s="54">
        <f t="shared" si="4"/>
        <v>0.24</v>
      </c>
      <c r="T19" s="26" t="str">
        <f t="shared" si="5"/>
        <v>Farnell</v>
      </c>
      <c r="U19" s="27">
        <f t="shared" si="6"/>
        <v>1500647</v>
      </c>
      <c r="V19" s="28">
        <f t="shared" si="7"/>
        <v>5</v>
      </c>
    </row>
    <row r="20" spans="1:22" x14ac:dyDescent="0.25">
      <c r="A20" s="4"/>
      <c r="B20" s="5"/>
      <c r="C20" s="10" t="s">
        <v>6</v>
      </c>
      <c r="D20" s="11">
        <v>5790888</v>
      </c>
      <c r="E20" s="16" t="s">
        <v>66</v>
      </c>
      <c r="F20" s="17" t="s">
        <v>134</v>
      </c>
      <c r="G20" s="60" t="s">
        <v>51</v>
      </c>
      <c r="H20" s="4" t="s">
        <v>52</v>
      </c>
      <c r="I20" s="21" t="s">
        <v>51</v>
      </c>
      <c r="J20" s="5">
        <v>1</v>
      </c>
      <c r="K20" s="55">
        <f t="shared" si="0"/>
        <v>2</v>
      </c>
      <c r="L20" s="10">
        <v>0.17799999999999999</v>
      </c>
      <c r="M20" s="11">
        <v>5</v>
      </c>
      <c r="N20" s="16">
        <v>0.312</v>
      </c>
      <c r="O20" s="17">
        <v>10</v>
      </c>
      <c r="P20" s="53">
        <f t="shared" si="1"/>
        <v>5</v>
      </c>
      <c r="Q20" s="54">
        <f t="shared" si="2"/>
        <v>10</v>
      </c>
      <c r="R20" s="55">
        <f t="shared" si="3"/>
        <v>0.8899999999999999</v>
      </c>
      <c r="S20" s="54">
        <f t="shared" si="4"/>
        <v>0.35599999999999998</v>
      </c>
      <c r="T20" s="26" t="str">
        <f t="shared" si="5"/>
        <v>Farnell</v>
      </c>
      <c r="U20" s="27">
        <f t="shared" si="6"/>
        <v>5790888</v>
      </c>
      <c r="V20" s="28">
        <f t="shared" si="7"/>
        <v>5</v>
      </c>
    </row>
    <row r="21" spans="1:22" x14ac:dyDescent="0.25">
      <c r="A21" s="4"/>
      <c r="B21" s="5"/>
      <c r="C21" s="10" t="s">
        <v>6</v>
      </c>
      <c r="D21" s="11">
        <v>1459134</v>
      </c>
      <c r="E21" s="16" t="s">
        <v>66</v>
      </c>
      <c r="F21" s="17" t="s">
        <v>135</v>
      </c>
      <c r="G21" s="60" t="s">
        <v>76</v>
      </c>
      <c r="H21" s="4" t="s">
        <v>77</v>
      </c>
      <c r="I21" s="21">
        <v>1.18</v>
      </c>
      <c r="J21" s="5">
        <v>1</v>
      </c>
      <c r="K21" s="55">
        <f t="shared" si="0"/>
        <v>2</v>
      </c>
      <c r="L21" s="10">
        <v>0.33</v>
      </c>
      <c r="M21" s="11">
        <v>1</v>
      </c>
      <c r="N21" s="16">
        <v>0.27500000000000002</v>
      </c>
      <c r="O21" s="17">
        <v>50</v>
      </c>
      <c r="P21" s="53">
        <f t="shared" si="1"/>
        <v>2</v>
      </c>
      <c r="Q21" s="54">
        <f t="shared" si="2"/>
        <v>50</v>
      </c>
      <c r="R21" s="55">
        <f t="shared" si="3"/>
        <v>0.66</v>
      </c>
      <c r="S21" s="54">
        <f t="shared" si="4"/>
        <v>0.66</v>
      </c>
      <c r="T21" s="26" t="str">
        <f t="shared" si="5"/>
        <v>Farnell</v>
      </c>
      <c r="U21" s="27">
        <f t="shared" si="6"/>
        <v>1459134</v>
      </c>
      <c r="V21" s="28">
        <f t="shared" si="7"/>
        <v>2</v>
      </c>
    </row>
    <row r="22" spans="1:22" x14ac:dyDescent="0.25">
      <c r="A22" s="4"/>
      <c r="B22" s="5" t="s">
        <v>31</v>
      </c>
      <c r="C22" s="10" t="s">
        <v>6</v>
      </c>
      <c r="D22" s="11">
        <v>1467746</v>
      </c>
      <c r="E22" s="16"/>
      <c r="F22" s="17"/>
      <c r="G22" s="60" t="s">
        <v>32</v>
      </c>
      <c r="H22" s="4" t="s">
        <v>33</v>
      </c>
      <c r="I22" s="21" t="s">
        <v>32</v>
      </c>
      <c r="J22" s="5">
        <v>1</v>
      </c>
      <c r="K22" s="55">
        <f t="shared" si="0"/>
        <v>2</v>
      </c>
      <c r="L22" s="10">
        <v>1.37</v>
      </c>
      <c r="M22" s="11">
        <v>1</v>
      </c>
      <c r="N22" s="16"/>
      <c r="O22" s="17"/>
      <c r="P22" s="53">
        <f t="shared" si="1"/>
        <v>2</v>
      </c>
      <c r="Q22" s="54">
        <f t="shared" si="2"/>
        <v>0</v>
      </c>
      <c r="R22" s="55">
        <f t="shared" si="3"/>
        <v>2.74</v>
      </c>
      <c r="S22" s="54">
        <f t="shared" si="4"/>
        <v>2.74</v>
      </c>
      <c r="T22" s="26" t="str">
        <f t="shared" si="5"/>
        <v>Farnell</v>
      </c>
      <c r="U22" s="27">
        <f t="shared" si="6"/>
        <v>1467746</v>
      </c>
      <c r="V22" s="28">
        <f t="shared" si="7"/>
        <v>2</v>
      </c>
    </row>
    <row r="23" spans="1:22" x14ac:dyDescent="0.25">
      <c r="A23" s="4"/>
      <c r="B23" s="5"/>
      <c r="C23" s="10" t="s">
        <v>6</v>
      </c>
      <c r="D23" s="11">
        <v>2008371</v>
      </c>
      <c r="E23" s="16" t="s">
        <v>66</v>
      </c>
      <c r="F23" s="17" t="s">
        <v>163</v>
      </c>
      <c r="G23" s="60" t="s">
        <v>167</v>
      </c>
      <c r="H23" s="4" t="s">
        <v>35</v>
      </c>
      <c r="I23" s="21">
        <v>120</v>
      </c>
      <c r="J23" s="5">
        <v>1</v>
      </c>
      <c r="K23" s="55">
        <f t="shared" si="0"/>
        <v>2</v>
      </c>
      <c r="L23" s="10">
        <v>3.5999999999999997E-2</v>
      </c>
      <c r="M23" s="11">
        <v>50</v>
      </c>
      <c r="N23" s="16">
        <v>2.3E-2</v>
      </c>
      <c r="O23" s="17">
        <v>50</v>
      </c>
      <c r="P23" s="53">
        <f t="shared" si="1"/>
        <v>50</v>
      </c>
      <c r="Q23" s="54">
        <f t="shared" si="2"/>
        <v>50</v>
      </c>
      <c r="R23" s="55">
        <f t="shared" si="3"/>
        <v>1.1499999999999999</v>
      </c>
      <c r="S23" s="54">
        <f t="shared" si="4"/>
        <v>4.5999999999999999E-2</v>
      </c>
      <c r="T23" s="26" t="str">
        <f t="shared" si="5"/>
        <v>RS</v>
      </c>
      <c r="U23" s="27" t="str">
        <f t="shared" si="6"/>
        <v>223-0304</v>
      </c>
      <c r="V23" s="28">
        <f t="shared" si="7"/>
        <v>50</v>
      </c>
    </row>
    <row r="24" spans="1:22" x14ac:dyDescent="0.25">
      <c r="A24" s="4"/>
      <c r="B24" s="5"/>
      <c r="C24" s="10" t="s">
        <v>6</v>
      </c>
      <c r="D24" s="11">
        <v>1740614</v>
      </c>
      <c r="E24" s="16"/>
      <c r="F24" s="17"/>
      <c r="G24" s="60" t="s">
        <v>36</v>
      </c>
      <c r="H24" s="4" t="s">
        <v>78</v>
      </c>
      <c r="I24" s="21" t="s">
        <v>121</v>
      </c>
      <c r="J24" s="5">
        <v>4</v>
      </c>
      <c r="K24" s="55">
        <f t="shared" si="0"/>
        <v>8</v>
      </c>
      <c r="L24" s="10">
        <v>3.6999999999999998E-2</v>
      </c>
      <c r="M24" s="11">
        <v>10</v>
      </c>
      <c r="N24" s="16"/>
      <c r="O24" s="17"/>
      <c r="P24" s="53">
        <f t="shared" si="1"/>
        <v>10</v>
      </c>
      <c r="Q24" s="54">
        <f t="shared" si="2"/>
        <v>0</v>
      </c>
      <c r="R24" s="55">
        <f t="shared" si="3"/>
        <v>0.37</v>
      </c>
      <c r="S24" s="54">
        <f t="shared" si="4"/>
        <v>0.29599999999999999</v>
      </c>
      <c r="T24" s="26" t="str">
        <f t="shared" si="5"/>
        <v>Farnell</v>
      </c>
      <c r="U24" s="27">
        <f t="shared" si="6"/>
        <v>1740614</v>
      </c>
      <c r="V24" s="28">
        <f t="shared" si="7"/>
        <v>10</v>
      </c>
    </row>
    <row r="25" spans="1:22" x14ac:dyDescent="0.25">
      <c r="A25" s="4"/>
      <c r="B25" s="5"/>
      <c r="C25" s="10" t="s">
        <v>6</v>
      </c>
      <c r="D25" s="11">
        <v>1455043</v>
      </c>
      <c r="E25" s="16" t="s">
        <v>66</v>
      </c>
      <c r="F25" s="17" t="s">
        <v>136</v>
      </c>
      <c r="G25" s="60" t="s">
        <v>54</v>
      </c>
      <c r="H25" s="4" t="s">
        <v>55</v>
      </c>
      <c r="I25" s="21" t="s">
        <v>54</v>
      </c>
      <c r="J25" s="5">
        <v>1</v>
      </c>
      <c r="K25" s="55">
        <f t="shared" si="0"/>
        <v>2</v>
      </c>
      <c r="L25" s="10">
        <v>9.33</v>
      </c>
      <c r="M25" s="11">
        <v>1</v>
      </c>
      <c r="N25" s="16">
        <v>7.18</v>
      </c>
      <c r="O25" s="17">
        <v>1</v>
      </c>
      <c r="P25" s="53">
        <f t="shared" si="1"/>
        <v>2</v>
      </c>
      <c r="Q25" s="54">
        <f t="shared" si="2"/>
        <v>2</v>
      </c>
      <c r="R25" s="55">
        <f t="shared" si="3"/>
        <v>14.36</v>
      </c>
      <c r="S25" s="54">
        <f t="shared" si="4"/>
        <v>14.36</v>
      </c>
      <c r="T25" s="26" t="str">
        <f t="shared" si="5"/>
        <v>RS</v>
      </c>
      <c r="U25" s="27" t="str">
        <f t="shared" si="6"/>
        <v>696-3474</v>
      </c>
      <c r="V25" s="28">
        <f t="shared" si="7"/>
        <v>2</v>
      </c>
    </row>
    <row r="26" spans="1:22" x14ac:dyDescent="0.25">
      <c r="A26" s="4"/>
      <c r="B26" s="5"/>
      <c r="C26" s="10" t="s">
        <v>6</v>
      </c>
      <c r="D26" s="11">
        <v>1652826</v>
      </c>
      <c r="E26" s="16"/>
      <c r="F26" s="17"/>
      <c r="G26" s="60" t="s">
        <v>56</v>
      </c>
      <c r="H26" s="4" t="s">
        <v>97</v>
      </c>
      <c r="I26" s="21" t="s">
        <v>57</v>
      </c>
      <c r="J26" s="5">
        <v>2</v>
      </c>
      <c r="K26" s="55">
        <f t="shared" si="0"/>
        <v>4</v>
      </c>
      <c r="L26" s="10">
        <v>9.7000000000000003E-2</v>
      </c>
      <c r="M26" s="11">
        <v>1</v>
      </c>
      <c r="N26" s="16"/>
      <c r="O26" s="17"/>
      <c r="P26" s="53">
        <f t="shared" si="1"/>
        <v>4</v>
      </c>
      <c r="Q26" s="54">
        <f t="shared" si="2"/>
        <v>0</v>
      </c>
      <c r="R26" s="55">
        <f t="shared" si="3"/>
        <v>0.38800000000000001</v>
      </c>
      <c r="S26" s="54">
        <f t="shared" si="4"/>
        <v>0.38800000000000001</v>
      </c>
      <c r="T26" s="26" t="str">
        <f t="shared" si="5"/>
        <v>Farnell</v>
      </c>
      <c r="U26" s="27">
        <f t="shared" si="6"/>
        <v>1652826</v>
      </c>
      <c r="V26" s="28">
        <f t="shared" si="7"/>
        <v>4</v>
      </c>
    </row>
    <row r="27" spans="1:22" x14ac:dyDescent="0.25">
      <c r="A27" s="4"/>
      <c r="B27" s="5" t="s">
        <v>58</v>
      </c>
      <c r="C27" s="10" t="s">
        <v>6</v>
      </c>
      <c r="D27" s="11">
        <v>1830903</v>
      </c>
      <c r="E27" s="16"/>
      <c r="F27" s="17"/>
      <c r="G27" s="60" t="s">
        <v>164</v>
      </c>
      <c r="H27" s="4" t="s">
        <v>98</v>
      </c>
      <c r="I27" s="21" t="s">
        <v>64</v>
      </c>
      <c r="J27" s="5">
        <v>1</v>
      </c>
      <c r="K27" s="55">
        <f t="shared" si="0"/>
        <v>2</v>
      </c>
      <c r="L27" s="10">
        <v>0.38</v>
      </c>
      <c r="M27" s="11">
        <v>10</v>
      </c>
      <c r="N27" s="16"/>
      <c r="O27" s="17"/>
      <c r="P27" s="53">
        <f t="shared" si="1"/>
        <v>10</v>
      </c>
      <c r="Q27" s="54">
        <f t="shared" si="2"/>
        <v>0</v>
      </c>
      <c r="R27" s="55">
        <f t="shared" si="3"/>
        <v>3.8</v>
      </c>
      <c r="S27" s="54">
        <f t="shared" si="4"/>
        <v>0.76</v>
      </c>
      <c r="T27" s="26" t="str">
        <f t="shared" si="5"/>
        <v>Farnell</v>
      </c>
      <c r="U27" s="27">
        <f t="shared" si="6"/>
        <v>1830903</v>
      </c>
      <c r="V27" s="28">
        <f t="shared" si="7"/>
        <v>10</v>
      </c>
    </row>
    <row r="28" spans="1:22" x14ac:dyDescent="0.25">
      <c r="A28" s="4"/>
      <c r="B28" s="5"/>
      <c r="C28" s="10" t="s">
        <v>6</v>
      </c>
      <c r="D28" s="11">
        <v>1928192</v>
      </c>
      <c r="E28" s="16"/>
      <c r="F28" s="17"/>
      <c r="G28" s="60" t="s">
        <v>59</v>
      </c>
      <c r="H28" s="4" t="s">
        <v>62</v>
      </c>
      <c r="I28" s="21" t="s">
        <v>63</v>
      </c>
      <c r="J28" s="5">
        <v>2</v>
      </c>
      <c r="K28" s="55">
        <f t="shared" si="0"/>
        <v>4</v>
      </c>
      <c r="L28" s="10">
        <v>1.95</v>
      </c>
      <c r="M28" s="11">
        <v>10</v>
      </c>
      <c r="N28" s="16"/>
      <c r="O28" s="17"/>
      <c r="P28" s="53">
        <f t="shared" si="1"/>
        <v>10</v>
      </c>
      <c r="Q28" s="54">
        <f t="shared" si="2"/>
        <v>0</v>
      </c>
      <c r="R28" s="55">
        <f t="shared" si="3"/>
        <v>19.5</v>
      </c>
      <c r="S28" s="54">
        <f t="shared" si="4"/>
        <v>7.8</v>
      </c>
      <c r="T28" s="26" t="str">
        <f t="shared" si="5"/>
        <v>Farnell</v>
      </c>
      <c r="U28" s="27">
        <f t="shared" si="6"/>
        <v>1928192</v>
      </c>
      <c r="V28" s="28">
        <f t="shared" si="7"/>
        <v>10</v>
      </c>
    </row>
    <row r="29" spans="1:22" x14ac:dyDescent="0.25">
      <c r="A29" s="4"/>
      <c r="B29" s="5"/>
      <c r="C29" s="10" t="s">
        <v>6</v>
      </c>
      <c r="D29" s="11">
        <v>1804387</v>
      </c>
      <c r="E29" s="16"/>
      <c r="F29" s="17"/>
      <c r="G29" s="60" t="s">
        <v>99</v>
      </c>
      <c r="H29" s="4" t="s">
        <v>60</v>
      </c>
      <c r="I29" s="21" t="s">
        <v>64</v>
      </c>
      <c r="J29" s="5">
        <v>2</v>
      </c>
      <c r="K29" s="55">
        <f t="shared" si="0"/>
        <v>4</v>
      </c>
      <c r="L29" s="10">
        <v>2.63</v>
      </c>
      <c r="M29" s="11">
        <v>5</v>
      </c>
      <c r="N29" s="16"/>
      <c r="O29" s="17"/>
      <c r="P29" s="53">
        <f t="shared" si="1"/>
        <v>5</v>
      </c>
      <c r="Q29" s="54">
        <f t="shared" si="2"/>
        <v>0</v>
      </c>
      <c r="R29" s="55">
        <f t="shared" si="3"/>
        <v>13.149999999999999</v>
      </c>
      <c r="S29" s="54">
        <f t="shared" si="4"/>
        <v>10.52</v>
      </c>
      <c r="T29" s="26" t="str">
        <f t="shared" si="5"/>
        <v>Farnell</v>
      </c>
      <c r="U29" s="27">
        <f t="shared" si="6"/>
        <v>1804387</v>
      </c>
      <c r="V29" s="28">
        <f t="shared" si="7"/>
        <v>5</v>
      </c>
    </row>
    <row r="30" spans="1:22" x14ac:dyDescent="0.25">
      <c r="A30" s="4"/>
      <c r="B30" s="5"/>
      <c r="C30" s="10" t="s">
        <v>66</v>
      </c>
      <c r="D30" s="11">
        <v>7560861</v>
      </c>
      <c r="E30" s="16"/>
      <c r="F30" s="17"/>
      <c r="G30" s="60" t="s">
        <v>67</v>
      </c>
      <c r="H30" s="4" t="s">
        <v>73</v>
      </c>
      <c r="I30" s="21" t="s">
        <v>68</v>
      </c>
      <c r="J30" s="5">
        <v>1</v>
      </c>
      <c r="K30" s="55">
        <f t="shared" si="0"/>
        <v>2</v>
      </c>
      <c r="L30" s="10">
        <v>7.92</v>
      </c>
      <c r="M30" s="11">
        <v>1</v>
      </c>
      <c r="N30" s="16"/>
      <c r="O30" s="17"/>
      <c r="P30" s="53">
        <f t="shared" si="1"/>
        <v>2</v>
      </c>
      <c r="Q30" s="54">
        <f t="shared" si="2"/>
        <v>0</v>
      </c>
      <c r="R30" s="55">
        <f t="shared" si="3"/>
        <v>15.84</v>
      </c>
      <c r="S30" s="54">
        <f t="shared" si="4"/>
        <v>15.84</v>
      </c>
      <c r="T30" s="26" t="str">
        <f t="shared" si="5"/>
        <v>RS</v>
      </c>
      <c r="U30" s="27">
        <f t="shared" si="6"/>
        <v>7560861</v>
      </c>
      <c r="V30" s="28">
        <f t="shared" si="7"/>
        <v>2</v>
      </c>
    </row>
    <row r="31" spans="1:22" x14ac:dyDescent="0.25">
      <c r="A31" s="4"/>
      <c r="B31" s="5"/>
      <c r="C31" s="10" t="s">
        <v>66</v>
      </c>
      <c r="D31" s="11">
        <v>6811257</v>
      </c>
      <c r="E31" s="16"/>
      <c r="F31" s="17"/>
      <c r="G31" s="60" t="s">
        <v>69</v>
      </c>
      <c r="H31" s="4" t="s">
        <v>74</v>
      </c>
      <c r="I31" s="21" t="s">
        <v>70</v>
      </c>
      <c r="J31" s="5">
        <v>1</v>
      </c>
      <c r="K31" s="55">
        <f t="shared" si="0"/>
        <v>2</v>
      </c>
      <c r="L31" s="10">
        <v>8.2100000000000009</v>
      </c>
      <c r="M31" s="11">
        <v>1</v>
      </c>
      <c r="N31" s="16"/>
      <c r="O31" s="17"/>
      <c r="P31" s="53">
        <f t="shared" si="1"/>
        <v>2</v>
      </c>
      <c r="Q31" s="54">
        <f t="shared" si="2"/>
        <v>0</v>
      </c>
      <c r="R31" s="55">
        <f t="shared" si="3"/>
        <v>16.420000000000002</v>
      </c>
      <c r="S31" s="54">
        <f t="shared" si="4"/>
        <v>16.420000000000002</v>
      </c>
      <c r="T31" s="26" t="str">
        <f t="shared" si="5"/>
        <v>RS</v>
      </c>
      <c r="U31" s="27">
        <f t="shared" si="6"/>
        <v>6811257</v>
      </c>
      <c r="V31" s="28">
        <f t="shared" si="7"/>
        <v>2</v>
      </c>
    </row>
    <row r="32" spans="1:22" x14ac:dyDescent="0.25">
      <c r="A32" s="6"/>
      <c r="B32" s="7"/>
      <c r="C32" s="12" t="s">
        <v>6</v>
      </c>
      <c r="D32" s="13">
        <v>1207759</v>
      </c>
      <c r="E32" s="18"/>
      <c r="F32" s="19"/>
      <c r="G32" s="61" t="s">
        <v>71</v>
      </c>
      <c r="H32" s="6" t="s">
        <v>74</v>
      </c>
      <c r="I32" s="22" t="s">
        <v>72</v>
      </c>
      <c r="J32" s="7">
        <v>1</v>
      </c>
      <c r="K32" s="58">
        <f t="shared" si="0"/>
        <v>2</v>
      </c>
      <c r="L32" s="12">
        <v>5.64</v>
      </c>
      <c r="M32" s="13">
        <v>1</v>
      </c>
      <c r="N32" s="18"/>
      <c r="O32" s="19"/>
      <c r="P32" s="56">
        <f t="shared" si="1"/>
        <v>2</v>
      </c>
      <c r="Q32" s="57">
        <f t="shared" si="2"/>
        <v>0</v>
      </c>
      <c r="R32" s="58">
        <f t="shared" si="3"/>
        <v>11.28</v>
      </c>
      <c r="S32" s="57">
        <f t="shared" si="4"/>
        <v>11.28</v>
      </c>
      <c r="T32" s="29" t="str">
        <f t="shared" si="5"/>
        <v>Farnell</v>
      </c>
      <c r="U32" s="30">
        <f t="shared" si="6"/>
        <v>1207759</v>
      </c>
      <c r="V32" s="31">
        <f t="shared" si="7"/>
        <v>2</v>
      </c>
    </row>
    <row r="33" spans="1:22" x14ac:dyDescent="0.25">
      <c r="Q33" s="32" t="s">
        <v>113</v>
      </c>
      <c r="R33" s="33">
        <f>SUM(R5:R32)</f>
        <v>174.5676</v>
      </c>
      <c r="S33" s="34">
        <f>SUM(S5:S32)</f>
        <v>150.76160000000002</v>
      </c>
    </row>
    <row r="35" spans="1:22" x14ac:dyDescent="0.25">
      <c r="A35" s="2" t="s">
        <v>79</v>
      </c>
      <c r="B35" s="3" t="s">
        <v>30</v>
      </c>
      <c r="C35" s="8" t="s">
        <v>6</v>
      </c>
      <c r="D35" s="9">
        <v>1097566</v>
      </c>
      <c r="E35" s="14" t="s">
        <v>66</v>
      </c>
      <c r="F35" s="15" t="s">
        <v>137</v>
      </c>
      <c r="G35" s="59" t="s">
        <v>115</v>
      </c>
      <c r="H35" s="2" t="s">
        <v>38</v>
      </c>
      <c r="I35" s="20" t="s">
        <v>92</v>
      </c>
      <c r="J35" s="3">
        <v>1</v>
      </c>
      <c r="K35" s="52">
        <f t="shared" ref="K35:K54" si="8">J35*C$1</f>
        <v>2</v>
      </c>
      <c r="L35" s="8">
        <v>3.35</v>
      </c>
      <c r="M35" s="9">
        <v>1</v>
      </c>
      <c r="N35" s="14">
        <v>1.982</v>
      </c>
      <c r="O35" s="15">
        <v>5</v>
      </c>
      <c r="P35" s="50">
        <f t="shared" ref="P35:P54" si="9">M35*(ROUNDUP(K35/M35,0))</f>
        <v>2</v>
      </c>
      <c r="Q35" s="51">
        <f t="shared" ref="Q35:Q54" si="10">IF(E35=0,0,O35*(ROUNDUP(K35/O35,0)))</f>
        <v>5</v>
      </c>
      <c r="R35" s="52">
        <f t="shared" ref="R35:R54" si="11">IF(E35="",P35*L35,MIN(P35*L35,Q35*N35))</f>
        <v>6.7</v>
      </c>
      <c r="S35" s="51">
        <f t="shared" ref="S35:S54" si="12">IF(E35=0,K35*L35,IF(P35*L35&lt;=Q35*N35,L35*K35,N35*K35))</f>
        <v>6.7</v>
      </c>
      <c r="T35" s="23" t="str">
        <f t="shared" ref="T35:T54" si="13">IF(E35=0,C35,IF(P35*L35&lt;=Q35*N35,C35,E35))</f>
        <v>Farnell</v>
      </c>
      <c r="U35" s="24">
        <f t="shared" ref="U35:U54" si="14">IF(E35=0,D35,IF(P35*L35&lt;=Q35*N35,D35,F35))</f>
        <v>1097566</v>
      </c>
      <c r="V35" s="25">
        <f t="shared" ref="V35:V54" si="15">IF(E35=0,P35,IF(P35*L35&lt;=Q35*N35,P35,Q35))</f>
        <v>2</v>
      </c>
    </row>
    <row r="36" spans="1:22" x14ac:dyDescent="0.25">
      <c r="A36" s="4"/>
      <c r="B36" s="5"/>
      <c r="C36" s="10" t="s">
        <v>6</v>
      </c>
      <c r="D36" s="11">
        <v>1754153</v>
      </c>
      <c r="E36" s="16" t="s">
        <v>66</v>
      </c>
      <c r="F36" s="17" t="s">
        <v>127</v>
      </c>
      <c r="G36" s="60" t="s">
        <v>16</v>
      </c>
      <c r="H36" s="4" t="s">
        <v>88</v>
      </c>
      <c r="I36" s="21" t="s">
        <v>18</v>
      </c>
      <c r="J36" s="5">
        <v>1</v>
      </c>
      <c r="K36" s="55">
        <f t="shared" si="8"/>
        <v>2</v>
      </c>
      <c r="L36" s="10">
        <v>0.26</v>
      </c>
      <c r="M36" s="11">
        <v>5</v>
      </c>
      <c r="N36" s="16">
        <v>0.23300000000000001</v>
      </c>
      <c r="O36" s="17">
        <v>10</v>
      </c>
      <c r="P36" s="53">
        <f t="shared" si="9"/>
        <v>5</v>
      </c>
      <c r="Q36" s="54">
        <f t="shared" si="10"/>
        <v>10</v>
      </c>
      <c r="R36" s="55">
        <f t="shared" si="11"/>
        <v>1.3</v>
      </c>
      <c r="S36" s="54">
        <f t="shared" si="12"/>
        <v>0.52</v>
      </c>
      <c r="T36" s="26" t="str">
        <f t="shared" si="13"/>
        <v>Farnell</v>
      </c>
      <c r="U36" s="27">
        <f t="shared" si="14"/>
        <v>1754153</v>
      </c>
      <c r="V36" s="28">
        <f t="shared" si="15"/>
        <v>5</v>
      </c>
    </row>
    <row r="37" spans="1:22" x14ac:dyDescent="0.25">
      <c r="A37" s="4"/>
      <c r="B37" s="5"/>
      <c r="C37" s="10" t="s">
        <v>6</v>
      </c>
      <c r="D37" s="11">
        <v>1754163</v>
      </c>
      <c r="E37" s="16" t="s">
        <v>66</v>
      </c>
      <c r="F37" s="17" t="s">
        <v>128</v>
      </c>
      <c r="G37" s="60" t="s">
        <v>19</v>
      </c>
      <c r="H37" s="4" t="s">
        <v>87</v>
      </c>
      <c r="I37" s="21" t="s">
        <v>21</v>
      </c>
      <c r="J37" s="5">
        <v>1</v>
      </c>
      <c r="K37" s="55">
        <f t="shared" si="8"/>
        <v>2</v>
      </c>
      <c r="L37" s="10">
        <v>0.24</v>
      </c>
      <c r="M37" s="11">
        <v>5</v>
      </c>
      <c r="N37" s="16">
        <v>0.223</v>
      </c>
      <c r="O37" s="17">
        <v>10</v>
      </c>
      <c r="P37" s="53">
        <f t="shared" si="9"/>
        <v>5</v>
      </c>
      <c r="Q37" s="54">
        <f t="shared" si="10"/>
        <v>10</v>
      </c>
      <c r="R37" s="55">
        <f t="shared" si="11"/>
        <v>1.2</v>
      </c>
      <c r="S37" s="54">
        <f t="shared" si="12"/>
        <v>0.48</v>
      </c>
      <c r="T37" s="26" t="str">
        <f t="shared" si="13"/>
        <v>Farnell</v>
      </c>
      <c r="U37" s="27">
        <f t="shared" si="14"/>
        <v>1754163</v>
      </c>
      <c r="V37" s="28">
        <f t="shared" si="15"/>
        <v>5</v>
      </c>
    </row>
    <row r="38" spans="1:22" x14ac:dyDescent="0.25">
      <c r="A38" s="4"/>
      <c r="B38" s="5"/>
      <c r="C38" s="10" t="s">
        <v>6</v>
      </c>
      <c r="D38" s="11">
        <v>2008335</v>
      </c>
      <c r="E38" s="16"/>
      <c r="F38" s="17"/>
      <c r="G38" s="60" t="s">
        <v>102</v>
      </c>
      <c r="H38" s="4" t="s">
        <v>96</v>
      </c>
      <c r="I38" s="21" t="s">
        <v>89</v>
      </c>
      <c r="J38" s="5">
        <v>5</v>
      </c>
      <c r="K38" s="55">
        <f t="shared" si="8"/>
        <v>10</v>
      </c>
      <c r="L38" s="10">
        <v>2.3E-2</v>
      </c>
      <c r="M38" s="11">
        <v>50</v>
      </c>
      <c r="N38" s="16"/>
      <c r="O38" s="17"/>
      <c r="P38" s="53">
        <f t="shared" si="9"/>
        <v>50</v>
      </c>
      <c r="Q38" s="54">
        <f t="shared" si="10"/>
        <v>0</v>
      </c>
      <c r="R38" s="55">
        <f t="shared" si="11"/>
        <v>1.1499999999999999</v>
      </c>
      <c r="S38" s="54">
        <f t="shared" si="12"/>
        <v>0.22999999999999998</v>
      </c>
      <c r="T38" s="26" t="str">
        <f t="shared" si="13"/>
        <v>Farnell</v>
      </c>
      <c r="U38" s="27">
        <f t="shared" si="14"/>
        <v>2008335</v>
      </c>
      <c r="V38" s="28">
        <f t="shared" si="15"/>
        <v>50</v>
      </c>
    </row>
    <row r="39" spans="1:22" x14ac:dyDescent="0.25">
      <c r="A39" s="4"/>
      <c r="B39" s="5"/>
      <c r="C39" s="10" t="s">
        <v>6</v>
      </c>
      <c r="D39" s="11">
        <v>1652853</v>
      </c>
      <c r="E39" s="16"/>
      <c r="F39" s="17"/>
      <c r="G39" s="60" t="s">
        <v>102</v>
      </c>
      <c r="H39" s="4" t="s">
        <v>90</v>
      </c>
      <c r="I39" s="21" t="s">
        <v>91</v>
      </c>
      <c r="J39" s="5">
        <v>1</v>
      </c>
      <c r="K39" s="55">
        <f t="shared" si="8"/>
        <v>2</v>
      </c>
      <c r="L39" s="10">
        <v>9.6000000000000002E-2</v>
      </c>
      <c r="M39" s="11">
        <v>1</v>
      </c>
      <c r="N39" s="16"/>
      <c r="O39" s="17"/>
      <c r="P39" s="53">
        <f t="shared" si="9"/>
        <v>2</v>
      </c>
      <c r="Q39" s="54">
        <f t="shared" si="10"/>
        <v>0</v>
      </c>
      <c r="R39" s="55">
        <f t="shared" si="11"/>
        <v>0.192</v>
      </c>
      <c r="S39" s="54">
        <f t="shared" si="12"/>
        <v>0.192</v>
      </c>
      <c r="T39" s="26" t="str">
        <f t="shared" si="13"/>
        <v>Farnell</v>
      </c>
      <c r="U39" s="27">
        <f t="shared" si="14"/>
        <v>1652853</v>
      </c>
      <c r="V39" s="28">
        <f t="shared" si="15"/>
        <v>2</v>
      </c>
    </row>
    <row r="40" spans="1:22" x14ac:dyDescent="0.25">
      <c r="A40" s="4"/>
      <c r="B40" s="5" t="s">
        <v>83</v>
      </c>
      <c r="C40" s="10" t="s">
        <v>6</v>
      </c>
      <c r="D40" s="11">
        <v>1367340</v>
      </c>
      <c r="E40" s="16"/>
      <c r="F40" s="17"/>
      <c r="G40" s="60" t="s">
        <v>80</v>
      </c>
      <c r="H40" s="4" t="s">
        <v>23</v>
      </c>
      <c r="I40" s="21" t="s">
        <v>80</v>
      </c>
      <c r="J40" s="5">
        <v>1</v>
      </c>
      <c r="K40" s="55">
        <f t="shared" si="8"/>
        <v>2</v>
      </c>
      <c r="L40" s="10">
        <v>0.56000000000000005</v>
      </c>
      <c r="M40" s="11">
        <v>1</v>
      </c>
      <c r="N40" s="16"/>
      <c r="O40" s="17"/>
      <c r="P40" s="53">
        <f t="shared" si="9"/>
        <v>2</v>
      </c>
      <c r="Q40" s="54">
        <f t="shared" si="10"/>
        <v>0</v>
      </c>
      <c r="R40" s="55">
        <f t="shared" si="11"/>
        <v>1.1200000000000001</v>
      </c>
      <c r="S40" s="54">
        <f t="shared" si="12"/>
        <v>1.1200000000000001</v>
      </c>
      <c r="T40" s="26" t="str">
        <f t="shared" si="13"/>
        <v>Farnell</v>
      </c>
      <c r="U40" s="27">
        <f t="shared" si="14"/>
        <v>1367340</v>
      </c>
      <c r="V40" s="28">
        <f t="shared" si="15"/>
        <v>2</v>
      </c>
    </row>
    <row r="41" spans="1:22" x14ac:dyDescent="0.25">
      <c r="A41" s="4"/>
      <c r="B41" s="5"/>
      <c r="C41" s="10" t="s">
        <v>6</v>
      </c>
      <c r="D41" s="11">
        <v>1739763</v>
      </c>
      <c r="E41" s="16" t="s">
        <v>66</v>
      </c>
      <c r="F41" s="17" t="s">
        <v>138</v>
      </c>
      <c r="G41" s="60" t="s">
        <v>81</v>
      </c>
      <c r="H41" s="4" t="s">
        <v>26</v>
      </c>
      <c r="I41" s="21" t="s">
        <v>81</v>
      </c>
      <c r="J41" s="5">
        <v>1</v>
      </c>
      <c r="K41" s="55">
        <f t="shared" si="8"/>
        <v>2</v>
      </c>
      <c r="L41" s="10">
        <v>0.51</v>
      </c>
      <c r="M41" s="11">
        <v>1</v>
      </c>
      <c r="N41" s="16">
        <v>0.23400000000000001</v>
      </c>
      <c r="O41" s="17">
        <v>5</v>
      </c>
      <c r="P41" s="53">
        <f t="shared" si="9"/>
        <v>2</v>
      </c>
      <c r="Q41" s="54">
        <f t="shared" si="10"/>
        <v>5</v>
      </c>
      <c r="R41" s="55">
        <f t="shared" si="11"/>
        <v>1.02</v>
      </c>
      <c r="S41" s="54">
        <f t="shared" si="12"/>
        <v>1.02</v>
      </c>
      <c r="T41" s="26" t="str">
        <f t="shared" si="13"/>
        <v>Farnell</v>
      </c>
      <c r="U41" s="27">
        <f t="shared" si="14"/>
        <v>1739763</v>
      </c>
      <c r="V41" s="28">
        <f t="shared" si="15"/>
        <v>2</v>
      </c>
    </row>
    <row r="42" spans="1:22" x14ac:dyDescent="0.25">
      <c r="A42" s="4"/>
      <c r="B42" s="5"/>
      <c r="C42" s="10" t="s">
        <v>6</v>
      </c>
      <c r="D42" s="11">
        <v>1773602</v>
      </c>
      <c r="E42" s="16"/>
      <c r="F42" s="17"/>
      <c r="G42" s="60" t="s">
        <v>82</v>
      </c>
      <c r="H42" s="4" t="s">
        <v>109</v>
      </c>
      <c r="I42" s="21" t="s">
        <v>82</v>
      </c>
      <c r="J42" s="5">
        <v>4</v>
      </c>
      <c r="K42" s="55">
        <f t="shared" si="8"/>
        <v>8</v>
      </c>
      <c r="L42" s="10">
        <v>0.19400000000000001</v>
      </c>
      <c r="M42" s="11">
        <v>1</v>
      </c>
      <c r="N42" s="16"/>
      <c r="O42" s="17"/>
      <c r="P42" s="53">
        <f t="shared" si="9"/>
        <v>8</v>
      </c>
      <c r="Q42" s="54">
        <f t="shared" si="10"/>
        <v>0</v>
      </c>
      <c r="R42" s="55">
        <f t="shared" si="11"/>
        <v>1.552</v>
      </c>
      <c r="S42" s="54">
        <f t="shared" si="12"/>
        <v>1.552</v>
      </c>
      <c r="T42" s="26" t="str">
        <f t="shared" si="13"/>
        <v>Farnell</v>
      </c>
      <c r="U42" s="27">
        <f t="shared" si="14"/>
        <v>1773602</v>
      </c>
      <c r="V42" s="28">
        <f t="shared" si="15"/>
        <v>8</v>
      </c>
    </row>
    <row r="43" spans="1:22" x14ac:dyDescent="0.25">
      <c r="A43" s="4"/>
      <c r="B43" s="5"/>
      <c r="C43" s="10" t="s">
        <v>6</v>
      </c>
      <c r="D43" s="11">
        <v>1527568</v>
      </c>
      <c r="E43" s="16"/>
      <c r="F43" s="17"/>
      <c r="G43" s="60" t="s">
        <v>102</v>
      </c>
      <c r="H43" s="4" t="s">
        <v>95</v>
      </c>
      <c r="I43" s="21" t="s">
        <v>93</v>
      </c>
      <c r="J43" s="5">
        <v>4</v>
      </c>
      <c r="K43" s="55">
        <f t="shared" si="8"/>
        <v>8</v>
      </c>
      <c r="L43" s="10">
        <v>0.51</v>
      </c>
      <c r="M43" s="11">
        <v>5</v>
      </c>
      <c r="N43" s="16"/>
      <c r="O43" s="17"/>
      <c r="P43" s="53">
        <f t="shared" si="9"/>
        <v>10</v>
      </c>
      <c r="Q43" s="54">
        <f t="shared" si="10"/>
        <v>0</v>
      </c>
      <c r="R43" s="55">
        <f t="shared" si="11"/>
        <v>5.0999999999999996</v>
      </c>
      <c r="S43" s="54">
        <f t="shared" si="12"/>
        <v>4.08</v>
      </c>
      <c r="T43" s="26" t="str">
        <f t="shared" si="13"/>
        <v>Farnell</v>
      </c>
      <c r="U43" s="27">
        <f t="shared" si="14"/>
        <v>1527568</v>
      </c>
      <c r="V43" s="28">
        <f t="shared" si="15"/>
        <v>10</v>
      </c>
    </row>
    <row r="44" spans="1:22" x14ac:dyDescent="0.25">
      <c r="A44" s="4"/>
      <c r="B44" s="5" t="s">
        <v>84</v>
      </c>
      <c r="C44" s="10" t="s">
        <v>66</v>
      </c>
      <c r="D44" s="11" t="s">
        <v>117</v>
      </c>
      <c r="E44" s="16"/>
      <c r="F44" s="17"/>
      <c r="G44" s="60" t="s">
        <v>116</v>
      </c>
      <c r="H44" s="4" t="s">
        <v>33</v>
      </c>
      <c r="I44" s="21" t="s">
        <v>116</v>
      </c>
      <c r="J44" s="5">
        <v>1</v>
      </c>
      <c r="K44" s="55">
        <f t="shared" si="8"/>
        <v>2</v>
      </c>
      <c r="L44" s="10">
        <v>22.88</v>
      </c>
      <c r="M44" s="11">
        <v>1</v>
      </c>
      <c r="N44" s="16"/>
      <c r="O44" s="17"/>
      <c r="P44" s="53">
        <f t="shared" si="9"/>
        <v>2</v>
      </c>
      <c r="Q44" s="54">
        <f t="shared" si="10"/>
        <v>0</v>
      </c>
      <c r="R44" s="55">
        <f t="shared" si="11"/>
        <v>45.76</v>
      </c>
      <c r="S44" s="54">
        <f t="shared" si="12"/>
        <v>45.76</v>
      </c>
      <c r="T44" s="26" t="str">
        <f t="shared" si="13"/>
        <v>RS</v>
      </c>
      <c r="U44" s="27" t="str">
        <f t="shared" si="14"/>
        <v>669-5875</v>
      </c>
      <c r="V44" s="28">
        <f t="shared" si="15"/>
        <v>2</v>
      </c>
    </row>
    <row r="45" spans="1:22" x14ac:dyDescent="0.25">
      <c r="A45" s="4"/>
      <c r="B45" s="5"/>
      <c r="C45" s="10" t="s">
        <v>6</v>
      </c>
      <c r="D45" s="11">
        <v>1327658</v>
      </c>
      <c r="E45" s="16"/>
      <c r="F45" s="17"/>
      <c r="G45" s="60" t="s">
        <v>85</v>
      </c>
      <c r="H45" s="4" t="s">
        <v>100</v>
      </c>
      <c r="I45" s="21" t="s">
        <v>122</v>
      </c>
      <c r="J45" s="5">
        <v>6</v>
      </c>
      <c r="K45" s="55">
        <f t="shared" si="8"/>
        <v>12</v>
      </c>
      <c r="L45" s="10">
        <v>0.2</v>
      </c>
      <c r="M45" s="11">
        <v>10</v>
      </c>
      <c r="N45" s="16"/>
      <c r="O45" s="17"/>
      <c r="P45" s="53">
        <f t="shared" si="9"/>
        <v>20</v>
      </c>
      <c r="Q45" s="54">
        <f t="shared" si="10"/>
        <v>0</v>
      </c>
      <c r="R45" s="55">
        <f t="shared" si="11"/>
        <v>4</v>
      </c>
      <c r="S45" s="54">
        <f t="shared" si="12"/>
        <v>2.4000000000000004</v>
      </c>
      <c r="T45" s="26" t="str">
        <f t="shared" si="13"/>
        <v>Farnell</v>
      </c>
      <c r="U45" s="27">
        <f t="shared" si="14"/>
        <v>1327658</v>
      </c>
      <c r="V45" s="28">
        <f t="shared" si="15"/>
        <v>20</v>
      </c>
    </row>
    <row r="46" spans="1:22" x14ac:dyDescent="0.25">
      <c r="A46" s="4"/>
      <c r="B46" s="5"/>
      <c r="C46" s="10" t="s">
        <v>6</v>
      </c>
      <c r="D46" s="11">
        <v>1867948</v>
      </c>
      <c r="E46" s="16" t="s">
        <v>66</v>
      </c>
      <c r="F46" s="17" t="s">
        <v>159</v>
      </c>
      <c r="G46" s="60" t="s">
        <v>86</v>
      </c>
      <c r="H46" s="4" t="s">
        <v>108</v>
      </c>
      <c r="I46" s="21" t="s">
        <v>121</v>
      </c>
      <c r="J46" s="5">
        <v>7</v>
      </c>
      <c r="K46" s="55">
        <f t="shared" si="8"/>
        <v>14</v>
      </c>
      <c r="L46" s="10">
        <v>9.0999999999999998E-2</v>
      </c>
      <c r="M46" s="11">
        <v>10</v>
      </c>
      <c r="N46" s="16">
        <v>3.4000000000000002E-2</v>
      </c>
      <c r="O46" s="17">
        <v>100</v>
      </c>
      <c r="P46" s="53">
        <f t="shared" si="9"/>
        <v>20</v>
      </c>
      <c r="Q46" s="54">
        <f t="shared" si="10"/>
        <v>100</v>
      </c>
      <c r="R46" s="55">
        <f t="shared" si="11"/>
        <v>1.8199999999999998</v>
      </c>
      <c r="S46" s="54">
        <f t="shared" si="12"/>
        <v>1.274</v>
      </c>
      <c r="T46" s="26" t="str">
        <f t="shared" si="13"/>
        <v>Farnell</v>
      </c>
      <c r="U46" s="27">
        <f t="shared" si="14"/>
        <v>1867948</v>
      </c>
      <c r="V46" s="28">
        <f t="shared" si="15"/>
        <v>20</v>
      </c>
    </row>
    <row r="47" spans="1:22" x14ac:dyDescent="0.25">
      <c r="A47" s="4"/>
      <c r="B47" s="5"/>
      <c r="C47" s="10" t="s">
        <v>6</v>
      </c>
      <c r="D47" s="11">
        <v>1740614</v>
      </c>
      <c r="E47" s="16"/>
      <c r="F47" s="17"/>
      <c r="G47" s="60" t="s">
        <v>102</v>
      </c>
      <c r="H47" s="4" t="s">
        <v>101</v>
      </c>
      <c r="I47" s="21" t="s">
        <v>121</v>
      </c>
      <c r="J47" s="5">
        <v>3</v>
      </c>
      <c r="K47" s="55">
        <f t="shared" si="8"/>
        <v>6</v>
      </c>
      <c r="L47" s="10">
        <v>3.6999999999999998E-2</v>
      </c>
      <c r="M47" s="11">
        <v>10</v>
      </c>
      <c r="N47" s="16"/>
      <c r="O47" s="17"/>
      <c r="P47" s="53">
        <f t="shared" si="9"/>
        <v>10</v>
      </c>
      <c r="Q47" s="54">
        <f t="shared" si="10"/>
        <v>0</v>
      </c>
      <c r="R47" s="55">
        <f t="shared" si="11"/>
        <v>0.37</v>
      </c>
      <c r="S47" s="54">
        <f t="shared" si="12"/>
        <v>0.22199999999999998</v>
      </c>
      <c r="T47" s="26" t="str">
        <f t="shared" si="13"/>
        <v>Farnell</v>
      </c>
      <c r="U47" s="27">
        <f t="shared" si="14"/>
        <v>1740614</v>
      </c>
      <c r="V47" s="28">
        <f t="shared" si="15"/>
        <v>10</v>
      </c>
    </row>
    <row r="48" spans="1:22" x14ac:dyDescent="0.25">
      <c r="A48" s="4"/>
      <c r="B48" s="5"/>
      <c r="C48" s="10" t="s">
        <v>6</v>
      </c>
      <c r="D48" s="11">
        <v>1738852</v>
      </c>
      <c r="E48" s="16"/>
      <c r="F48" s="17"/>
      <c r="G48" s="60" t="s">
        <v>105</v>
      </c>
      <c r="H48" s="4" t="s">
        <v>103</v>
      </c>
      <c r="I48" s="21" t="s">
        <v>104</v>
      </c>
      <c r="J48" s="5">
        <v>4</v>
      </c>
      <c r="K48" s="55">
        <f t="shared" si="8"/>
        <v>8</v>
      </c>
      <c r="L48" s="10">
        <v>2.9000000000000001E-2</v>
      </c>
      <c r="M48" s="11">
        <v>25</v>
      </c>
      <c r="N48" s="16"/>
      <c r="O48" s="17"/>
      <c r="P48" s="53">
        <f t="shared" si="9"/>
        <v>25</v>
      </c>
      <c r="Q48" s="54">
        <f t="shared" si="10"/>
        <v>0</v>
      </c>
      <c r="R48" s="55">
        <f t="shared" si="11"/>
        <v>0.72500000000000009</v>
      </c>
      <c r="S48" s="54">
        <f t="shared" si="12"/>
        <v>0.23200000000000001</v>
      </c>
      <c r="T48" s="26" t="str">
        <f t="shared" si="13"/>
        <v>Farnell</v>
      </c>
      <c r="U48" s="27">
        <f t="shared" si="14"/>
        <v>1738852</v>
      </c>
      <c r="V48" s="28">
        <f t="shared" si="15"/>
        <v>25</v>
      </c>
    </row>
    <row r="49" spans="1:22" x14ac:dyDescent="0.25">
      <c r="A49" s="4"/>
      <c r="B49" s="5"/>
      <c r="C49" s="10" t="s">
        <v>6</v>
      </c>
      <c r="D49" s="11">
        <v>2059185</v>
      </c>
      <c r="E49" s="16"/>
      <c r="F49" s="17"/>
      <c r="G49" s="60" t="s">
        <v>105</v>
      </c>
      <c r="H49" s="4" t="s">
        <v>106</v>
      </c>
      <c r="I49" s="21" t="s">
        <v>107</v>
      </c>
      <c r="J49" s="5">
        <v>1</v>
      </c>
      <c r="K49" s="55">
        <f t="shared" si="8"/>
        <v>2</v>
      </c>
      <c r="L49" s="10">
        <v>0.02</v>
      </c>
      <c r="M49" s="11">
        <v>50</v>
      </c>
      <c r="N49" s="16"/>
      <c r="O49" s="17"/>
      <c r="P49" s="53">
        <f t="shared" si="9"/>
        <v>50</v>
      </c>
      <c r="Q49" s="54">
        <f t="shared" si="10"/>
        <v>0</v>
      </c>
      <c r="R49" s="55">
        <f t="shared" si="11"/>
        <v>1</v>
      </c>
      <c r="S49" s="54">
        <f t="shared" si="12"/>
        <v>0.04</v>
      </c>
      <c r="T49" s="26" t="str">
        <f t="shared" si="13"/>
        <v>Farnell</v>
      </c>
      <c r="U49" s="27">
        <f t="shared" si="14"/>
        <v>2059185</v>
      </c>
      <c r="V49" s="28">
        <f t="shared" si="15"/>
        <v>50</v>
      </c>
    </row>
    <row r="50" spans="1:22" x14ac:dyDescent="0.25">
      <c r="A50" s="4"/>
      <c r="B50" s="5"/>
      <c r="C50" s="10" t="s">
        <v>6</v>
      </c>
      <c r="D50" s="11">
        <v>1470936</v>
      </c>
      <c r="E50" s="16" t="s">
        <v>66</v>
      </c>
      <c r="F50" s="17" t="s">
        <v>165</v>
      </c>
      <c r="G50" s="60" t="s">
        <v>166</v>
      </c>
      <c r="H50" s="4" t="s">
        <v>55</v>
      </c>
      <c r="I50" s="21" t="s">
        <v>94</v>
      </c>
      <c r="J50" s="5">
        <v>1</v>
      </c>
      <c r="K50" s="55">
        <f t="shared" si="8"/>
        <v>2</v>
      </c>
      <c r="L50" s="10">
        <v>0.87</v>
      </c>
      <c r="M50" s="11">
        <v>1</v>
      </c>
      <c r="N50" s="16">
        <v>0.54</v>
      </c>
      <c r="O50" s="17">
        <v>5</v>
      </c>
      <c r="P50" s="53">
        <f t="shared" si="9"/>
        <v>2</v>
      </c>
      <c r="Q50" s="54">
        <f t="shared" si="10"/>
        <v>5</v>
      </c>
      <c r="R50" s="55">
        <f t="shared" si="11"/>
        <v>1.74</v>
      </c>
      <c r="S50" s="54">
        <f t="shared" si="12"/>
        <v>1.74</v>
      </c>
      <c r="T50" s="26" t="str">
        <f t="shared" si="13"/>
        <v>Farnell</v>
      </c>
      <c r="U50" s="27">
        <f t="shared" si="14"/>
        <v>1470936</v>
      </c>
      <c r="V50" s="28">
        <f t="shared" si="15"/>
        <v>2</v>
      </c>
    </row>
    <row r="51" spans="1:22" x14ac:dyDescent="0.25">
      <c r="A51" s="4"/>
      <c r="B51" s="5" t="s">
        <v>58</v>
      </c>
      <c r="C51" s="10" t="s">
        <v>6</v>
      </c>
      <c r="D51" s="11">
        <v>1928640</v>
      </c>
      <c r="E51" s="16"/>
      <c r="F51" s="17"/>
      <c r="G51" s="60" t="s">
        <v>112</v>
      </c>
      <c r="H51" s="4" t="s">
        <v>60</v>
      </c>
      <c r="I51" s="21" t="s">
        <v>63</v>
      </c>
      <c r="J51" s="5">
        <v>1</v>
      </c>
      <c r="K51" s="55">
        <f t="shared" si="8"/>
        <v>2</v>
      </c>
      <c r="L51" s="10"/>
      <c r="M51" s="11">
        <v>1</v>
      </c>
      <c r="N51" s="16"/>
      <c r="O51" s="17"/>
      <c r="P51" s="53">
        <f t="shared" si="9"/>
        <v>2</v>
      </c>
      <c r="Q51" s="54">
        <f t="shared" si="10"/>
        <v>0</v>
      </c>
      <c r="R51" s="55">
        <f t="shared" si="11"/>
        <v>0</v>
      </c>
      <c r="S51" s="54">
        <f t="shared" si="12"/>
        <v>0</v>
      </c>
      <c r="T51" s="26" t="str">
        <f t="shared" si="13"/>
        <v>Farnell</v>
      </c>
      <c r="U51" s="27">
        <f t="shared" si="14"/>
        <v>1928640</v>
      </c>
      <c r="V51" s="28">
        <f t="shared" si="15"/>
        <v>2</v>
      </c>
    </row>
    <row r="52" spans="1:22" x14ac:dyDescent="0.25">
      <c r="A52" s="4"/>
      <c r="B52" s="5"/>
      <c r="C52" s="10" t="s">
        <v>6</v>
      </c>
      <c r="D52" s="11">
        <v>1804171</v>
      </c>
      <c r="E52" s="16"/>
      <c r="F52" s="17"/>
      <c r="G52" s="60" t="s">
        <v>61</v>
      </c>
      <c r="H52" s="4" t="s">
        <v>62</v>
      </c>
      <c r="I52" s="21" t="s">
        <v>64</v>
      </c>
      <c r="J52" s="5">
        <v>1</v>
      </c>
      <c r="K52" s="55">
        <f t="shared" si="8"/>
        <v>2</v>
      </c>
      <c r="L52" s="10"/>
      <c r="M52" s="11">
        <v>1</v>
      </c>
      <c r="N52" s="16"/>
      <c r="O52" s="17"/>
      <c r="P52" s="53">
        <f t="shared" si="9"/>
        <v>2</v>
      </c>
      <c r="Q52" s="54">
        <f t="shared" si="10"/>
        <v>0</v>
      </c>
      <c r="R52" s="55">
        <f t="shared" si="11"/>
        <v>0</v>
      </c>
      <c r="S52" s="54">
        <f t="shared" si="12"/>
        <v>0</v>
      </c>
      <c r="T52" s="26" t="str">
        <f t="shared" si="13"/>
        <v>Farnell</v>
      </c>
      <c r="U52" s="27">
        <f t="shared" si="14"/>
        <v>1804171</v>
      </c>
      <c r="V52" s="28">
        <f t="shared" si="15"/>
        <v>2</v>
      </c>
    </row>
    <row r="53" spans="1:22" x14ac:dyDescent="0.25">
      <c r="A53" s="4"/>
      <c r="B53" s="5"/>
      <c r="C53" s="10" t="s">
        <v>6</v>
      </c>
      <c r="D53" s="11">
        <v>1809617</v>
      </c>
      <c r="E53" s="16"/>
      <c r="F53" s="17"/>
      <c r="G53" s="60" t="s">
        <v>102</v>
      </c>
      <c r="H53" s="4" t="s">
        <v>110</v>
      </c>
      <c r="I53" s="21" t="s">
        <v>111</v>
      </c>
      <c r="J53" s="5">
        <v>2</v>
      </c>
      <c r="K53" s="55">
        <f t="shared" si="8"/>
        <v>4</v>
      </c>
      <c r="L53" s="10">
        <v>0.35</v>
      </c>
      <c r="M53" s="11">
        <v>5</v>
      </c>
      <c r="N53" s="16"/>
      <c r="O53" s="17"/>
      <c r="P53" s="53">
        <f t="shared" si="9"/>
        <v>5</v>
      </c>
      <c r="Q53" s="54">
        <f t="shared" si="10"/>
        <v>0</v>
      </c>
      <c r="R53" s="55">
        <f t="shared" si="11"/>
        <v>1.75</v>
      </c>
      <c r="S53" s="54">
        <f t="shared" si="12"/>
        <v>1.4</v>
      </c>
      <c r="T53" s="26" t="str">
        <f t="shared" si="13"/>
        <v>Farnell</v>
      </c>
      <c r="U53" s="27">
        <f t="shared" si="14"/>
        <v>1809617</v>
      </c>
      <c r="V53" s="28">
        <f t="shared" si="15"/>
        <v>5</v>
      </c>
    </row>
    <row r="54" spans="1:22" x14ac:dyDescent="0.25">
      <c r="A54" s="6"/>
      <c r="B54" s="7"/>
      <c r="C54" s="12" t="s">
        <v>6</v>
      </c>
      <c r="D54" s="13">
        <v>9491830</v>
      </c>
      <c r="E54" s="18"/>
      <c r="F54" s="19"/>
      <c r="G54" s="61" t="s">
        <v>118</v>
      </c>
      <c r="H54" s="6" t="s">
        <v>65</v>
      </c>
      <c r="I54" s="22" t="s">
        <v>118</v>
      </c>
      <c r="J54" s="7">
        <v>1</v>
      </c>
      <c r="K54" s="58">
        <f t="shared" si="8"/>
        <v>2</v>
      </c>
      <c r="L54" s="12">
        <v>0.47</v>
      </c>
      <c r="M54" s="13">
        <v>5</v>
      </c>
      <c r="N54" s="18"/>
      <c r="O54" s="19"/>
      <c r="P54" s="56">
        <f t="shared" si="9"/>
        <v>5</v>
      </c>
      <c r="Q54" s="57">
        <f t="shared" si="10"/>
        <v>0</v>
      </c>
      <c r="R54" s="58">
        <f t="shared" si="11"/>
        <v>2.3499999999999996</v>
      </c>
      <c r="S54" s="57">
        <f t="shared" si="12"/>
        <v>0.94</v>
      </c>
      <c r="T54" s="29" t="str">
        <f t="shared" si="13"/>
        <v>Farnell</v>
      </c>
      <c r="U54" s="30">
        <f t="shared" si="14"/>
        <v>9491830</v>
      </c>
      <c r="V54" s="31">
        <f t="shared" si="15"/>
        <v>5</v>
      </c>
    </row>
    <row r="55" spans="1:22" x14ac:dyDescent="0.25">
      <c r="Q55" s="32" t="s">
        <v>114</v>
      </c>
      <c r="R55" s="33">
        <f>SUM(R35:R54)</f>
        <v>78.848999999999975</v>
      </c>
      <c r="S55" s="34">
        <f>SUM(S35:S54)</f>
        <v>69.902000000000001</v>
      </c>
    </row>
    <row r="59" spans="1:22" x14ac:dyDescent="0.25">
      <c r="Q59" s="35" t="str">
        <f>Q33</f>
        <v>TOTAL MCU</v>
      </c>
      <c r="R59" s="36">
        <f>R33</f>
        <v>174.5676</v>
      </c>
      <c r="S59" s="37">
        <f>S33</f>
        <v>150.76160000000002</v>
      </c>
    </row>
    <row r="60" spans="1:22" x14ac:dyDescent="0.25">
      <c r="Q60" s="38" t="str">
        <f>Q55</f>
        <v>TOTAL CAMERA</v>
      </c>
      <c r="R60" s="39">
        <f>R55</f>
        <v>78.848999999999975</v>
      </c>
      <c r="S60" s="40">
        <f>S55</f>
        <v>69.902000000000001</v>
      </c>
    </row>
    <row r="61" spans="1:22" x14ac:dyDescent="0.25">
      <c r="Q61" s="41"/>
      <c r="R61" s="42">
        <f>R59+R60</f>
        <v>253.41659999999996</v>
      </c>
      <c r="S61" s="43">
        <f>S59+S60</f>
        <v>220.66360000000003</v>
      </c>
    </row>
  </sheetData>
  <customSheetViews>
    <customSheetView guid="{72758157-04F6-41A7-AD4F-5BFF7382D4C6}" scale="75">
      <pane xSplit="2" ySplit="4" topLeftCell="C5" activePane="bottomRight" state="frozen"/>
      <selection pane="bottomRight" activeCell="G23" sqref="G23"/>
      <pageMargins left="0.7" right="0.7" top="0.75" bottom="0.75" header="0.3" footer="0.3"/>
      <pageSetup paperSize="9" orientation="portrait" horizontalDpi="0" verticalDpi="0" r:id="rId1"/>
    </customSheetView>
  </customSheetViews>
  <mergeCells count="8">
    <mergeCell ref="R3:S3"/>
    <mergeCell ref="T3:V3"/>
    <mergeCell ref="A1:B1"/>
    <mergeCell ref="A3:B3"/>
    <mergeCell ref="C3:G3"/>
    <mergeCell ref="H3:J3"/>
    <mergeCell ref="L3:O3"/>
    <mergeCell ref="P3:Q3"/>
  </mergeCell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A22" workbookViewId="0">
      <selection activeCell="F64" sqref="F64"/>
    </sheetView>
  </sheetViews>
  <sheetFormatPr baseColWidth="10" defaultRowHeight="11.25" x14ac:dyDescent="0.2"/>
  <cols>
    <col min="1" max="1" width="27.42578125" style="64" bestFit="1" customWidth="1"/>
    <col min="2" max="2" width="20.28515625" style="64" bestFit="1" customWidth="1"/>
    <col min="3" max="3" width="10.7109375" style="64" bestFit="1" customWidth="1"/>
    <col min="4" max="4" width="8.7109375" style="64" bestFit="1" customWidth="1"/>
    <col min="5" max="5" width="15.5703125" style="64" bestFit="1" customWidth="1"/>
    <col min="6" max="6" width="36.42578125" style="64" bestFit="1" customWidth="1"/>
    <col min="7" max="16384" width="11.42578125" style="63"/>
  </cols>
  <sheetData>
    <row r="1" spans="1:6" x14ac:dyDescent="0.2">
      <c r="A1" s="62" t="str">
        <f>Hoja1!H4</f>
        <v>Nombre</v>
      </c>
      <c r="B1" s="62" t="str">
        <f>Hoja1!I4</f>
        <v>Valor</v>
      </c>
      <c r="C1" s="62" t="str">
        <f>Hoja1!T4</f>
        <v xml:space="preserve">Proveedor </v>
      </c>
      <c r="D1" s="62" t="str">
        <f>Hoja1!U4</f>
        <v>ID</v>
      </c>
      <c r="E1" s="62" t="str">
        <f>Hoja1!V4</f>
        <v>Cantidad pedido</v>
      </c>
      <c r="F1" s="62" t="str">
        <f>Hoja1!G4</f>
        <v>ID Fabricante</v>
      </c>
    </row>
    <row r="2" spans="1:6" x14ac:dyDescent="0.2">
      <c r="A2" s="65" t="s">
        <v>157</v>
      </c>
      <c r="B2" s="66"/>
      <c r="C2" s="66"/>
      <c r="D2" s="66"/>
      <c r="E2" s="66"/>
      <c r="F2" s="66"/>
    </row>
    <row r="3" spans="1:6" x14ac:dyDescent="0.2">
      <c r="A3" s="64" t="str">
        <f>Hoja1!H5</f>
        <v>F1</v>
      </c>
      <c r="B3" s="64" t="str">
        <f>Hoja1!I5</f>
        <v>500mA</v>
      </c>
      <c r="C3" s="64" t="str">
        <f>Hoja1!T5</f>
        <v>Farnell</v>
      </c>
      <c r="D3" s="64">
        <f>Hoja1!U5</f>
        <v>1345942</v>
      </c>
      <c r="E3" s="64">
        <f>Hoja1!V5</f>
        <v>5</v>
      </c>
      <c r="F3" s="64" t="str">
        <f>Hoja1!G5</f>
        <v>NANOSMDC050F/13.2</v>
      </c>
    </row>
    <row r="4" spans="1:6" x14ac:dyDescent="0.2">
      <c r="A4" s="67" t="str">
        <f>Hoja1!H6</f>
        <v>D1</v>
      </c>
      <c r="B4" s="67" t="str">
        <f>Hoja1!I6</f>
        <v>MBRA340T3</v>
      </c>
      <c r="C4" s="67" t="str">
        <f>Hoja1!T6</f>
        <v>Farnell</v>
      </c>
      <c r="D4" s="67">
        <f>Hoja1!U6</f>
        <v>1431078</v>
      </c>
      <c r="E4" s="67">
        <f>Hoja1!V6</f>
        <v>2</v>
      </c>
      <c r="F4" s="67" t="str">
        <f>Hoja1!G6</f>
        <v>MBRA340T3</v>
      </c>
    </row>
    <row r="5" spans="1:6" x14ac:dyDescent="0.2">
      <c r="A5" s="64" t="str">
        <f>Hoja1!H7</f>
        <v>L1</v>
      </c>
      <c r="B5" s="64" t="str">
        <f>Hoja1!I7</f>
        <v>8.2uH</v>
      </c>
      <c r="C5" s="64" t="str">
        <f>Hoja1!T7</f>
        <v>Farnell</v>
      </c>
      <c r="D5" s="64">
        <f>Hoja1!U7</f>
        <v>1865666</v>
      </c>
      <c r="E5" s="64">
        <f>Hoja1!V7</f>
        <v>2</v>
      </c>
      <c r="F5" s="64" t="str">
        <f>Hoja1!G7</f>
        <v>ETQP6F8R2HFA</v>
      </c>
    </row>
    <row r="6" spans="1:6" x14ac:dyDescent="0.2">
      <c r="A6" s="67" t="str">
        <f>Hoja1!H8</f>
        <v>C3, C4</v>
      </c>
      <c r="B6" s="67" t="str">
        <f>Hoja1!I8</f>
        <v>4.7uF</v>
      </c>
      <c r="C6" s="67" t="str">
        <f>Hoja1!T8</f>
        <v>Farnell</v>
      </c>
      <c r="D6" s="67">
        <f>Hoja1!U8</f>
        <v>2112757</v>
      </c>
      <c r="E6" s="67">
        <f>Hoja1!V8</f>
        <v>4</v>
      </c>
      <c r="F6" s="67" t="str">
        <f>Hoja1!G8</f>
        <v>TMK212BJ475KG-T</v>
      </c>
    </row>
    <row r="7" spans="1:6" x14ac:dyDescent="0.2">
      <c r="A7" s="64" t="str">
        <f>Hoja1!H9</f>
        <v>C1</v>
      </c>
      <c r="B7" s="64" t="str">
        <f>Hoja1!I9</f>
        <v>100uF</v>
      </c>
      <c r="C7" s="64" t="str">
        <f>Hoja1!T9</f>
        <v>Farnell</v>
      </c>
      <c r="D7" s="64">
        <f>Hoja1!U9</f>
        <v>1754153</v>
      </c>
      <c r="E7" s="64">
        <f>Hoja1!V9</f>
        <v>5</v>
      </c>
      <c r="F7" s="64" t="str">
        <f>Hoja1!G9</f>
        <v>293D107X96R3B2TE3</v>
      </c>
    </row>
    <row r="8" spans="1:6" x14ac:dyDescent="0.2">
      <c r="A8" s="67" t="str">
        <f>Hoja1!H10</f>
        <v>C2</v>
      </c>
      <c r="B8" s="67" t="str">
        <f>Hoja1!I10</f>
        <v>10uF</v>
      </c>
      <c r="C8" s="67" t="str">
        <f>Hoja1!T10</f>
        <v>Farnell</v>
      </c>
      <c r="D8" s="67">
        <f>Hoja1!U10</f>
        <v>1754163</v>
      </c>
      <c r="E8" s="67">
        <f>Hoja1!V10</f>
        <v>5</v>
      </c>
      <c r="F8" s="67" t="str">
        <f>Hoja1!G10</f>
        <v>293D106X9010B2TE3</v>
      </c>
    </row>
    <row r="9" spans="1:6" x14ac:dyDescent="0.2">
      <c r="A9" s="64" t="str">
        <f>Hoja1!H11</f>
        <v>U1</v>
      </c>
      <c r="B9" s="64" t="str">
        <f>Hoja1!I11</f>
        <v>5V</v>
      </c>
      <c r="C9" s="64" t="str">
        <f>Hoja1!T11</f>
        <v>Farnell</v>
      </c>
      <c r="D9" s="64">
        <f>Hoja1!U11</f>
        <v>1696320</v>
      </c>
      <c r="E9" s="64">
        <f>Hoja1!V11</f>
        <v>2</v>
      </c>
      <c r="F9" s="64" t="str">
        <f>Hoja1!G11</f>
        <v>TSR 1-2450</v>
      </c>
    </row>
    <row r="10" spans="1:6" x14ac:dyDescent="0.2">
      <c r="A10" s="67" t="str">
        <f>Hoja1!H12</f>
        <v>U2</v>
      </c>
      <c r="B10" s="67" t="str">
        <f>Hoja1!I12</f>
        <v>3.3V</v>
      </c>
      <c r="C10" s="67" t="str">
        <f>Hoja1!T12</f>
        <v>RS</v>
      </c>
      <c r="D10" s="67" t="str">
        <f>Hoja1!U12</f>
        <v>660-7975</v>
      </c>
      <c r="E10" s="67">
        <f>Hoja1!V12</f>
        <v>2</v>
      </c>
      <c r="F10" s="67" t="str">
        <f>Hoja1!G12</f>
        <v>TLV1117-CDCY</v>
      </c>
    </row>
    <row r="11" spans="1:6" x14ac:dyDescent="0.2">
      <c r="A11" s="64" t="str">
        <f>Hoja1!H13</f>
        <v>L2</v>
      </c>
      <c r="B11" s="64" t="str">
        <f>Hoja1!I13</f>
        <v>BLM18HG601SN1D</v>
      </c>
      <c r="C11" s="64" t="str">
        <f>Hoja1!T13</f>
        <v>Farnell</v>
      </c>
      <c r="D11" s="64">
        <f>Hoja1!U13</f>
        <v>1515733</v>
      </c>
      <c r="E11" s="64">
        <f>Hoja1!V13</f>
        <v>5</v>
      </c>
      <c r="F11" s="64" t="str">
        <f>Hoja1!G13</f>
        <v>BLM18HG601SN1D</v>
      </c>
    </row>
    <row r="12" spans="1:6" x14ac:dyDescent="0.2">
      <c r="A12" s="67" t="str">
        <f>Hoja1!H14</f>
        <v>U3</v>
      </c>
      <c r="B12" s="67" t="str">
        <f>Hoja1!I14</f>
        <v>AT32UC3C0512C-ALUT</v>
      </c>
      <c r="C12" s="67" t="str">
        <f>Hoja1!T14</f>
        <v>RS</v>
      </c>
      <c r="D12" s="67" t="str">
        <f>Hoja1!U14</f>
        <v>738-0120</v>
      </c>
      <c r="E12" s="67">
        <f>Hoja1!V14</f>
        <v>2</v>
      </c>
      <c r="F12" s="67" t="str">
        <f>Hoja1!G14</f>
        <v>AT32UC3C0512C-ALUT</v>
      </c>
    </row>
    <row r="13" spans="1:6" x14ac:dyDescent="0.2">
      <c r="A13" s="64" t="str">
        <f>Hoja1!H15</f>
        <v>Y1</v>
      </c>
      <c r="B13" s="64" t="str">
        <f>Hoja1!I15</f>
        <v>16MHz</v>
      </c>
      <c r="C13" s="64" t="str">
        <f>Hoja1!T15</f>
        <v>Farnell</v>
      </c>
      <c r="D13" s="64">
        <f>Hoja1!U15</f>
        <v>1640900</v>
      </c>
      <c r="E13" s="64">
        <f>Hoja1!V15</f>
        <v>2</v>
      </c>
      <c r="F13" s="64" t="str">
        <f>Hoja1!G15</f>
        <v>16.000MHZ 49USMX/30/50/40/18PF/ATF</v>
      </c>
    </row>
    <row r="14" spans="1:6" x14ac:dyDescent="0.2">
      <c r="A14" s="67" t="str">
        <f>Hoja1!H16</f>
        <v>C6, C7</v>
      </c>
      <c r="B14" s="67" t="str">
        <f>Hoja1!I16</f>
        <v>22pF</v>
      </c>
      <c r="C14" s="67" t="str">
        <f>Hoja1!T16</f>
        <v>Farnell</v>
      </c>
      <c r="D14" s="67">
        <f>Hoja1!U16</f>
        <v>1414622</v>
      </c>
      <c r="E14" s="67">
        <f>Hoja1!V16</f>
        <v>10</v>
      </c>
      <c r="F14" s="67" t="str">
        <f>Hoja1!G16</f>
        <v>C0603C220J5GACTU</v>
      </c>
    </row>
    <row r="15" spans="1:6" x14ac:dyDescent="0.2">
      <c r="A15" s="64" t="str">
        <f>Hoja1!H17</f>
        <v>C8</v>
      </c>
      <c r="B15" s="64" t="str">
        <f>Hoja1!I17</f>
        <v>470pF</v>
      </c>
      <c r="C15" s="64" t="str">
        <f>Hoja1!T17</f>
        <v>Farnell</v>
      </c>
      <c r="D15" s="64">
        <f>Hoja1!U17</f>
        <v>1520287</v>
      </c>
      <c r="E15" s="64">
        <f>Hoja1!V17</f>
        <v>10</v>
      </c>
      <c r="F15" s="64" t="str">
        <f>Hoja1!G17</f>
        <v>C0603Y471K5RACTU</v>
      </c>
    </row>
    <row r="16" spans="1:6" x14ac:dyDescent="0.2">
      <c r="A16" s="67" t="str">
        <f>Hoja1!H18</f>
        <v>C9</v>
      </c>
      <c r="B16" s="67" t="str">
        <f>Hoja1!I18</f>
        <v>2,2uF</v>
      </c>
      <c r="C16" s="67" t="str">
        <f>Hoja1!T18</f>
        <v>Farnell</v>
      </c>
      <c r="D16" s="67">
        <f>Hoja1!U18</f>
        <v>1458901</v>
      </c>
      <c r="E16" s="67">
        <f>Hoja1!V18</f>
        <v>10</v>
      </c>
      <c r="F16" s="67" t="str">
        <f>Hoja1!G18</f>
        <v>CC0603ZRY5V7BB225</v>
      </c>
    </row>
    <row r="17" spans="1:6" x14ac:dyDescent="0.2">
      <c r="A17" s="64" t="str">
        <f>Hoja1!H19</f>
        <v>R2,R3</v>
      </c>
      <c r="B17" s="64">
        <f>Hoja1!I19</f>
        <v>68</v>
      </c>
      <c r="C17" s="64" t="str">
        <f>Hoja1!T19</f>
        <v>Farnell</v>
      </c>
      <c r="D17" s="64">
        <f>Hoja1!U19</f>
        <v>1500647</v>
      </c>
      <c r="E17" s="67">
        <f>Hoja1!V19</f>
        <v>5</v>
      </c>
      <c r="F17" s="64" t="str">
        <f>Hoja1!G19</f>
        <v>RT0603FRE0768RL</v>
      </c>
    </row>
    <row r="18" spans="1:6" x14ac:dyDescent="0.2">
      <c r="A18" s="67" t="str">
        <f>Hoja1!H20</f>
        <v>D2</v>
      </c>
      <c r="B18" s="67" t="str">
        <f>Hoja1!I20</f>
        <v>HSMF-C155</v>
      </c>
      <c r="C18" s="67" t="str">
        <f>Hoja1!T20</f>
        <v>Farnell</v>
      </c>
      <c r="D18" s="67">
        <f>Hoja1!U20</f>
        <v>5790888</v>
      </c>
      <c r="E18" s="67">
        <f>Hoja1!V20</f>
        <v>5</v>
      </c>
      <c r="F18" s="67" t="str">
        <f>Hoja1!G20</f>
        <v>HSMF-C155</v>
      </c>
    </row>
    <row r="19" spans="1:6" x14ac:dyDescent="0.2">
      <c r="A19" s="64" t="str">
        <f>Hoja1!H21</f>
        <v>D3</v>
      </c>
      <c r="B19" s="64">
        <f>Hoja1!I21</f>
        <v>1.18</v>
      </c>
      <c r="C19" s="64" t="str">
        <f>Hoja1!T21</f>
        <v>Farnell</v>
      </c>
      <c r="D19" s="64">
        <f>Hoja1!U21</f>
        <v>1459134</v>
      </c>
      <c r="E19" s="64">
        <f>Hoja1!V21</f>
        <v>2</v>
      </c>
      <c r="F19" s="64" t="str">
        <f>Hoja1!G21</f>
        <v>MRA4003T3G</v>
      </c>
    </row>
    <row r="20" spans="1:6" x14ac:dyDescent="0.2">
      <c r="A20" s="67" t="str">
        <f>Hoja1!H22</f>
        <v>U4</v>
      </c>
      <c r="B20" s="67" t="str">
        <f>Hoja1!I22</f>
        <v>MCP2551</v>
      </c>
      <c r="C20" s="67" t="str">
        <f>Hoja1!T22</f>
        <v>Farnell</v>
      </c>
      <c r="D20" s="67">
        <f>Hoja1!U22</f>
        <v>1467746</v>
      </c>
      <c r="E20" s="67">
        <f>Hoja1!V22</f>
        <v>2</v>
      </c>
      <c r="F20" s="67" t="str">
        <f>Hoja1!G22</f>
        <v>MCP2551</v>
      </c>
    </row>
    <row r="21" spans="1:6" x14ac:dyDescent="0.2">
      <c r="A21" s="64" t="str">
        <f>Hoja1!H23</f>
        <v>R1</v>
      </c>
      <c r="B21" s="64">
        <f>Hoja1!I23</f>
        <v>120</v>
      </c>
      <c r="C21" s="64" t="str">
        <f>Hoja1!T23</f>
        <v>RS</v>
      </c>
      <c r="D21" s="64" t="str">
        <f>Hoja1!U23</f>
        <v>223-0304</v>
      </c>
      <c r="E21" s="64">
        <f>Hoja1!V23</f>
        <v>50</v>
      </c>
      <c r="F21" s="64" t="str">
        <f>Hoja1!G23</f>
        <v>CRG0805F120R</v>
      </c>
    </row>
    <row r="22" spans="1:6" x14ac:dyDescent="0.2">
      <c r="A22" s="67" t="str">
        <f>Hoja1!H24</f>
        <v>C5,C10,C11,C12</v>
      </c>
      <c r="B22" s="67" t="str">
        <f>Hoja1!I24</f>
        <v>100nF</v>
      </c>
      <c r="C22" s="67" t="str">
        <f>Hoja1!T24</f>
        <v>Farnell</v>
      </c>
      <c r="D22" s="67">
        <f>Hoja1!U24</f>
        <v>1740614</v>
      </c>
      <c r="E22" s="67">
        <f>Hoja1!V24</f>
        <v>10</v>
      </c>
      <c r="F22" s="67" t="str">
        <f>Hoja1!G24</f>
        <v>06033C104JAT2A</v>
      </c>
    </row>
    <row r="23" spans="1:6" x14ac:dyDescent="0.2">
      <c r="A23" s="64" t="str">
        <f>Hoja1!H25</f>
        <v>U5</v>
      </c>
      <c r="B23" s="64" t="str">
        <f>Hoja1!I25</f>
        <v>AT45DB642D-CNU</v>
      </c>
      <c r="C23" s="64" t="str">
        <f>Hoja1!T25</f>
        <v>RS</v>
      </c>
      <c r="D23" s="64" t="str">
        <f>Hoja1!U25</f>
        <v>696-3474</v>
      </c>
      <c r="E23" s="64">
        <f>Hoja1!V25</f>
        <v>2</v>
      </c>
      <c r="F23" s="64" t="str">
        <f>Hoja1!G25</f>
        <v>AT45DB642D-CNU</v>
      </c>
    </row>
    <row r="24" spans="1:6" x14ac:dyDescent="0.2">
      <c r="A24" s="67" t="str">
        <f>Hoja1!H26</f>
        <v>R4,R5</v>
      </c>
      <c r="B24" s="67" t="str">
        <f>Hoja1!I26</f>
        <v>100k</v>
      </c>
      <c r="C24" s="67" t="str">
        <f>Hoja1!T26</f>
        <v>Farnell</v>
      </c>
      <c r="D24" s="67">
        <f>Hoja1!U26</f>
        <v>1652826</v>
      </c>
      <c r="E24" s="67">
        <f>Hoja1!V26</f>
        <v>4</v>
      </c>
      <c r="F24" s="67" t="str">
        <f>Hoja1!G26</f>
        <v>CRCW0603100KFKTA</v>
      </c>
    </row>
    <row r="25" spans="1:6" x14ac:dyDescent="0.2">
      <c r="A25" s="64" t="str">
        <f>Hoja1!H27</f>
        <v>JTAG</v>
      </c>
      <c r="B25" s="64" t="str">
        <f>Hoja1!I27</f>
        <v>HEADER</v>
      </c>
      <c r="C25" s="64" t="str">
        <f>Hoja1!T27</f>
        <v>Farnell</v>
      </c>
      <c r="D25" s="64">
        <f>Hoja1!U27</f>
        <v>1830903</v>
      </c>
      <c r="E25" s="64">
        <f>Hoja1!V27</f>
        <v>10</v>
      </c>
      <c r="F25" s="64" t="str">
        <f>Hoja1!G27</f>
        <v>B7B-ZR</v>
      </c>
    </row>
    <row r="26" spans="1:6" x14ac:dyDescent="0.2">
      <c r="A26" s="67" t="str">
        <f>Hoja1!H28</f>
        <v>J2</v>
      </c>
      <c r="B26" s="67" t="str">
        <f>Hoja1!I28</f>
        <v>SOCKET</v>
      </c>
      <c r="C26" s="67" t="str">
        <f>Hoja1!T28</f>
        <v>Farnell</v>
      </c>
      <c r="D26" s="67">
        <f>Hoja1!U28</f>
        <v>1928192</v>
      </c>
      <c r="E26" s="67">
        <f>Hoja1!V28</f>
        <v>10</v>
      </c>
      <c r="F26" s="67" t="str">
        <f>Hoja1!G28</f>
        <v>HTMS-105-01-G-D</v>
      </c>
    </row>
    <row r="27" spans="1:6" x14ac:dyDescent="0.2">
      <c r="A27" s="64" t="str">
        <f>Hoja1!H29</f>
        <v>J1</v>
      </c>
      <c r="B27" s="64" t="str">
        <f>Hoja1!I29</f>
        <v>HEADER</v>
      </c>
      <c r="C27" s="64" t="str">
        <f>Hoja1!T29</f>
        <v>Farnell</v>
      </c>
      <c r="D27" s="64">
        <f>Hoja1!U29</f>
        <v>1804387</v>
      </c>
      <c r="E27" s="64">
        <f>Hoja1!V29</f>
        <v>5</v>
      </c>
      <c r="F27" s="64" t="str">
        <f>Hoja1!G29</f>
        <v>SMS-106-01-G-D</v>
      </c>
    </row>
    <row r="28" spans="1:6" x14ac:dyDescent="0.2">
      <c r="A28" s="67" t="str">
        <f>Hoja1!H30</f>
        <v>J4</v>
      </c>
      <c r="B28" s="67" t="str">
        <f>Hoja1!I30</f>
        <v>HEADER 30</v>
      </c>
      <c r="C28" s="67" t="str">
        <f>Hoja1!T30</f>
        <v>RS</v>
      </c>
      <c r="D28" s="67">
        <f>Hoja1!U30</f>
        <v>7560861</v>
      </c>
      <c r="E28" s="67">
        <f>Hoja1!V30</f>
        <v>2</v>
      </c>
      <c r="F28" s="67" t="str">
        <f>Hoja1!G30</f>
        <v>5-104069-5</v>
      </c>
    </row>
    <row r="29" spans="1:6" x14ac:dyDescent="0.2">
      <c r="A29" s="64" t="str">
        <f>Hoja1!H31</f>
        <v>-</v>
      </c>
      <c r="B29" s="64" t="str">
        <f>Hoja1!I31</f>
        <v>CONN CABLE</v>
      </c>
      <c r="C29" s="64" t="str">
        <f>Hoja1!T31</f>
        <v>RS</v>
      </c>
      <c r="D29" s="64">
        <f>Hoja1!U31</f>
        <v>6811257</v>
      </c>
      <c r="E29" s="64">
        <f>Hoja1!V31</f>
        <v>2</v>
      </c>
      <c r="F29" s="64" t="str">
        <f>Hoja1!G31</f>
        <v>1-111196-9</v>
      </c>
    </row>
    <row r="30" spans="1:6" x14ac:dyDescent="0.2">
      <c r="A30" s="67" t="str">
        <f>Hoja1!H32</f>
        <v>-</v>
      </c>
      <c r="B30" s="67" t="str">
        <f>Hoja1!I32</f>
        <v>CABLE PLANO</v>
      </c>
      <c r="C30" s="67" t="str">
        <f>Hoja1!T32</f>
        <v>Farnell</v>
      </c>
      <c r="D30" s="67">
        <f>Hoja1!U32</f>
        <v>1207759</v>
      </c>
      <c r="E30" s="67">
        <f>Hoja1!V32</f>
        <v>2</v>
      </c>
      <c r="F30" s="67" t="str">
        <f>Hoja1!G32</f>
        <v>3749-40</v>
      </c>
    </row>
    <row r="34" spans="1:6" x14ac:dyDescent="0.2">
      <c r="A34" s="63"/>
      <c r="B34" s="63"/>
      <c r="C34" s="63"/>
      <c r="D34" s="63"/>
      <c r="E34" s="63"/>
      <c r="F34" s="63"/>
    </row>
    <row r="35" spans="1:6" x14ac:dyDescent="0.2">
      <c r="A35" s="63"/>
      <c r="B35" s="63"/>
      <c r="C35" s="63"/>
      <c r="D35" s="63"/>
      <c r="E35" s="63"/>
      <c r="F35" s="63"/>
    </row>
    <row r="36" spans="1:6" x14ac:dyDescent="0.2">
      <c r="A36" s="63"/>
      <c r="B36" s="63"/>
      <c r="C36" s="63"/>
      <c r="D36" s="63"/>
      <c r="E36" s="63"/>
      <c r="F36" s="63"/>
    </row>
    <row r="37" spans="1:6" x14ac:dyDescent="0.2">
      <c r="A37" s="63"/>
      <c r="B37" s="63"/>
      <c r="C37" s="63"/>
      <c r="D37" s="63"/>
      <c r="E37" s="63"/>
      <c r="F37" s="63"/>
    </row>
    <row r="38" spans="1:6" x14ac:dyDescent="0.2">
      <c r="A38" s="63"/>
      <c r="B38" s="63"/>
      <c r="C38" s="63"/>
      <c r="D38" s="63"/>
      <c r="E38" s="63"/>
      <c r="F38" s="63"/>
    </row>
    <row r="39" spans="1:6" x14ac:dyDescent="0.2">
      <c r="A39" s="63"/>
      <c r="B39" s="63"/>
      <c r="C39" s="63"/>
      <c r="D39" s="63"/>
      <c r="E39" s="63"/>
      <c r="F39" s="63"/>
    </row>
    <row r="40" spans="1:6" x14ac:dyDescent="0.2">
      <c r="A40" s="63"/>
      <c r="B40" s="63"/>
      <c r="C40" s="63"/>
      <c r="D40" s="63"/>
      <c r="E40" s="63"/>
      <c r="F40" s="63"/>
    </row>
    <row r="41" spans="1:6" x14ac:dyDescent="0.2">
      <c r="A41" s="63"/>
      <c r="B41" s="63"/>
      <c r="C41" s="63"/>
      <c r="D41" s="63"/>
      <c r="E41" s="63"/>
      <c r="F41" s="63"/>
    </row>
    <row r="42" spans="1:6" x14ac:dyDescent="0.2">
      <c r="A42" s="63"/>
      <c r="B42" s="63"/>
      <c r="C42" s="63"/>
      <c r="D42" s="63"/>
      <c r="E42" s="63"/>
      <c r="F42" s="63"/>
    </row>
    <row r="43" spans="1:6" x14ac:dyDescent="0.2">
      <c r="A43" s="63"/>
      <c r="B43" s="63"/>
      <c r="C43" s="63"/>
      <c r="D43" s="63"/>
      <c r="E43" s="63"/>
      <c r="F43" s="63"/>
    </row>
    <row r="44" spans="1:6" x14ac:dyDescent="0.2">
      <c r="A44" s="63"/>
      <c r="B44" s="63"/>
      <c r="C44" s="63"/>
      <c r="D44" s="63"/>
      <c r="E44" s="63"/>
      <c r="F44" s="63"/>
    </row>
    <row r="45" spans="1:6" x14ac:dyDescent="0.2">
      <c r="A45" s="63"/>
      <c r="B45" s="63"/>
      <c r="C45" s="63"/>
      <c r="D45" s="63"/>
      <c r="E45" s="63"/>
      <c r="F45" s="63"/>
    </row>
    <row r="46" spans="1:6" x14ac:dyDescent="0.2">
      <c r="A46" s="62" t="s">
        <v>4</v>
      </c>
      <c r="B46" s="62" t="s">
        <v>3</v>
      </c>
      <c r="C46" s="62" t="s">
        <v>147</v>
      </c>
      <c r="D46" s="62" t="s">
        <v>0</v>
      </c>
      <c r="E46" s="62" t="s">
        <v>148</v>
      </c>
      <c r="F46" s="62" t="s">
        <v>1</v>
      </c>
    </row>
    <row r="47" spans="1:6" x14ac:dyDescent="0.2">
      <c r="A47" s="65" t="s">
        <v>158</v>
      </c>
      <c r="B47" s="66"/>
      <c r="C47" s="66"/>
      <c r="D47" s="66"/>
      <c r="E47" s="66"/>
      <c r="F47" s="66"/>
    </row>
    <row r="48" spans="1:6" x14ac:dyDescent="0.2">
      <c r="A48" s="64" t="str">
        <f>Hoja1!H35</f>
        <v>U3</v>
      </c>
      <c r="B48" s="64" t="str">
        <f>Hoja1!I35</f>
        <v>ajustable</v>
      </c>
      <c r="C48" s="64" t="str">
        <f>Hoja1!T35</f>
        <v>Farnell</v>
      </c>
      <c r="D48" s="64">
        <f>Hoja1!U35</f>
        <v>1097566</v>
      </c>
      <c r="E48" s="64">
        <f>Hoja1!V35</f>
        <v>2</v>
      </c>
      <c r="F48" s="64" t="str">
        <f>Hoja1!G35</f>
        <v>REG1117</v>
      </c>
    </row>
    <row r="49" spans="1:6" x14ac:dyDescent="0.2">
      <c r="A49" s="67" t="str">
        <f>Hoja1!H36</f>
        <v>C5</v>
      </c>
      <c r="B49" s="67" t="str">
        <f>Hoja1!I36</f>
        <v>100uF</v>
      </c>
      <c r="C49" s="67" t="str">
        <f>Hoja1!T36</f>
        <v>Farnell</v>
      </c>
      <c r="D49" s="67">
        <f>Hoja1!U36</f>
        <v>1754153</v>
      </c>
      <c r="E49" s="67">
        <f>Hoja1!V36</f>
        <v>5</v>
      </c>
      <c r="F49" s="67" t="str">
        <f>Hoja1!G36</f>
        <v>293D107X96R3B2TE3</v>
      </c>
    </row>
    <row r="50" spans="1:6" x14ac:dyDescent="0.2">
      <c r="A50" s="64" t="str">
        <f>Hoja1!H37</f>
        <v>C4</v>
      </c>
      <c r="B50" s="64" t="str">
        <f>Hoja1!I37</f>
        <v>10uF</v>
      </c>
      <c r="C50" s="64" t="str">
        <f>Hoja1!T37</f>
        <v>Farnell</v>
      </c>
      <c r="D50" s="64">
        <f>Hoja1!U37</f>
        <v>1754163</v>
      </c>
      <c r="E50" s="64">
        <f>Hoja1!V37</f>
        <v>5</v>
      </c>
      <c r="F50" s="64" t="str">
        <f>Hoja1!G37</f>
        <v>293D106X9010B2TE3</v>
      </c>
    </row>
    <row r="51" spans="1:6" x14ac:dyDescent="0.2">
      <c r="A51" s="67" t="str">
        <f>Hoja1!H38</f>
        <v>R1,R4,R6,R8,R10</v>
      </c>
      <c r="B51" s="67" t="str">
        <f>Hoja1!I38</f>
        <v>1k</v>
      </c>
      <c r="C51" s="67" t="str">
        <f>Hoja1!T38</f>
        <v>Farnell</v>
      </c>
      <c r="D51" s="67">
        <f>Hoja1!U38</f>
        <v>2008335</v>
      </c>
      <c r="E51" s="67">
        <f>Hoja1!V38</f>
        <v>50</v>
      </c>
      <c r="F51" s="67" t="str">
        <f>Hoja1!G38</f>
        <v>0603</v>
      </c>
    </row>
    <row r="52" spans="1:6" x14ac:dyDescent="0.2">
      <c r="A52" s="64" t="str">
        <f>Hoja1!H39</f>
        <v>R2</v>
      </c>
      <c r="B52" s="64" t="str">
        <f>Hoja1!I39</f>
        <v>1k27</v>
      </c>
      <c r="C52" s="64" t="str">
        <f>Hoja1!T39</f>
        <v>Farnell</v>
      </c>
      <c r="D52" s="64">
        <f>Hoja1!U39</f>
        <v>1652853</v>
      </c>
      <c r="E52" s="64">
        <f>Hoja1!V39</f>
        <v>2</v>
      </c>
      <c r="F52" s="64" t="str">
        <f>Hoja1!G39</f>
        <v>0603</v>
      </c>
    </row>
    <row r="53" spans="1:6" x14ac:dyDescent="0.2">
      <c r="A53" s="67" t="str">
        <f>Hoja1!H40</f>
        <v>U1</v>
      </c>
      <c r="B53" s="67" t="str">
        <f>Hoja1!I40</f>
        <v>74LCX574MTCX</v>
      </c>
      <c r="C53" s="67" t="str">
        <f>Hoja1!T40</f>
        <v>Farnell</v>
      </c>
      <c r="D53" s="67">
        <f>Hoja1!U40</f>
        <v>1367340</v>
      </c>
      <c r="E53" s="67">
        <f>Hoja1!V40</f>
        <v>2</v>
      </c>
      <c r="F53" s="67" t="str">
        <f>Hoja1!G40</f>
        <v>74LCX574MTCX</v>
      </c>
    </row>
    <row r="54" spans="1:6" x14ac:dyDescent="0.2">
      <c r="A54" s="64" t="str">
        <f>Hoja1!H41</f>
        <v>U2</v>
      </c>
      <c r="B54" s="64" t="str">
        <f>Hoja1!I41</f>
        <v>CD74HC4520</v>
      </c>
      <c r="C54" s="64" t="str">
        <f>Hoja1!T41</f>
        <v>Farnell</v>
      </c>
      <c r="D54" s="64">
        <f>Hoja1!U41</f>
        <v>1739763</v>
      </c>
      <c r="E54" s="64">
        <f>Hoja1!V41</f>
        <v>2</v>
      </c>
      <c r="F54" s="64" t="str">
        <f>Hoja1!G41</f>
        <v>CD74HC4520</v>
      </c>
    </row>
    <row r="55" spans="1:6" x14ac:dyDescent="0.2">
      <c r="A55" s="67" t="str">
        <f>Hoja1!H42</f>
        <v>T1, T2, T3, T4</v>
      </c>
      <c r="B55" s="67" t="str">
        <f>Hoja1!I42</f>
        <v>MMBT3904</v>
      </c>
      <c r="C55" s="67" t="str">
        <f>Hoja1!T42</f>
        <v>Farnell</v>
      </c>
      <c r="D55" s="67">
        <f>Hoja1!U42</f>
        <v>1773602</v>
      </c>
      <c r="E55" s="67">
        <f>Hoja1!V42</f>
        <v>8</v>
      </c>
      <c r="F55" s="67" t="str">
        <f>Hoja1!G42</f>
        <v>MMBT3904</v>
      </c>
    </row>
    <row r="56" spans="1:6" x14ac:dyDescent="0.2">
      <c r="A56" s="64" t="str">
        <f>Hoja1!H43</f>
        <v>R3,R5, R7, R9</v>
      </c>
      <c r="B56" s="64" t="str">
        <f>Hoja1!I43</f>
        <v>7k5</v>
      </c>
      <c r="C56" s="64" t="str">
        <f>Hoja1!T43</f>
        <v>Farnell</v>
      </c>
      <c r="D56" s="64">
        <f>Hoja1!U43</f>
        <v>1527568</v>
      </c>
      <c r="E56" s="64">
        <f>Hoja1!V43</f>
        <v>10</v>
      </c>
      <c r="F56" s="64" t="str">
        <f>Hoja1!G43</f>
        <v>0603</v>
      </c>
    </row>
    <row r="57" spans="1:6" x14ac:dyDescent="0.2">
      <c r="A57" s="67" t="str">
        <f>Hoja1!H44</f>
        <v>U4</v>
      </c>
      <c r="B57" s="67" t="str">
        <f>Hoja1!I44</f>
        <v>MT9M131C12STC</v>
      </c>
      <c r="C57" s="67" t="str">
        <f>Hoja1!T44</f>
        <v>RS</v>
      </c>
      <c r="D57" s="67" t="str">
        <f>Hoja1!U44</f>
        <v>669-5875</v>
      </c>
      <c r="E57" s="67">
        <f>Hoja1!V44</f>
        <v>2</v>
      </c>
      <c r="F57" s="67" t="str">
        <f>Hoja1!G44</f>
        <v>MT9M131C12STC</v>
      </c>
    </row>
    <row r="58" spans="1:6" x14ac:dyDescent="0.2">
      <c r="A58" s="64" t="str">
        <f>Hoja1!H45</f>
        <v>C7, C9, C11, C13, C15, C17</v>
      </c>
      <c r="B58" s="64" t="str">
        <f>Hoja1!I45</f>
        <v>1uF</v>
      </c>
      <c r="C58" s="64" t="str">
        <f>Hoja1!T45</f>
        <v>Farnell</v>
      </c>
      <c r="D58" s="64">
        <f>Hoja1!U45</f>
        <v>1327658</v>
      </c>
      <c r="E58" s="64">
        <f>Hoja1!V45</f>
        <v>20</v>
      </c>
      <c r="F58" s="64" t="str">
        <f>Hoja1!G45</f>
        <v>04026D105KAT2A</v>
      </c>
    </row>
    <row r="59" spans="1:6" x14ac:dyDescent="0.2">
      <c r="A59" s="67" t="str">
        <f>Hoja1!H46</f>
        <v>C6, C8, C10, C12, C14, C16, C20</v>
      </c>
      <c r="B59" s="67" t="str">
        <f>Hoja1!I46</f>
        <v>100nF</v>
      </c>
      <c r="C59" s="67" t="str">
        <f>Hoja1!T46</f>
        <v>Farnell</v>
      </c>
      <c r="D59" s="67">
        <f>Hoja1!U46</f>
        <v>1867948</v>
      </c>
      <c r="E59" s="67">
        <f>Hoja1!V46</f>
        <v>20</v>
      </c>
      <c r="F59" s="67" t="str">
        <f>Hoja1!G46</f>
        <v>04023C104KAT2A</v>
      </c>
    </row>
    <row r="60" spans="1:6" x14ac:dyDescent="0.2">
      <c r="A60" s="64" t="str">
        <f>Hoja1!H47</f>
        <v>C1, C2, C3</v>
      </c>
      <c r="B60" s="64" t="str">
        <f>Hoja1!I47</f>
        <v>100nF</v>
      </c>
      <c r="C60" s="64" t="str">
        <f>Hoja1!T47</f>
        <v>Farnell</v>
      </c>
      <c r="D60" s="64">
        <f>Hoja1!U47</f>
        <v>1740614</v>
      </c>
      <c r="E60" s="64">
        <f>Hoja1!V47</f>
        <v>10</v>
      </c>
      <c r="F60" s="64" t="str">
        <f>Hoja1!G47</f>
        <v>0603</v>
      </c>
    </row>
    <row r="61" spans="1:6" x14ac:dyDescent="0.2">
      <c r="A61" s="67" t="str">
        <f>Hoja1!H48</f>
        <v>R11, R12, R13, R14</v>
      </c>
      <c r="B61" s="67" t="str">
        <f>Hoja1!I48</f>
        <v>1k5</v>
      </c>
      <c r="C61" s="67" t="str">
        <f>Hoja1!T48</f>
        <v>Farnell</v>
      </c>
      <c r="D61" s="67">
        <f>Hoja1!U48</f>
        <v>1738852</v>
      </c>
      <c r="E61" s="67">
        <f>Hoja1!V48</f>
        <v>25</v>
      </c>
      <c r="F61" s="67" t="str">
        <f>Hoja1!G48</f>
        <v>0402</v>
      </c>
    </row>
    <row r="62" spans="1:6" x14ac:dyDescent="0.2">
      <c r="A62" s="64" t="str">
        <f>Hoja1!H49</f>
        <v>R15</v>
      </c>
      <c r="B62" s="64" t="str">
        <f>Hoja1!I49</f>
        <v>200k</v>
      </c>
      <c r="C62" s="64" t="str">
        <f>Hoja1!T49</f>
        <v>Farnell</v>
      </c>
      <c r="D62" s="64">
        <f>Hoja1!U49</f>
        <v>2059185</v>
      </c>
      <c r="E62" s="64">
        <f>Hoja1!V49</f>
        <v>50</v>
      </c>
      <c r="F62" s="64" t="str">
        <f>Hoja1!G49</f>
        <v>0402</v>
      </c>
    </row>
    <row r="63" spans="1:6" x14ac:dyDescent="0.2">
      <c r="A63" s="67" t="str">
        <f>Hoja1!H50</f>
        <v>U5</v>
      </c>
      <c r="B63" s="67" t="str">
        <f>Hoja1!I50</f>
        <v>I2C</v>
      </c>
      <c r="C63" s="67" t="str">
        <f>Hoja1!T50</f>
        <v>Farnell</v>
      </c>
      <c r="D63" s="67">
        <f>Hoja1!U50</f>
        <v>1470936</v>
      </c>
      <c r="E63" s="67">
        <f>Hoja1!V50</f>
        <v>2</v>
      </c>
      <c r="F63" s="67" t="str">
        <f>Hoja1!G50</f>
        <v>PCA9306DCT</v>
      </c>
    </row>
    <row r="64" spans="1:6" x14ac:dyDescent="0.2">
      <c r="A64" s="64" t="str">
        <f>Hoja1!H51</f>
        <v>J1</v>
      </c>
      <c r="B64" s="64" t="str">
        <f>Hoja1!I51</f>
        <v>SOCKET</v>
      </c>
      <c r="C64" s="64" t="str">
        <f>Hoja1!T51</f>
        <v>Farnell</v>
      </c>
      <c r="D64" s="64">
        <f>Hoja1!U51</f>
        <v>1928640</v>
      </c>
      <c r="E64" s="67">
        <f>Hoja1!V51</f>
        <v>2</v>
      </c>
      <c r="F64" s="64" t="str">
        <f>Hoja1!G51</f>
        <v>HTMS-106-01-G-D</v>
      </c>
    </row>
    <row r="65" spans="1:6" x14ac:dyDescent="0.2">
      <c r="A65" s="67" t="str">
        <f>Hoja1!H52</f>
        <v>J2</v>
      </c>
      <c r="B65" s="67" t="str">
        <f>Hoja1!I52</f>
        <v>HEADER</v>
      </c>
      <c r="C65" s="67" t="str">
        <f>Hoja1!T52</f>
        <v>Farnell</v>
      </c>
      <c r="D65" s="67">
        <f>Hoja1!U52</f>
        <v>1804171</v>
      </c>
      <c r="E65" s="67">
        <f>Hoja1!V52</f>
        <v>2</v>
      </c>
      <c r="F65" s="67" t="str">
        <f>Hoja1!G52</f>
        <v>SMS-105-01-G-D</v>
      </c>
    </row>
    <row r="66" spans="1:6" x14ac:dyDescent="0.2">
      <c r="A66" s="64" t="str">
        <f>Hoja1!H53</f>
        <v>R16, R17</v>
      </c>
      <c r="B66" s="64" t="str">
        <f>Hoja1!I53</f>
        <v>64R9</v>
      </c>
      <c r="C66" s="64" t="str">
        <f>Hoja1!T53</f>
        <v>Farnell</v>
      </c>
      <c r="D66" s="64">
        <f>Hoja1!U53</f>
        <v>1809617</v>
      </c>
      <c r="E66" s="67">
        <f>Hoja1!V53</f>
        <v>5</v>
      </c>
      <c r="F66" s="64" t="str">
        <f>Hoja1!G53</f>
        <v>0603</v>
      </c>
    </row>
    <row r="67" spans="1:6" x14ac:dyDescent="0.2">
      <c r="A67" s="67" t="str">
        <f>Hoja1!H54</f>
        <v>J3</v>
      </c>
      <c r="B67" s="67" t="str">
        <f>Hoja1!I54</f>
        <v>S4B-ZR(LF)(SN)</v>
      </c>
      <c r="C67" s="67" t="str">
        <f>Hoja1!T54</f>
        <v>Farnell</v>
      </c>
      <c r="D67" s="67">
        <f>Hoja1!U54</f>
        <v>9491830</v>
      </c>
      <c r="E67" s="67">
        <f>Hoja1!V54</f>
        <v>5</v>
      </c>
      <c r="F67" s="67" t="str">
        <f>Hoja1!G54</f>
        <v>S4B-ZR(LF)(SN)</v>
      </c>
    </row>
  </sheetData>
  <customSheetViews>
    <customSheetView guid="{72758157-04F6-41A7-AD4F-5BFF7382D4C6}" showPageBreaks="1" topLeftCell="A22">
      <selection activeCell="F64" sqref="F64"/>
      <pageMargins left="0.7" right="0.7" top="0.75" bottom="0.75" header="0.3" footer="0.3"/>
      <pageSetup paperSize="9" orientation="landscape" horizontalDpi="0" verticalDpi="0" r:id="rId1"/>
    </customSheetView>
  </customSheetViews>
  <pageMargins left="0.7" right="0.7" top="0.75" bottom="0.75" header="0.3" footer="0.3"/>
  <pageSetup paperSize="9" orientation="landscape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customSheetViews>
    <customSheetView guid="{72758157-04F6-41A7-AD4F-5BFF7382D4C6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Imprimir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rafel</dc:creator>
  <cp:lastModifiedBy>rafel</cp:lastModifiedBy>
  <cp:lastPrinted>2012-07-27T13:32:04Z</cp:lastPrinted>
  <dcterms:created xsi:type="dcterms:W3CDTF">2012-07-13T12:18:46Z</dcterms:created>
  <dcterms:modified xsi:type="dcterms:W3CDTF">2012-08-24T12:14:06Z</dcterms:modified>
</cp:coreProperties>
</file>